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etty cash\"/>
    </mc:Choice>
  </mc:AlternateContent>
  <bookViews>
    <workbookView xWindow="0" yWindow="0" windowWidth="17256" windowHeight="5772" firstSheet="4" activeTab="7"/>
  </bookViews>
  <sheets>
    <sheet name="Petty Cash - October" sheetId="1" r:id="rId1"/>
    <sheet name="Petty Cash - November" sheetId="2" r:id="rId2"/>
    <sheet name="Petty Cash - December" sheetId="3" r:id="rId3"/>
    <sheet name="Petty Cash - January 2023" sheetId="4" r:id="rId4"/>
    <sheet name="Petty Cash - February 2023 " sheetId="6" r:id="rId5"/>
    <sheet name="Petty Cash - March 2023 " sheetId="7" r:id="rId6"/>
    <sheet name="Petty Cash - April 2023 " sheetId="8" r:id="rId7"/>
    <sheet name="Petty Cash - May 2023" sheetId="9" r:id="rId8"/>
  </sheets>
  <definedNames>
    <definedName name="_xlnm._FilterDatabase" localSheetId="6" hidden="1">'Petty Cash - April 2023 '!$B$6:$P$20</definedName>
    <definedName name="_xlnm._FilterDatabase" localSheetId="2" hidden="1">'Petty Cash - December'!$B$6:$P$20</definedName>
    <definedName name="_xlnm._FilterDatabase" localSheetId="4" hidden="1">'Petty Cash - February 2023 '!$B$6:$P$20</definedName>
    <definedName name="_xlnm._FilterDatabase" localSheetId="3" hidden="1">'Petty Cash - January 2023'!$B$6:$P$20</definedName>
    <definedName name="_xlnm._FilterDatabase" localSheetId="5" hidden="1">'Petty Cash - March 2023 '!$B$6:$P$20</definedName>
    <definedName name="_xlnm._FilterDatabase" localSheetId="7" hidden="1">'Petty Cash - May 2023'!$B$6:$P$20</definedName>
    <definedName name="_xlnm._FilterDatabase" localSheetId="1" hidden="1">'Petty Cash - November'!$B$6:$P$18</definedName>
    <definedName name="_xlnm._FilterDatabase" localSheetId="0" hidden="1">'Petty Cash - October'!$B$6:$P$20</definedName>
    <definedName name="_xlnm.Print_Area" localSheetId="6">'Petty Cash - April 2023 '!$B$2:$O$29</definedName>
    <definedName name="_xlnm.Print_Area" localSheetId="2">'Petty Cash - December'!$B$2:$O$29</definedName>
    <definedName name="_xlnm.Print_Area" localSheetId="4">'Petty Cash - February 2023 '!$B$2:$O$29</definedName>
    <definedName name="_xlnm.Print_Area" localSheetId="3">'Petty Cash - January 2023'!$B$2:$O$29</definedName>
    <definedName name="_xlnm.Print_Area" localSheetId="5">'Petty Cash - March 2023 '!$B$2:$O$29</definedName>
    <definedName name="_xlnm.Print_Area" localSheetId="7">'Petty Cash - May 2023'!$B$2:$O$29</definedName>
    <definedName name="_xlnm.Print_Area" localSheetId="1">'Petty Cash - November'!$B$2:$O$27</definedName>
    <definedName name="_xlnm.Print_Area" localSheetId="0">'Petty Cash - October'!$B$2:$O$29</definedName>
    <definedName name="_xlnm.Print_Titles" localSheetId="6">'Petty Cash - April 2023 '!$6:$6</definedName>
    <definedName name="_xlnm.Print_Titles" localSheetId="2">'Petty Cash - December'!$6:$6</definedName>
    <definedName name="_xlnm.Print_Titles" localSheetId="4">'Petty Cash - February 2023 '!$6:$6</definedName>
    <definedName name="_xlnm.Print_Titles" localSheetId="3">'Petty Cash - January 2023'!$6:$6</definedName>
    <definedName name="_xlnm.Print_Titles" localSheetId="5">'Petty Cash - March 2023 '!$6:$6</definedName>
    <definedName name="_xlnm.Print_Titles" localSheetId="7">'Petty Cash - May 2023'!$6:$6</definedName>
    <definedName name="_xlnm.Print_Titles" localSheetId="1">'Petty Cash - November'!$6:$6</definedName>
    <definedName name="_xlnm.Print_Titles" localSheetId="0">'Petty Cash - October'!$6:$6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9" l="1"/>
  <c r="O20" i="9" l="1"/>
  <c r="N20" i="9"/>
  <c r="M20" i="9"/>
  <c r="L20" i="9"/>
  <c r="K20" i="9"/>
  <c r="J20" i="9"/>
  <c r="I20" i="9"/>
  <c r="H20" i="9"/>
  <c r="G20" i="9"/>
  <c r="G24" i="9" s="1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G25" i="9" l="1"/>
  <c r="K23" i="9" s="1"/>
  <c r="K25" i="9" s="1"/>
  <c r="P20" i="9"/>
  <c r="O20" i="8"/>
  <c r="N20" i="8"/>
  <c r="M20" i="8"/>
  <c r="L20" i="8"/>
  <c r="K20" i="8"/>
  <c r="J20" i="8"/>
  <c r="I20" i="8"/>
  <c r="H20" i="8"/>
  <c r="G20" i="8"/>
  <c r="G24" i="8" s="1"/>
  <c r="G25" i="8" s="1"/>
  <c r="K23" i="8" s="1"/>
  <c r="K25" i="8" s="1"/>
  <c r="P19" i="8"/>
  <c r="P18" i="8"/>
  <c r="P17" i="8"/>
  <c r="P16" i="8"/>
  <c r="P15" i="8"/>
  <c r="P14" i="8"/>
  <c r="P13" i="8"/>
  <c r="P12" i="8"/>
  <c r="P11" i="8"/>
  <c r="P10" i="8"/>
  <c r="P9" i="8"/>
  <c r="P8" i="8"/>
  <c r="P7" i="8"/>
  <c r="P20" i="8" l="1"/>
  <c r="O20" i="7" l="1"/>
  <c r="N20" i="7"/>
  <c r="M20" i="7"/>
  <c r="L20" i="7"/>
  <c r="K20" i="7"/>
  <c r="J20" i="7"/>
  <c r="I20" i="7"/>
  <c r="H20" i="7"/>
  <c r="G20" i="7"/>
  <c r="G24" i="7" s="1"/>
  <c r="G25" i="7" s="1"/>
  <c r="K23" i="7" s="1"/>
  <c r="K25" i="7" s="1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O20" i="6"/>
  <c r="N20" i="6"/>
  <c r="M20" i="6"/>
  <c r="L20" i="6"/>
  <c r="K20" i="6"/>
  <c r="J20" i="6"/>
  <c r="I20" i="6"/>
  <c r="H20" i="6"/>
  <c r="G20" i="6"/>
  <c r="G24" i="6" s="1"/>
  <c r="G25" i="6" s="1"/>
  <c r="K23" i="6" s="1"/>
  <c r="K25" i="6" s="1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20" i="7" l="1"/>
  <c r="P20" i="6"/>
  <c r="O20" i="4" l="1"/>
  <c r="N20" i="4"/>
  <c r="M20" i="4"/>
  <c r="L20" i="4"/>
  <c r="K20" i="4"/>
  <c r="J20" i="4"/>
  <c r="I20" i="4"/>
  <c r="H20" i="4"/>
  <c r="G20" i="4"/>
  <c r="G24" i="4" s="1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14" i="3"/>
  <c r="K23" i="2"/>
  <c r="G23" i="3" s="1"/>
  <c r="P20" i="4" l="1"/>
  <c r="G25" i="4"/>
  <c r="K23" i="4" s="1"/>
  <c r="K25" i="4" s="1"/>
  <c r="H18" i="2"/>
  <c r="G18" i="2"/>
  <c r="K21" i="2" l="1"/>
  <c r="O20" i="3"/>
  <c r="N20" i="3"/>
  <c r="M20" i="3"/>
  <c r="L20" i="3"/>
  <c r="K20" i="3"/>
  <c r="J20" i="3"/>
  <c r="I20" i="3"/>
  <c r="H20" i="3"/>
  <c r="G20" i="3"/>
  <c r="G24" i="3" s="1"/>
  <c r="P19" i="3"/>
  <c r="P18" i="3"/>
  <c r="P17" i="3"/>
  <c r="P16" i="3"/>
  <c r="P15" i="3"/>
  <c r="P13" i="3"/>
  <c r="P12" i="3"/>
  <c r="P11" i="3"/>
  <c r="P10" i="3"/>
  <c r="P9" i="3"/>
  <c r="P8" i="3"/>
  <c r="P7" i="3"/>
  <c r="O18" i="2"/>
  <c r="N18" i="2"/>
  <c r="M18" i="2"/>
  <c r="L18" i="2"/>
  <c r="K18" i="2"/>
  <c r="J18" i="2"/>
  <c r="I18" i="2"/>
  <c r="G22" i="2"/>
  <c r="P17" i="2"/>
  <c r="P16" i="2"/>
  <c r="P15" i="2"/>
  <c r="P13" i="2"/>
  <c r="P12" i="2"/>
  <c r="P11" i="2"/>
  <c r="P10" i="2"/>
  <c r="P9" i="2"/>
  <c r="P8" i="2"/>
  <c r="R7" i="2"/>
  <c r="P7" i="2"/>
  <c r="G22" i="1"/>
  <c r="O20" i="1"/>
  <c r="N20" i="1"/>
  <c r="M20" i="1"/>
  <c r="L20" i="1"/>
  <c r="K20" i="1"/>
  <c r="J20" i="1"/>
  <c r="I20" i="1"/>
  <c r="H20" i="1"/>
  <c r="G20" i="1"/>
  <c r="G24" i="1" s="1"/>
  <c r="G25" i="1" s="1"/>
  <c r="K23" i="1" s="1"/>
  <c r="K25" i="1" s="1"/>
  <c r="P19" i="1"/>
  <c r="P18" i="1"/>
  <c r="P17" i="1"/>
  <c r="P16" i="1"/>
  <c r="P15" i="1"/>
  <c r="P13" i="1"/>
  <c r="P12" i="1"/>
  <c r="P11" i="1"/>
  <c r="P10" i="1"/>
  <c r="P9" i="1"/>
  <c r="P8" i="1"/>
  <c r="R7" i="1"/>
  <c r="P7" i="1"/>
  <c r="G23" i="2" l="1"/>
  <c r="G22" i="3" s="1"/>
  <c r="G25" i="3" s="1"/>
  <c r="K22" i="2"/>
  <c r="P20" i="3"/>
  <c r="P20" i="1"/>
  <c r="K24" i="2"/>
  <c r="P18" i="2"/>
  <c r="K23" i="3" l="1"/>
  <c r="K25" i="3" s="1"/>
</calcChain>
</file>

<file path=xl/comments1.xml><?xml version="1.0" encoding="utf-8"?>
<comments xmlns="http://schemas.openxmlformats.org/spreadsheetml/2006/main">
  <authors>
    <author>Veesoft</author>
  </authors>
  <commentList>
    <comment ref="M7" authorId="0" shapeId="0">
      <text>
        <r>
          <rPr>
            <sz val="9"/>
            <color indexed="81"/>
            <rFont val="Tahoma"/>
            <charset val="1"/>
          </rPr>
          <t>55+42*2</t>
        </r>
      </text>
    </comment>
  </commentList>
</comments>
</file>

<file path=xl/comments2.xml><?xml version="1.0" encoding="utf-8"?>
<comments xmlns="http://schemas.openxmlformats.org/spreadsheetml/2006/main">
  <authors>
    <author>Veesoft</author>
  </authors>
  <commentList>
    <comment ref="M7" authorId="0" shapeId="0">
      <text>
        <r>
          <rPr>
            <b/>
            <sz val="9"/>
            <color indexed="81"/>
            <rFont val="Tahoma"/>
            <charset val="1"/>
          </rPr>
          <t>Krishan:</t>
        </r>
        <r>
          <rPr>
            <sz val="9"/>
            <color indexed="81"/>
            <rFont val="Tahoma"/>
            <charset val="1"/>
          </rPr>
          <t xml:space="preserve">
(110+40)*2</t>
        </r>
      </text>
    </comment>
    <comment ref="M11" authorId="0" shapeId="0">
      <text>
        <r>
          <rPr>
            <sz val="9"/>
            <color indexed="81"/>
            <rFont val="Tahoma"/>
            <charset val="1"/>
          </rPr>
          <t xml:space="preserve">(80+40)*2
</t>
        </r>
      </text>
    </comment>
  </commentList>
</comments>
</file>

<file path=xl/sharedStrings.xml><?xml version="1.0" encoding="utf-8"?>
<sst xmlns="http://schemas.openxmlformats.org/spreadsheetml/2006/main" count="470" uniqueCount="148">
  <si>
    <t>VEESOFT IT (PVT) LTD</t>
  </si>
  <si>
    <t>PETTY CASH REMBUSMENT - SUMMERY</t>
  </si>
  <si>
    <t>October 01 2022  TO October 31, 2022</t>
  </si>
  <si>
    <t>PC /October /011</t>
  </si>
  <si>
    <t>No.</t>
  </si>
  <si>
    <t>Date</t>
  </si>
  <si>
    <t>IOU no.</t>
  </si>
  <si>
    <t>Name</t>
  </si>
  <si>
    <t>Particulars</t>
  </si>
  <si>
    <t>Amount (Rs.)</t>
  </si>
  <si>
    <t>Fuel</t>
  </si>
  <si>
    <t>Staff Welfare</t>
  </si>
  <si>
    <t>Vehicle Maintains</t>
  </si>
  <si>
    <t>Meals</t>
  </si>
  <si>
    <t>Office Maintance</t>
  </si>
  <si>
    <t>Travelling</t>
  </si>
  <si>
    <t xml:space="preserve">Salaries and Professional fees </t>
  </si>
  <si>
    <t>Other Expenses</t>
  </si>
  <si>
    <t>1</t>
  </si>
  <si>
    <t>01</t>
  </si>
  <si>
    <t>Office</t>
  </si>
  <si>
    <t>Milk Powder - Staff Welfair</t>
  </si>
  <si>
    <t>2</t>
  </si>
  <si>
    <t>02</t>
  </si>
  <si>
    <t>Sugger</t>
  </si>
  <si>
    <t>3</t>
  </si>
  <si>
    <t>03</t>
  </si>
  <si>
    <t>Milk powder/ Garbage bags/Hand wash etc</t>
  </si>
  <si>
    <t>4</t>
  </si>
  <si>
    <t>04</t>
  </si>
  <si>
    <t xml:space="preserve">Refeshment </t>
  </si>
  <si>
    <t>5</t>
  </si>
  <si>
    <t>05</t>
  </si>
  <si>
    <t>OGF opening attending - (Travelling and Refreshments)</t>
  </si>
  <si>
    <t>6</t>
  </si>
  <si>
    <t>06</t>
  </si>
  <si>
    <t>OGF Parking fee</t>
  </si>
  <si>
    <t>7</t>
  </si>
  <si>
    <t>07</t>
  </si>
  <si>
    <t>Parking fees</t>
  </si>
  <si>
    <t>8</t>
  </si>
  <si>
    <t>08</t>
  </si>
  <si>
    <t>Ranadeva</t>
  </si>
  <si>
    <t xml:space="preserve">Visiting Ruth for payment </t>
  </si>
  <si>
    <t>9</t>
  </si>
  <si>
    <t>09</t>
  </si>
  <si>
    <t>Janith</t>
  </si>
  <si>
    <t>Flori Fram Colombo - Hatton (Travelling)</t>
  </si>
  <si>
    <t>10</t>
  </si>
  <si>
    <t>Flori Fram Hatton - Colombo (Travelling)</t>
  </si>
  <si>
    <t>11</t>
  </si>
  <si>
    <t>Visiting Ruth</t>
  </si>
  <si>
    <t>12</t>
  </si>
  <si>
    <t>Cash In hand Balance</t>
  </si>
  <si>
    <t>Cash Cheque</t>
  </si>
  <si>
    <t xml:space="preserve">Cash Float = </t>
  </si>
  <si>
    <t>Expenses reimbursement</t>
  </si>
  <si>
    <t>Rimbusment</t>
  </si>
  <si>
    <t>Total Float</t>
  </si>
  <si>
    <t>.....................................</t>
  </si>
  <si>
    <t>Prepared by</t>
  </si>
  <si>
    <t>Checked by</t>
  </si>
  <si>
    <t>Approved by</t>
  </si>
  <si>
    <t>Float Rembusment - 10,000/- (02nd November 2022)</t>
  </si>
  <si>
    <t>Cash TRF</t>
  </si>
  <si>
    <t>PC /November /012</t>
  </si>
  <si>
    <t>November 01 2022  TO November 30, 2022</t>
  </si>
  <si>
    <t>Kasun</t>
  </si>
  <si>
    <t>Chinthaka</t>
  </si>
  <si>
    <t>Vidura</t>
  </si>
  <si>
    <t>600+150</t>
  </si>
  <si>
    <t>Employee welfare - Sugar</t>
  </si>
  <si>
    <t>Beliyo Mahabage system installetion - CANCELLED</t>
  </si>
  <si>
    <t>Client visit in Gampaha and Avissavella</t>
  </si>
  <si>
    <t>Beliyo Kadawatha system installetion - CANCELLED</t>
  </si>
  <si>
    <t>Client visit in Rathnapura</t>
  </si>
  <si>
    <t>JKT Fashion House Homagama (2 day)</t>
  </si>
  <si>
    <t xml:space="preserve">Petrol fair for customer vists </t>
  </si>
  <si>
    <t>Client visit in Galle - Sales Visit</t>
  </si>
  <si>
    <t>Employee welfare - Tea and Milk powder</t>
  </si>
  <si>
    <t>Expenses</t>
  </si>
  <si>
    <t>25/11/2022</t>
  </si>
  <si>
    <t>November 25 2022  TO December 30, 2022</t>
  </si>
  <si>
    <t>PC /December/013</t>
  </si>
  <si>
    <t>Chinthaka &amp; Krishan</t>
  </si>
  <si>
    <t>JKT FASHION HOUSE-Opening day</t>
  </si>
  <si>
    <t>Petrol for the moth of November</t>
  </si>
  <si>
    <t>Rathnapura client visit (re issued)</t>
  </si>
  <si>
    <t>Mahragama and rathmalana client visit</t>
  </si>
  <si>
    <t>Avissawella client visit</t>
  </si>
  <si>
    <t>Homagama and Rathmalana client visit</t>
  </si>
  <si>
    <t>Payment check JKT Fasion House</t>
  </si>
  <si>
    <t>Panadura Palawatta Client visit</t>
  </si>
  <si>
    <t>Palawatta Homagama client visit</t>
  </si>
  <si>
    <t>New system implementation in Minnas Nigambo</t>
  </si>
  <si>
    <t>Raththi Milk Packet</t>
  </si>
  <si>
    <t>Float Rembusment - 10,000/- (02nd January 2023)</t>
  </si>
  <si>
    <t>January 1, 2023  TO January 31, 2023</t>
  </si>
  <si>
    <t>Minnas Negombo Training</t>
  </si>
  <si>
    <t xml:space="preserve">Krishan </t>
  </si>
  <si>
    <t>New System installation BGI Panadura</t>
  </si>
  <si>
    <t>Crocodile Dharmapala Mw  (01/23) (01/24)</t>
  </si>
  <si>
    <t>2023.03.10</t>
  </si>
  <si>
    <t>Krishan</t>
  </si>
  <si>
    <t>Srina Palace Battaramulla</t>
  </si>
  <si>
    <t xml:space="preserve">   2023.03.20</t>
  </si>
  <si>
    <t>BGI Panadura (Feb 24,25,28) (Mar 3,9)</t>
  </si>
  <si>
    <t>Open Ceremony (Mar 1,2)</t>
  </si>
  <si>
    <t>2023.03.22</t>
  </si>
  <si>
    <t>Zoom Tech - Pettah</t>
  </si>
  <si>
    <t>2023.03.23</t>
  </si>
  <si>
    <t>Zoom Tech - Rathmalana ( Day 1)</t>
  </si>
  <si>
    <t xml:space="preserve">    2023.03.24</t>
  </si>
  <si>
    <t>Zoom Tech - Rathmalana ( Day 2)</t>
  </si>
  <si>
    <t xml:space="preserve">    2023.03.27</t>
  </si>
  <si>
    <t>Zoom Tech - Rathmalana ( Day 3)</t>
  </si>
  <si>
    <t xml:space="preserve">   2023.03.29</t>
  </si>
  <si>
    <t xml:space="preserve">   2023.03.30</t>
  </si>
  <si>
    <t>Zoom Tech - Rathmalana</t>
  </si>
  <si>
    <t xml:space="preserve">   2023.03.22</t>
  </si>
  <si>
    <t xml:space="preserve">   2023.03.23</t>
  </si>
  <si>
    <t xml:space="preserve">   2023.03.24</t>
  </si>
  <si>
    <t>Zoom Tech / JKT Fashion</t>
  </si>
  <si>
    <t>2023.04.01</t>
  </si>
  <si>
    <t>2023.04.04</t>
  </si>
  <si>
    <t>2023.04.19</t>
  </si>
  <si>
    <t xml:space="preserve">Cheque deposit </t>
  </si>
  <si>
    <t>Garbage bags</t>
  </si>
  <si>
    <t xml:space="preserve">  2023.04.27</t>
  </si>
  <si>
    <t>Blue Grass - Colombo 4</t>
  </si>
  <si>
    <t xml:space="preserve">   2023.04.25</t>
  </si>
  <si>
    <t>February 1, 2023  TO February 28, 2023</t>
  </si>
  <si>
    <t>March 1, 2023  TO March 31, 2023</t>
  </si>
  <si>
    <t>April 1, 2023  TO April 30, 2023</t>
  </si>
  <si>
    <t>PC /March/016</t>
  </si>
  <si>
    <t>PC /April/017</t>
  </si>
  <si>
    <t>PC /February/015</t>
  </si>
  <si>
    <t>PC /January/014</t>
  </si>
  <si>
    <t>May 1, 2023  TO May 31, 2023</t>
  </si>
  <si>
    <t>PC /May/018</t>
  </si>
  <si>
    <t>Float Rembusment - 0/- ()</t>
  </si>
  <si>
    <t>Float Rembusment - 000/- ()</t>
  </si>
  <si>
    <r>
      <t>Float Rembusment - 5,000/- (21</t>
    </r>
    <r>
      <rPr>
        <b/>
        <vertAlign val="superscript"/>
        <sz val="12"/>
        <color rgb="FFFF0000"/>
        <rFont val="Arial"/>
        <family val="2"/>
      </rPr>
      <t>nd</t>
    </r>
    <r>
      <rPr>
        <b/>
        <sz val="12"/>
        <color rgb="FFFF0000"/>
        <rFont val="Arial"/>
        <family val="2"/>
      </rPr>
      <t xml:space="preserve"> March 2023)</t>
    </r>
  </si>
  <si>
    <r>
      <t>Float Rembusment - 5,000/- (14</t>
    </r>
    <r>
      <rPr>
        <b/>
        <vertAlign val="superscript"/>
        <sz val="12"/>
        <color rgb="FFFF0000"/>
        <rFont val="Arial"/>
        <family val="2"/>
      </rPr>
      <t>th</t>
    </r>
    <r>
      <rPr>
        <b/>
        <sz val="12"/>
        <color rgb="FFFF0000"/>
        <rFont val="Arial"/>
        <family val="2"/>
      </rPr>
      <t xml:space="preserve"> February 2023)</t>
    </r>
  </si>
  <si>
    <t>2023.05.02</t>
  </si>
  <si>
    <t xml:space="preserve">Kelly Felder - Nugegoda                                               </t>
  </si>
  <si>
    <t>2023.05.08</t>
  </si>
  <si>
    <t xml:space="preserve">kelly Felder - Nugegoda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</si>
</sst>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name val="Arial"/>
      <family val="2"/>
    </font>
    <font>
      <b/>
      <vertAlign val="superscript"/>
      <sz val="12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FFFFF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3">
    <xf numFmtId="0" fontId="0" fillId="0" borderId="0" xfId="0"/>
    <xf numFmtId="0" fontId="3" fillId="2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4" fillId="2" borderId="0" xfId="0" applyFont="1" applyFill="1"/>
    <xf numFmtId="4" fontId="4" fillId="2" borderId="0" xfId="0" applyNumberFormat="1" applyFont="1" applyFill="1" applyAlignment="1">
      <alignment wrapText="1"/>
    </xf>
    <xf numFmtId="4" fontId="4" fillId="2" borderId="0" xfId="0" applyNumberFormat="1" applyFont="1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8" fillId="4" borderId="1" xfId="0" applyFont="1" applyFill="1" applyBorder="1"/>
    <xf numFmtId="0" fontId="8" fillId="4" borderId="2" xfId="0" applyFont="1" applyFill="1" applyBorder="1"/>
    <xf numFmtId="0" fontId="8" fillId="4" borderId="2" xfId="0" applyFont="1" applyFill="1" applyBorder="1" applyAlignment="1">
      <alignment wrapText="1"/>
    </xf>
    <xf numFmtId="4" fontId="8" fillId="4" borderId="2" xfId="0" applyNumberFormat="1" applyFont="1" applyFill="1" applyBorder="1" applyAlignment="1">
      <alignment horizontal="center" wrapText="1"/>
    </xf>
    <xf numFmtId="0" fontId="8" fillId="4" borderId="2" xfId="0" applyFont="1" applyFill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3" xfId="0" applyFont="1" applyFill="1" applyBorder="1" applyAlignment="1">
      <alignment wrapText="1"/>
    </xf>
    <xf numFmtId="0" fontId="8" fillId="4" borderId="4" xfId="0" applyFont="1" applyFill="1" applyBorder="1" applyAlignment="1">
      <alignment wrapText="1"/>
    </xf>
    <xf numFmtId="0" fontId="2" fillId="3" borderId="0" xfId="0" applyFont="1" applyFill="1"/>
    <xf numFmtId="14" fontId="4" fillId="0" borderId="5" xfId="0" quotePrefix="1" applyNumberFormat="1" applyFont="1" applyBorder="1"/>
    <xf numFmtId="164" fontId="4" fillId="0" borderId="5" xfId="0" applyNumberFormat="1" applyFont="1" applyBorder="1"/>
    <xf numFmtId="0" fontId="4" fillId="0" borderId="5" xfId="0" quotePrefix="1" applyFont="1" applyBorder="1"/>
    <xf numFmtId="0" fontId="4" fillId="0" borderId="5" xfId="0" applyFont="1" applyBorder="1"/>
    <xf numFmtId="4" fontId="6" fillId="0" borderId="6" xfId="0" applyNumberFormat="1" applyFont="1" applyBorder="1"/>
    <xf numFmtId="165" fontId="6" fillId="0" borderId="5" xfId="1" applyNumberFormat="1" applyFont="1" applyFill="1" applyBorder="1" applyAlignment="1"/>
    <xf numFmtId="165" fontId="4" fillId="0" borderId="5" xfId="1" applyNumberFormat="1" applyFont="1" applyFill="1" applyBorder="1" applyAlignment="1"/>
    <xf numFmtId="165" fontId="4" fillId="0" borderId="5" xfId="1" applyNumberFormat="1" applyFont="1" applyFill="1" applyBorder="1"/>
    <xf numFmtId="165" fontId="0" fillId="0" borderId="0" xfId="1" applyNumberFormat="1" applyFont="1" applyFill="1"/>
    <xf numFmtId="14" fontId="4" fillId="0" borderId="6" xfId="0" quotePrefix="1" applyNumberFormat="1" applyFont="1" applyBorder="1"/>
    <xf numFmtId="4" fontId="4" fillId="0" borderId="5" xfId="0" applyNumberFormat="1" applyFont="1" applyBorder="1" applyAlignment="1">
      <alignment wrapText="1"/>
    </xf>
    <xf numFmtId="165" fontId="6" fillId="0" borderId="6" xfId="1" applyNumberFormat="1" applyFont="1" applyFill="1" applyBorder="1" applyAlignment="1"/>
    <xf numFmtId="165" fontId="4" fillId="0" borderId="6" xfId="1" applyNumberFormat="1" applyFont="1" applyFill="1" applyBorder="1"/>
    <xf numFmtId="4" fontId="4" fillId="0" borderId="6" xfId="0" applyNumberFormat="1" applyFont="1" applyBorder="1" applyAlignment="1">
      <alignment wrapText="1"/>
    </xf>
    <xf numFmtId="0" fontId="4" fillId="5" borderId="5" xfId="0" applyFont="1" applyFill="1" applyBorder="1"/>
    <xf numFmtId="4" fontId="4" fillId="0" borderId="7" xfId="0" applyNumberFormat="1" applyFont="1" applyBorder="1" applyAlignment="1">
      <alignment wrapText="1"/>
    </xf>
    <xf numFmtId="164" fontId="6" fillId="0" borderId="6" xfId="0" applyNumberFormat="1" applyFont="1" applyBorder="1"/>
    <xf numFmtId="4" fontId="4" fillId="0" borderId="0" xfId="0" applyNumberFormat="1" applyFont="1" applyAlignment="1">
      <alignment wrapText="1"/>
    </xf>
    <xf numFmtId="165" fontId="6" fillId="0" borderId="6" xfId="1" applyNumberFormat="1" applyFont="1" applyFill="1" applyBorder="1"/>
    <xf numFmtId="0" fontId="4" fillId="0" borderId="6" xfId="0" applyFont="1" applyBorder="1"/>
    <xf numFmtId="0" fontId="4" fillId="4" borderId="6" xfId="0" applyFont="1" applyFill="1" applyBorder="1"/>
    <xf numFmtId="0" fontId="4" fillId="2" borderId="6" xfId="0" applyFont="1" applyFill="1" applyBorder="1"/>
    <xf numFmtId="0" fontId="4" fillId="3" borderId="6" xfId="0" quotePrefix="1" applyFont="1" applyFill="1" applyBorder="1"/>
    <xf numFmtId="0" fontId="4" fillId="3" borderId="6" xfId="0" applyFont="1" applyFill="1" applyBorder="1"/>
    <xf numFmtId="4" fontId="4" fillId="2" borderId="6" xfId="0" applyNumberFormat="1" applyFont="1" applyFill="1" applyBorder="1" applyAlignment="1">
      <alignment wrapText="1"/>
    </xf>
    <xf numFmtId="165" fontId="4" fillId="0" borderId="8" xfId="1" applyNumberFormat="1" applyFont="1" applyFill="1" applyBorder="1"/>
    <xf numFmtId="165" fontId="4" fillId="2" borderId="8" xfId="1" applyNumberFormat="1" applyFont="1" applyFill="1" applyBorder="1"/>
    <xf numFmtId="165" fontId="0" fillId="3" borderId="0" xfId="1" applyNumberFormat="1" applyFont="1" applyFill="1"/>
    <xf numFmtId="3" fontId="9" fillId="2" borderId="9" xfId="0" applyNumberFormat="1" applyFont="1" applyFill="1" applyBorder="1"/>
    <xf numFmtId="43" fontId="9" fillId="2" borderId="9" xfId="1" applyFont="1" applyFill="1" applyBorder="1"/>
    <xf numFmtId="4" fontId="9" fillId="2" borderId="6" xfId="0" applyNumberFormat="1" applyFont="1" applyFill="1" applyBorder="1"/>
    <xf numFmtId="4" fontId="9" fillId="2" borderId="10" xfId="0" applyNumberFormat="1" applyFont="1" applyFill="1" applyBorder="1" applyAlignment="1">
      <alignment wrapText="1"/>
    </xf>
    <xf numFmtId="4" fontId="9" fillId="2" borderId="11" xfId="0" applyNumberFormat="1" applyFont="1" applyFill="1" applyBorder="1"/>
    <xf numFmtId="0" fontId="10" fillId="2" borderId="0" xfId="0" applyFont="1" applyFill="1"/>
    <xf numFmtId="43" fontId="10" fillId="2" borderId="0" xfId="1" applyFont="1" applyFill="1" applyBorder="1"/>
    <xf numFmtId="4" fontId="9" fillId="2" borderId="12" xfId="0" applyNumberFormat="1" applyFont="1" applyFill="1" applyBorder="1" applyAlignment="1">
      <alignment wrapText="1"/>
    </xf>
    <xf numFmtId="4" fontId="9" fillId="2" borderId="13" xfId="0" applyNumberFormat="1" applyFont="1" applyFill="1" applyBorder="1"/>
    <xf numFmtId="165" fontId="4" fillId="2" borderId="0" xfId="1" applyNumberFormat="1" applyFont="1" applyFill="1"/>
    <xf numFmtId="3" fontId="10" fillId="2" borderId="0" xfId="0" applyNumberFormat="1" applyFont="1" applyFill="1"/>
    <xf numFmtId="43" fontId="9" fillId="2" borderId="13" xfId="1" applyFont="1" applyFill="1" applyBorder="1"/>
    <xf numFmtId="0" fontId="11" fillId="3" borderId="0" xfId="0" applyFont="1" applyFill="1"/>
    <xf numFmtId="4" fontId="9" fillId="2" borderId="14" xfId="0" applyNumberFormat="1" applyFont="1" applyFill="1" applyBorder="1" applyAlignment="1">
      <alignment wrapText="1"/>
    </xf>
    <xf numFmtId="4" fontId="9" fillId="2" borderId="15" xfId="0" applyNumberFormat="1" applyFont="1" applyFill="1" applyBorder="1"/>
    <xf numFmtId="4" fontId="0" fillId="3" borderId="0" xfId="0" applyNumberFormat="1" applyFill="1"/>
    <xf numFmtId="3" fontId="10" fillId="2" borderId="16" xfId="0" applyNumberFormat="1" applyFont="1" applyFill="1" applyBorder="1"/>
    <xf numFmtId="4" fontId="9" fillId="2" borderId="0" xfId="0" applyNumberFormat="1" applyFont="1" applyFill="1" applyAlignment="1">
      <alignment wrapText="1"/>
    </xf>
    <xf numFmtId="4" fontId="9" fillId="2" borderId="0" xfId="0" applyNumberFormat="1" applyFont="1" applyFill="1"/>
    <xf numFmtId="0" fontId="12" fillId="2" borderId="0" xfId="0" applyFont="1" applyFill="1"/>
    <xf numFmtId="3" fontId="0" fillId="6" borderId="0" xfId="0" applyNumberFormat="1" applyFill="1"/>
    <xf numFmtId="4" fontId="11" fillId="3" borderId="0" xfId="0" applyNumberFormat="1" applyFont="1" applyFill="1"/>
    <xf numFmtId="4" fontId="8" fillId="4" borderId="18" xfId="0" applyNumberFormat="1" applyFont="1" applyFill="1" applyBorder="1" applyAlignment="1">
      <alignment horizontal="center" wrapText="1"/>
    </xf>
    <xf numFmtId="4" fontId="6" fillId="0" borderId="19" xfId="0" applyNumberFormat="1" applyFont="1" applyBorder="1"/>
    <xf numFmtId="4" fontId="4" fillId="0" borderId="20" xfId="0" applyNumberFormat="1" applyFont="1" applyBorder="1" applyAlignment="1">
      <alignment wrapText="1"/>
    </xf>
    <xf numFmtId="4" fontId="4" fillId="0" borderId="19" xfId="0" applyNumberFormat="1" applyFont="1" applyBorder="1" applyAlignment="1">
      <alignment wrapText="1"/>
    </xf>
    <xf numFmtId="4" fontId="4" fillId="0" borderId="21" xfId="0" applyNumberFormat="1" applyFont="1" applyBorder="1" applyAlignment="1">
      <alignment wrapText="1"/>
    </xf>
    <xf numFmtId="4" fontId="4" fillId="2" borderId="19" xfId="0" applyNumberFormat="1" applyFont="1" applyFill="1" applyBorder="1" applyAlignment="1">
      <alignment wrapText="1"/>
    </xf>
    <xf numFmtId="165" fontId="4" fillId="0" borderId="22" xfId="1" applyNumberFormat="1" applyFont="1" applyFill="1" applyBorder="1" applyAlignment="1"/>
    <xf numFmtId="165" fontId="4" fillId="0" borderId="23" xfId="1" applyNumberFormat="1" applyFont="1" applyFill="1" applyBorder="1"/>
    <xf numFmtId="165" fontId="6" fillId="0" borderId="23" xfId="1" applyNumberFormat="1" applyFont="1" applyFill="1" applyBorder="1"/>
    <xf numFmtId="165" fontId="4" fillId="2" borderId="24" xfId="1" applyNumberFormat="1" applyFont="1" applyFill="1" applyBorder="1"/>
    <xf numFmtId="4" fontId="8" fillId="4" borderId="17" xfId="0" applyNumberFormat="1" applyFont="1" applyFill="1" applyBorder="1" applyAlignment="1">
      <alignment horizontal="center" wrapText="1"/>
    </xf>
    <xf numFmtId="165" fontId="6" fillId="0" borderId="25" xfId="1" applyNumberFormat="1" applyFont="1" applyFill="1" applyBorder="1" applyAlignment="1"/>
    <xf numFmtId="165" fontId="6" fillId="0" borderId="26" xfId="1" applyNumberFormat="1" applyFont="1" applyFill="1" applyBorder="1" applyAlignment="1"/>
    <xf numFmtId="165" fontId="4" fillId="0" borderId="27" xfId="1" applyNumberFormat="1" applyFont="1" applyFill="1" applyBorder="1"/>
    <xf numFmtId="3" fontId="10" fillId="7" borderId="0" xfId="0" applyNumberFormat="1" applyFont="1" applyFill="1"/>
    <xf numFmtId="165" fontId="13" fillId="0" borderId="6" xfId="1" applyNumberFormat="1" applyFont="1" applyFill="1" applyBorder="1"/>
    <xf numFmtId="0" fontId="11" fillId="8" borderId="0" xfId="0" applyFont="1" applyFill="1"/>
    <xf numFmtId="3" fontId="10" fillId="9" borderId="0" xfId="0" applyNumberFormat="1" applyFont="1" applyFill="1"/>
    <xf numFmtId="15" fontId="6" fillId="0" borderId="28" xfId="0" applyNumberFormat="1" applyFont="1" applyBorder="1" applyAlignment="1">
      <alignment horizontal="right" wrapText="1"/>
    </xf>
    <xf numFmtId="15" fontId="6" fillId="0" borderId="29" xfId="0" applyNumberFormat="1" applyFont="1" applyBorder="1" applyAlignment="1">
      <alignment horizontal="right" wrapText="1"/>
    </xf>
    <xf numFmtId="0" fontId="6" fillId="0" borderId="28" xfId="0" applyFont="1" applyBorder="1" applyAlignment="1">
      <alignment horizontal="right" wrapText="1"/>
    </xf>
    <xf numFmtId="0" fontId="6" fillId="0" borderId="29" xfId="0" applyFont="1" applyBorder="1" applyAlignment="1">
      <alignment horizontal="right" wrapText="1"/>
    </xf>
    <xf numFmtId="0" fontId="6" fillId="0" borderId="28" xfId="0" applyFont="1" applyBorder="1" applyAlignment="1">
      <alignment wrapText="1"/>
    </xf>
    <xf numFmtId="0" fontId="6" fillId="0" borderId="30" xfId="0" applyFont="1" applyBorder="1" applyAlignment="1">
      <alignment wrapText="1"/>
    </xf>
    <xf numFmtId="0" fontId="6" fillId="0" borderId="29" xfId="0" applyFont="1" applyBorder="1" applyAlignment="1">
      <alignment wrapText="1"/>
    </xf>
    <xf numFmtId="0" fontId="6" fillId="0" borderId="31" xfId="0" applyFont="1" applyBorder="1" applyAlignment="1">
      <alignment wrapText="1"/>
    </xf>
    <xf numFmtId="0" fontId="6" fillId="0" borderId="32" xfId="0" applyFont="1" applyBorder="1" applyAlignment="1">
      <alignment wrapText="1"/>
    </xf>
    <xf numFmtId="164" fontId="4" fillId="0" borderId="29" xfId="0" applyNumberFormat="1" applyFont="1" applyBorder="1"/>
    <xf numFmtId="0" fontId="4" fillId="0" borderId="29" xfId="0" quotePrefix="1" applyFont="1" applyBorder="1"/>
    <xf numFmtId="0" fontId="4" fillId="0" borderId="29" xfId="0" applyFont="1" applyBorder="1"/>
    <xf numFmtId="4" fontId="4" fillId="0" borderId="31" xfId="0" applyNumberFormat="1" applyFont="1" applyBorder="1" applyAlignment="1">
      <alignment wrapText="1"/>
    </xf>
    <xf numFmtId="165" fontId="6" fillId="0" borderId="28" xfId="1" applyNumberFormat="1" applyFont="1" applyFill="1" applyBorder="1" applyAlignment="1"/>
    <xf numFmtId="165" fontId="4" fillId="0" borderId="28" xfId="1" applyNumberFormat="1" applyFont="1" applyFill="1" applyBorder="1"/>
    <xf numFmtId="4" fontId="4" fillId="0" borderId="32" xfId="0" applyNumberFormat="1" applyFont="1" applyBorder="1" applyAlignment="1">
      <alignment wrapText="1"/>
    </xf>
    <xf numFmtId="165" fontId="6" fillId="0" borderId="29" xfId="1" applyNumberFormat="1" applyFont="1" applyFill="1" applyBorder="1" applyAlignment="1"/>
    <xf numFmtId="165" fontId="6" fillId="0" borderId="29" xfId="1" applyNumberFormat="1" applyFont="1" applyFill="1" applyBorder="1"/>
    <xf numFmtId="15" fontId="6" fillId="0" borderId="5" xfId="0" applyNumberFormat="1" applyFont="1" applyBorder="1" applyAlignment="1">
      <alignment horizontal="right" wrapText="1"/>
    </xf>
    <xf numFmtId="0" fontId="6" fillId="0" borderId="5" xfId="0" applyFont="1" applyBorder="1" applyAlignment="1">
      <alignment horizontal="right" wrapText="1"/>
    </xf>
    <xf numFmtId="0" fontId="6" fillId="0" borderId="5" xfId="0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6" fillId="0" borderId="26" xfId="0" applyFont="1" applyBorder="1" applyAlignment="1">
      <alignment horizontal="right" wrapText="1"/>
    </xf>
    <xf numFmtId="0" fontId="6" fillId="0" borderId="6" xfId="0" applyFont="1" applyBorder="1" applyAlignment="1">
      <alignment horizontal="right" wrapText="1"/>
    </xf>
    <xf numFmtId="0" fontId="6" fillId="0" borderId="20" xfId="0" applyFont="1" applyBorder="1" applyAlignment="1">
      <alignment wrapText="1"/>
    </xf>
    <xf numFmtId="4" fontId="16" fillId="4" borderId="17" xfId="0" applyNumberFormat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465668</xdr:colOff>
      <xdr:row>0</xdr:row>
      <xdr:rowOff>0</xdr:rowOff>
    </xdr:from>
    <xdr:to>
      <xdr:col>14</xdr:col>
      <xdr:colOff>610665</xdr:colOff>
      <xdr:row>5</xdr:row>
      <xdr:rowOff>206026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3343" y="0"/>
          <a:ext cx="1783297" cy="11966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465668</xdr:colOff>
      <xdr:row>0</xdr:row>
      <xdr:rowOff>0</xdr:rowOff>
    </xdr:from>
    <xdr:to>
      <xdr:col>14</xdr:col>
      <xdr:colOff>610665</xdr:colOff>
      <xdr:row>5</xdr:row>
      <xdr:rowOff>206026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3343" y="0"/>
          <a:ext cx="1783297" cy="11966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465668</xdr:colOff>
      <xdr:row>0</xdr:row>
      <xdr:rowOff>0</xdr:rowOff>
    </xdr:from>
    <xdr:to>
      <xdr:col>14</xdr:col>
      <xdr:colOff>610665</xdr:colOff>
      <xdr:row>5</xdr:row>
      <xdr:rowOff>206026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34B3D5-8AE6-48FF-9B0E-B8F5636F90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1468" y="0"/>
          <a:ext cx="1836637" cy="11813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414868</xdr:colOff>
      <xdr:row>0</xdr:row>
      <xdr:rowOff>16933</xdr:rowOff>
    </xdr:from>
    <xdr:to>
      <xdr:col>14</xdr:col>
      <xdr:colOff>559865</xdr:colOff>
      <xdr:row>5</xdr:row>
      <xdr:rowOff>222959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5423B6-9EB2-4974-8288-8529DD9EEA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16535" y="16933"/>
          <a:ext cx="1838330" cy="119662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414868</xdr:colOff>
      <xdr:row>0</xdr:row>
      <xdr:rowOff>16933</xdr:rowOff>
    </xdr:from>
    <xdr:to>
      <xdr:col>14</xdr:col>
      <xdr:colOff>559865</xdr:colOff>
      <xdr:row>5</xdr:row>
      <xdr:rowOff>222959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5423B6-9EB2-4974-8288-8529DD9EEA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13148" y="16933"/>
          <a:ext cx="1836637" cy="11813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414868</xdr:colOff>
      <xdr:row>0</xdr:row>
      <xdr:rowOff>16933</xdr:rowOff>
    </xdr:from>
    <xdr:to>
      <xdr:col>14</xdr:col>
      <xdr:colOff>559865</xdr:colOff>
      <xdr:row>5</xdr:row>
      <xdr:rowOff>222959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5423B6-9EB2-4974-8288-8529DD9EEA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13148" y="16933"/>
          <a:ext cx="1836637" cy="118138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414868</xdr:colOff>
      <xdr:row>0</xdr:row>
      <xdr:rowOff>16933</xdr:rowOff>
    </xdr:from>
    <xdr:to>
      <xdr:col>14</xdr:col>
      <xdr:colOff>559865</xdr:colOff>
      <xdr:row>5</xdr:row>
      <xdr:rowOff>222959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5423B6-9EB2-4974-8288-8529DD9EEA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13148" y="16933"/>
          <a:ext cx="1836637" cy="11813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414868</xdr:colOff>
      <xdr:row>0</xdr:row>
      <xdr:rowOff>16933</xdr:rowOff>
    </xdr:from>
    <xdr:to>
      <xdr:col>14</xdr:col>
      <xdr:colOff>559865</xdr:colOff>
      <xdr:row>5</xdr:row>
      <xdr:rowOff>222959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5423B6-9EB2-4974-8288-8529DD9EEA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13148" y="16933"/>
          <a:ext cx="1836637" cy="11813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R36"/>
  <sheetViews>
    <sheetView zoomScale="90" zoomScaleNormal="90" workbookViewId="0">
      <pane xSplit="6" ySplit="6" topLeftCell="G7" activePane="bottomRight" state="frozen"/>
      <selection pane="topRight" activeCell="E1" sqref="E1"/>
      <selection pane="bottomLeft" activeCell="A6" sqref="A6"/>
      <selection pane="bottomRight" activeCell="F4" sqref="F4"/>
    </sheetView>
  </sheetViews>
  <sheetFormatPr defaultColWidth="9.109375" defaultRowHeight="14.4" x14ac:dyDescent="0.3"/>
  <cols>
    <col min="1" max="1" width="1.88671875" style="2" customWidth="1"/>
    <col min="2" max="2" width="5" style="2" customWidth="1"/>
    <col min="3" max="3" width="11.33203125" style="2" customWidth="1"/>
    <col min="4" max="4" width="7.33203125" style="2" customWidth="1"/>
    <col min="5" max="5" width="10.109375" style="2" customWidth="1"/>
    <col min="6" max="6" width="40.44140625" style="3" customWidth="1"/>
    <col min="7" max="7" width="15.109375" style="2" customWidth="1"/>
    <col min="8" max="8" width="8.33203125" style="2" customWidth="1"/>
    <col min="9" max="9" width="11.6640625" style="2" customWidth="1"/>
    <col min="10" max="10" width="9.44140625" style="2" hidden="1" customWidth="1"/>
    <col min="11" max="11" width="9.88671875" style="2" customWidth="1"/>
    <col min="12" max="12" width="8.6640625" style="2" hidden="1" customWidth="1"/>
    <col min="13" max="13" width="11.33203125" style="2" bestFit="1" customWidth="1"/>
    <col min="14" max="14" width="13.33203125" style="2" customWidth="1"/>
    <col min="15" max="15" width="10.5546875" style="2" bestFit="1" customWidth="1"/>
    <col min="16" max="17" width="9.109375" style="2"/>
    <col min="18" max="18" width="11.109375" style="2" bestFit="1" customWidth="1"/>
    <col min="19" max="16384" width="9.109375" style="2"/>
  </cols>
  <sheetData>
    <row r="2" spans="2:18" ht="19.5" customHeight="1" x14ac:dyDescent="0.3">
      <c r="B2" s="1" t="s">
        <v>0</v>
      </c>
    </row>
    <row r="3" spans="2:18" ht="19.5" customHeight="1" x14ac:dyDescent="0.3">
      <c r="B3" s="1" t="s">
        <v>1</v>
      </c>
      <c r="D3" s="1"/>
      <c r="E3" s="4"/>
      <c r="F3" s="5"/>
      <c r="G3" s="6"/>
      <c r="H3" s="6"/>
      <c r="J3" s="4"/>
      <c r="K3" s="4"/>
      <c r="L3" s="4"/>
      <c r="M3" s="4"/>
    </row>
    <row r="4" spans="2:18" ht="15" customHeight="1" x14ac:dyDescent="0.3">
      <c r="B4" s="7" t="s">
        <v>2</v>
      </c>
      <c r="D4" s="7"/>
      <c r="E4" s="8"/>
      <c r="F4" s="5"/>
      <c r="G4" s="6"/>
      <c r="H4" s="6"/>
      <c r="I4" s="9" t="s">
        <v>3</v>
      </c>
      <c r="J4" s="4"/>
      <c r="L4" s="4"/>
      <c r="M4" s="4"/>
      <c r="N4" s="4"/>
      <c r="O4" s="4"/>
    </row>
    <row r="5" spans="2:18" ht="9" customHeight="1" x14ac:dyDescent="0.3">
      <c r="C5" s="1"/>
      <c r="D5" s="1"/>
      <c r="E5" s="4"/>
      <c r="F5" s="5"/>
      <c r="G5" s="6"/>
      <c r="H5" s="6"/>
      <c r="I5" s="4"/>
      <c r="J5" s="4"/>
      <c r="K5" s="4"/>
      <c r="L5" s="4"/>
      <c r="M5" s="4"/>
      <c r="N5" s="4"/>
      <c r="O5" s="4"/>
    </row>
    <row r="6" spans="2:18" s="18" customFormat="1" ht="44.25" customHeight="1" thickBot="1" x14ac:dyDescent="0.35">
      <c r="B6" s="10" t="s">
        <v>4</v>
      </c>
      <c r="C6" s="11" t="s">
        <v>5</v>
      </c>
      <c r="D6" s="12" t="s">
        <v>6</v>
      </c>
      <c r="E6" s="11" t="s">
        <v>7</v>
      </c>
      <c r="F6" s="13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4" t="s">
        <v>13</v>
      </c>
      <c r="L6" s="14" t="s">
        <v>14</v>
      </c>
      <c r="M6" s="16" t="s">
        <v>15</v>
      </c>
      <c r="N6" s="16" t="s">
        <v>16</v>
      </c>
      <c r="O6" s="17" t="s">
        <v>17</v>
      </c>
    </row>
    <row r="7" spans="2:18" customFormat="1" ht="19.5" customHeight="1" x14ac:dyDescent="0.3">
      <c r="B7" s="19" t="s">
        <v>18</v>
      </c>
      <c r="C7" s="20">
        <v>44829</v>
      </c>
      <c r="D7" s="21" t="s">
        <v>19</v>
      </c>
      <c r="E7" s="22" t="s">
        <v>20</v>
      </c>
      <c r="F7" s="23" t="s">
        <v>21</v>
      </c>
      <c r="G7" s="24">
        <v>3000</v>
      </c>
      <c r="H7" s="25"/>
      <c r="I7" s="26">
        <v>3000</v>
      </c>
      <c r="J7" s="26"/>
      <c r="K7" s="25"/>
      <c r="L7" s="26"/>
      <c r="M7" s="26"/>
      <c r="N7" s="26"/>
      <c r="O7" s="26"/>
      <c r="P7" s="27">
        <f t="shared" ref="P7:P19" si="0">SUM(H7:O7)-G7</f>
        <v>0</v>
      </c>
      <c r="R7">
        <f>4500-3200</f>
        <v>1300</v>
      </c>
    </row>
    <row r="8" spans="2:18" customFormat="1" ht="19.5" customHeight="1" x14ac:dyDescent="0.3">
      <c r="B8" s="28" t="s">
        <v>22</v>
      </c>
      <c r="C8" s="20">
        <v>44835</v>
      </c>
      <c r="D8" s="21" t="s">
        <v>23</v>
      </c>
      <c r="E8" s="22" t="s">
        <v>20</v>
      </c>
      <c r="F8" s="29" t="s">
        <v>24</v>
      </c>
      <c r="G8" s="30">
        <v>140</v>
      </c>
      <c r="H8" s="31"/>
      <c r="I8" s="31">
        <v>140</v>
      </c>
      <c r="J8" s="31"/>
      <c r="K8" s="31"/>
      <c r="L8" s="31"/>
      <c r="M8" s="31"/>
      <c r="N8" s="31"/>
      <c r="O8" s="31"/>
      <c r="P8" s="27">
        <f t="shared" si="0"/>
        <v>0</v>
      </c>
    </row>
    <row r="9" spans="2:18" customFormat="1" ht="19.5" customHeight="1" x14ac:dyDescent="0.3">
      <c r="B9" s="28" t="s">
        <v>25</v>
      </c>
      <c r="C9" s="20">
        <v>44847</v>
      </c>
      <c r="D9" s="21" t="s">
        <v>26</v>
      </c>
      <c r="E9" s="22" t="s">
        <v>20</v>
      </c>
      <c r="F9" s="29" t="s">
        <v>27</v>
      </c>
      <c r="G9" s="30">
        <v>2904</v>
      </c>
      <c r="H9" s="31"/>
      <c r="I9" s="31">
        <v>2904</v>
      </c>
      <c r="J9" s="31"/>
      <c r="K9" s="31"/>
      <c r="L9" s="31"/>
      <c r="M9" s="31"/>
      <c r="N9" s="31"/>
      <c r="O9" s="31"/>
      <c r="P9" s="27">
        <f t="shared" si="0"/>
        <v>0</v>
      </c>
    </row>
    <row r="10" spans="2:18" customFormat="1" ht="19.5" customHeight="1" x14ac:dyDescent="0.3">
      <c r="B10" s="28" t="s">
        <v>28</v>
      </c>
      <c r="C10" s="20">
        <v>44853</v>
      </c>
      <c r="D10" s="21" t="s">
        <v>29</v>
      </c>
      <c r="E10" s="22" t="s">
        <v>20</v>
      </c>
      <c r="F10" s="32" t="s">
        <v>30</v>
      </c>
      <c r="G10" s="30">
        <v>300</v>
      </c>
      <c r="H10" s="31"/>
      <c r="I10" s="31">
        <v>300</v>
      </c>
      <c r="J10" s="31"/>
      <c r="K10" s="31"/>
      <c r="L10" s="31"/>
      <c r="M10" s="31"/>
      <c r="N10" s="31"/>
      <c r="O10" s="31"/>
      <c r="P10" s="27">
        <f t="shared" si="0"/>
        <v>0</v>
      </c>
    </row>
    <row r="11" spans="2:18" customFormat="1" ht="29.25" customHeight="1" x14ac:dyDescent="0.3">
      <c r="B11" s="28" t="s">
        <v>31</v>
      </c>
      <c r="C11" s="20">
        <v>44861</v>
      </c>
      <c r="D11" s="21" t="s">
        <v>32</v>
      </c>
      <c r="E11" s="33"/>
      <c r="F11" s="29" t="s">
        <v>33</v>
      </c>
      <c r="G11" s="30">
        <v>1000</v>
      </c>
      <c r="H11" s="31"/>
      <c r="I11" s="31"/>
      <c r="J11" s="31"/>
      <c r="K11" s="31"/>
      <c r="L11" s="31"/>
      <c r="M11" s="31">
        <v>1000</v>
      </c>
      <c r="N11" s="31"/>
      <c r="O11" s="31"/>
      <c r="P11" s="27">
        <f t="shared" si="0"/>
        <v>0</v>
      </c>
    </row>
    <row r="12" spans="2:18" customFormat="1" ht="30" customHeight="1" x14ac:dyDescent="0.3">
      <c r="B12" s="28" t="s">
        <v>34</v>
      </c>
      <c r="C12" s="20">
        <v>44861</v>
      </c>
      <c r="D12" s="21" t="s">
        <v>35</v>
      </c>
      <c r="E12" s="33"/>
      <c r="F12" s="32" t="s">
        <v>36</v>
      </c>
      <c r="G12" s="30">
        <v>300</v>
      </c>
      <c r="H12" s="31"/>
      <c r="I12" s="31"/>
      <c r="J12" s="31"/>
      <c r="K12" s="31"/>
      <c r="L12" s="31"/>
      <c r="M12" s="31">
        <v>300</v>
      </c>
      <c r="N12" s="31"/>
      <c r="O12" s="31"/>
      <c r="P12" s="27">
        <f t="shared" si="0"/>
        <v>0</v>
      </c>
    </row>
    <row r="13" spans="2:18" customFormat="1" x14ac:dyDescent="0.3">
      <c r="B13" s="28" t="s">
        <v>37</v>
      </c>
      <c r="C13" s="20">
        <v>44859</v>
      </c>
      <c r="D13" s="21" t="s">
        <v>38</v>
      </c>
      <c r="E13" s="33"/>
      <c r="F13" s="32" t="s">
        <v>39</v>
      </c>
      <c r="G13" s="30">
        <v>300</v>
      </c>
      <c r="H13" s="31"/>
      <c r="I13" s="31"/>
      <c r="J13" s="31"/>
      <c r="K13" s="31"/>
      <c r="L13" s="31"/>
      <c r="M13" s="31">
        <v>300</v>
      </c>
      <c r="N13" s="31"/>
      <c r="O13" s="31"/>
      <c r="P13" s="27">
        <f t="shared" si="0"/>
        <v>0</v>
      </c>
    </row>
    <row r="14" spans="2:18" customFormat="1" x14ac:dyDescent="0.3">
      <c r="B14" s="28" t="s">
        <v>40</v>
      </c>
      <c r="C14" s="20">
        <v>44859</v>
      </c>
      <c r="D14" s="21" t="s">
        <v>41</v>
      </c>
      <c r="E14" s="22" t="s">
        <v>42</v>
      </c>
      <c r="F14" s="34" t="s">
        <v>43</v>
      </c>
      <c r="G14" s="30">
        <v>1500</v>
      </c>
      <c r="H14" s="31">
        <v>1500</v>
      </c>
      <c r="I14" s="31"/>
      <c r="J14" s="31"/>
      <c r="K14" s="31"/>
      <c r="L14" s="31"/>
      <c r="M14" s="31"/>
      <c r="N14" s="31"/>
      <c r="O14" s="31"/>
      <c r="P14" s="27"/>
    </row>
    <row r="15" spans="2:18" customFormat="1" ht="19.5" customHeight="1" x14ac:dyDescent="0.3">
      <c r="B15" s="28" t="s">
        <v>44</v>
      </c>
      <c r="C15" s="35">
        <v>44862</v>
      </c>
      <c r="D15" s="21" t="s">
        <v>45</v>
      </c>
      <c r="E15" s="22" t="s">
        <v>46</v>
      </c>
      <c r="F15" s="36" t="s">
        <v>47</v>
      </c>
      <c r="G15" s="30">
        <v>2190</v>
      </c>
      <c r="H15" s="37"/>
      <c r="I15" s="37"/>
      <c r="J15" s="37"/>
      <c r="K15" s="37"/>
      <c r="L15" s="37"/>
      <c r="M15" s="37">
        <v>2190</v>
      </c>
      <c r="N15" s="37"/>
      <c r="O15" s="37"/>
      <c r="P15" s="27">
        <f t="shared" si="0"/>
        <v>0</v>
      </c>
    </row>
    <row r="16" spans="2:18" customFormat="1" x14ac:dyDescent="0.3">
      <c r="B16" s="28" t="s">
        <v>48</v>
      </c>
      <c r="C16" s="35">
        <v>44863</v>
      </c>
      <c r="D16" s="21" t="s">
        <v>48</v>
      </c>
      <c r="E16" s="22" t="s">
        <v>46</v>
      </c>
      <c r="F16" s="36" t="s">
        <v>49</v>
      </c>
      <c r="G16" s="30">
        <v>1160</v>
      </c>
      <c r="H16" s="37"/>
      <c r="I16" s="37"/>
      <c r="J16" s="37"/>
      <c r="K16" s="37"/>
      <c r="L16" s="37"/>
      <c r="M16" s="37">
        <v>1160</v>
      </c>
      <c r="N16" s="37"/>
      <c r="O16" s="37"/>
      <c r="P16" s="27">
        <f t="shared" si="0"/>
        <v>0</v>
      </c>
    </row>
    <row r="17" spans="2:16" customFormat="1" ht="19.5" customHeight="1" x14ac:dyDescent="0.3">
      <c r="B17" s="28" t="s">
        <v>50</v>
      </c>
      <c r="C17" s="35">
        <v>44865</v>
      </c>
      <c r="D17" s="21" t="s">
        <v>50</v>
      </c>
      <c r="E17" s="22" t="s">
        <v>42</v>
      </c>
      <c r="F17" s="36" t="s">
        <v>51</v>
      </c>
      <c r="G17" s="30">
        <v>1500</v>
      </c>
      <c r="H17" s="37"/>
      <c r="I17" s="37"/>
      <c r="J17" s="37"/>
      <c r="K17" s="37"/>
      <c r="L17" s="37"/>
      <c r="M17" s="37">
        <v>1500</v>
      </c>
      <c r="N17" s="37"/>
      <c r="O17" s="37"/>
      <c r="P17" s="27">
        <f t="shared" si="0"/>
        <v>0</v>
      </c>
    </row>
    <row r="18" spans="2:16" customFormat="1" ht="19.5" customHeight="1" x14ac:dyDescent="0.3">
      <c r="B18" s="28" t="s">
        <v>52</v>
      </c>
      <c r="C18" s="35"/>
      <c r="D18" s="21"/>
      <c r="E18" s="38"/>
      <c r="F18" s="23"/>
      <c r="G18" s="30"/>
      <c r="H18" s="37"/>
      <c r="I18" s="37"/>
      <c r="J18" s="37"/>
      <c r="K18" s="37"/>
      <c r="L18" s="37"/>
      <c r="M18" s="37"/>
      <c r="N18" s="37"/>
      <c r="O18" s="37"/>
      <c r="P18" s="27">
        <f t="shared" si="0"/>
        <v>0</v>
      </c>
    </row>
    <row r="19" spans="2:16" ht="5.25" customHeight="1" thickBot="1" x14ac:dyDescent="0.35">
      <c r="B19" s="39"/>
      <c r="C19" s="40"/>
      <c r="D19" s="41"/>
      <c r="E19" s="42"/>
      <c r="F19" s="43"/>
      <c r="G19" s="44"/>
      <c r="H19" s="45"/>
      <c r="I19" s="45"/>
      <c r="J19" s="45"/>
      <c r="K19" s="45"/>
      <c r="L19" s="45"/>
      <c r="M19" s="45"/>
      <c r="N19" s="45"/>
      <c r="O19" s="45"/>
      <c r="P19" s="46">
        <f t="shared" si="0"/>
        <v>0</v>
      </c>
    </row>
    <row r="20" spans="2:16" ht="18" customHeight="1" thickBot="1" x14ac:dyDescent="0.35">
      <c r="B20" s="39"/>
      <c r="C20" s="40"/>
      <c r="D20" s="42"/>
      <c r="E20" s="42"/>
      <c r="F20" s="43"/>
      <c r="G20" s="47">
        <f>SUM(G7:G19)</f>
        <v>14294</v>
      </c>
      <c r="H20" s="47">
        <f t="shared" ref="H20:P20" si="1">SUM(H7:H19)</f>
        <v>1500</v>
      </c>
      <c r="I20" s="48">
        <f t="shared" si="1"/>
        <v>6344</v>
      </c>
      <c r="J20" s="47">
        <f t="shared" si="1"/>
        <v>0</v>
      </c>
      <c r="K20" s="48">
        <f t="shared" si="1"/>
        <v>0</v>
      </c>
      <c r="L20" s="47">
        <f t="shared" si="1"/>
        <v>0</v>
      </c>
      <c r="M20" s="48">
        <f t="shared" si="1"/>
        <v>6450</v>
      </c>
      <c r="N20" s="48">
        <f t="shared" si="1"/>
        <v>0</v>
      </c>
      <c r="O20" s="47">
        <f t="shared" si="1"/>
        <v>0</v>
      </c>
      <c r="P20" s="49">
        <f t="shared" si="1"/>
        <v>0</v>
      </c>
    </row>
    <row r="21" spans="2:16" ht="6" customHeight="1" thickTop="1" x14ac:dyDescent="0.3">
      <c r="C21" s="4"/>
      <c r="D21" s="4"/>
      <c r="E21" s="4"/>
      <c r="F21" s="5"/>
      <c r="G21" s="6"/>
      <c r="H21" s="6"/>
      <c r="I21" s="4"/>
      <c r="J21" s="4"/>
      <c r="K21" s="4"/>
      <c r="L21" s="4"/>
      <c r="M21" s="4"/>
      <c r="N21" s="4"/>
      <c r="O21" s="4"/>
    </row>
    <row r="22" spans="2:16" x14ac:dyDescent="0.3">
      <c r="C22" s="4"/>
      <c r="D22" s="4"/>
      <c r="E22" s="4"/>
      <c r="F22" s="50" t="s">
        <v>53</v>
      </c>
      <c r="G22" s="51">
        <f>7500+2500+5000</f>
        <v>15000</v>
      </c>
      <c r="H22" s="6"/>
      <c r="I22" s="52"/>
      <c r="J22" s="52"/>
      <c r="K22" s="52"/>
      <c r="L22" s="52"/>
      <c r="M22" s="52"/>
      <c r="N22" s="53"/>
      <c r="O22" s="4"/>
    </row>
    <row r="23" spans="2:16" x14ac:dyDescent="0.3">
      <c r="C23" s="4"/>
      <c r="D23" s="4"/>
      <c r="E23" s="4"/>
      <c r="F23" s="54" t="s">
        <v>54</v>
      </c>
      <c r="G23" s="55">
        <v>0</v>
      </c>
      <c r="H23" s="56"/>
      <c r="I23" s="52" t="s">
        <v>55</v>
      </c>
      <c r="J23" s="52"/>
      <c r="K23" s="57">
        <f>+G25</f>
        <v>706</v>
      </c>
      <c r="L23" s="52"/>
      <c r="M23" s="52"/>
      <c r="N23" s="53"/>
      <c r="O23" s="4"/>
    </row>
    <row r="24" spans="2:16" x14ac:dyDescent="0.3">
      <c r="C24" s="4"/>
      <c r="D24" s="4"/>
      <c r="E24" s="4"/>
      <c r="F24" s="54" t="s">
        <v>56</v>
      </c>
      <c r="G24" s="58">
        <f>-G20</f>
        <v>-14294</v>
      </c>
      <c r="H24" s="6"/>
      <c r="I24" s="59" t="s">
        <v>57</v>
      </c>
      <c r="J24" s="59"/>
      <c r="K24" s="57">
        <v>10000</v>
      </c>
      <c r="L24" s="52"/>
      <c r="M24" s="52"/>
      <c r="N24" s="53"/>
      <c r="O24" s="4"/>
    </row>
    <row r="25" spans="2:16" ht="15" thickBot="1" x14ac:dyDescent="0.35">
      <c r="C25" s="4"/>
      <c r="D25" s="4"/>
      <c r="E25" s="4"/>
      <c r="F25" s="60" t="s">
        <v>58</v>
      </c>
      <c r="G25" s="61">
        <f>+G22+G23+G24</f>
        <v>706</v>
      </c>
      <c r="I25" s="62"/>
      <c r="J25" s="59"/>
      <c r="K25" s="63">
        <f>SUM(K23:K24)</f>
        <v>10706</v>
      </c>
      <c r="L25" s="52"/>
      <c r="M25" s="52"/>
      <c r="N25" s="53"/>
      <c r="O25" s="4"/>
    </row>
    <row r="26" spans="2:16" x14ac:dyDescent="0.3">
      <c r="C26" s="4"/>
      <c r="D26" s="4"/>
      <c r="E26" s="4"/>
      <c r="F26" s="64"/>
      <c r="G26" s="65"/>
      <c r="H26" s="6"/>
      <c r="I26" s="4"/>
      <c r="J26" s="4"/>
      <c r="K26" s="4"/>
      <c r="L26" s="4"/>
      <c r="M26" s="4"/>
      <c r="N26" s="4"/>
      <c r="O26" s="4"/>
    </row>
    <row r="27" spans="2:16" x14ac:dyDescent="0.3">
      <c r="C27" s="4"/>
      <c r="D27" s="4"/>
      <c r="E27" s="4"/>
      <c r="F27" s="5"/>
      <c r="G27" s="6"/>
      <c r="H27" s="6"/>
      <c r="I27" s="4"/>
      <c r="J27" s="4"/>
      <c r="K27" s="4"/>
      <c r="L27" s="4"/>
      <c r="M27" s="4"/>
      <c r="N27" s="4"/>
      <c r="O27" s="4"/>
    </row>
    <row r="28" spans="2:16" ht="17.399999999999999" x14ac:dyDescent="0.3">
      <c r="C28" s="1" t="s">
        <v>59</v>
      </c>
      <c r="D28" s="4"/>
      <c r="E28" s="4"/>
      <c r="G28" s="1" t="s">
        <v>59</v>
      </c>
      <c r="H28" s="6"/>
      <c r="I28" s="4"/>
      <c r="K28" s="1" t="s">
        <v>59</v>
      </c>
      <c r="L28" s="4"/>
      <c r="M28" s="4"/>
      <c r="N28" s="4"/>
      <c r="O28" s="4"/>
    </row>
    <row r="29" spans="2:16" ht="17.399999999999999" x14ac:dyDescent="0.3">
      <c r="C29" s="1" t="s">
        <v>60</v>
      </c>
      <c r="D29" s="4"/>
      <c r="E29" s="4"/>
      <c r="G29" s="1" t="s">
        <v>61</v>
      </c>
      <c r="H29" s="6"/>
      <c r="I29" s="4"/>
      <c r="K29" s="1" t="s">
        <v>62</v>
      </c>
      <c r="L29" s="4"/>
      <c r="M29" s="4"/>
      <c r="N29" s="4"/>
      <c r="O29" s="4"/>
    </row>
    <row r="30" spans="2:16" x14ac:dyDescent="0.3">
      <c r="C30" s="4"/>
      <c r="D30" s="4"/>
      <c r="E30" s="4"/>
      <c r="F30" s="5"/>
      <c r="G30" s="6"/>
      <c r="H30" s="6"/>
      <c r="I30" s="4"/>
      <c r="J30" s="4"/>
      <c r="K30" s="4"/>
      <c r="L30" s="4"/>
      <c r="M30" s="4"/>
      <c r="N30" s="4"/>
      <c r="O30" s="4"/>
    </row>
    <row r="31" spans="2:16" x14ac:dyDescent="0.3">
      <c r="C31" s="4"/>
      <c r="D31" s="4"/>
      <c r="E31" s="4"/>
      <c r="F31" s="5"/>
      <c r="G31" s="6"/>
      <c r="H31" s="6"/>
      <c r="I31" s="4"/>
      <c r="J31" s="4"/>
      <c r="K31" s="4"/>
      <c r="L31" s="4"/>
      <c r="M31" s="4"/>
      <c r="N31" s="4"/>
      <c r="O31" s="4"/>
    </row>
    <row r="32" spans="2:16" ht="15.6" x14ac:dyDescent="0.3">
      <c r="C32" s="66" t="s">
        <v>63</v>
      </c>
      <c r="D32" s="4"/>
      <c r="E32" s="4"/>
      <c r="F32" s="5"/>
      <c r="G32" s="6"/>
      <c r="H32" s="6"/>
      <c r="I32" s="4"/>
      <c r="J32" s="4"/>
      <c r="K32" s="4"/>
      <c r="L32" s="4"/>
      <c r="M32" s="4"/>
      <c r="N32" s="4"/>
      <c r="O32" s="4"/>
    </row>
    <row r="33" spans="7:9" ht="17.25" customHeight="1" x14ac:dyDescent="0.3"/>
    <row r="34" spans="7:9" x14ac:dyDescent="0.3">
      <c r="H34" s="67"/>
      <c r="I34" s="68"/>
    </row>
    <row r="36" spans="7:9" x14ac:dyDescent="0.3">
      <c r="G36" s="62"/>
    </row>
  </sheetData>
  <autoFilter ref="B6:P20"/>
  <pageMargins left="0.76" right="0.17" top="0.23" bottom="0.27" header="0.2" footer="0.2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R34"/>
  <sheetViews>
    <sheetView zoomScale="90" zoomScaleNormal="90" workbookViewId="0">
      <pane xSplit="6" ySplit="6" topLeftCell="G13" activePane="bottomRight" state="frozen"/>
      <selection pane="topRight" activeCell="E1" sqref="E1"/>
      <selection pane="bottomLeft" activeCell="A6" sqref="A6"/>
      <selection pane="bottomRight" activeCell="C11" sqref="C11"/>
    </sheetView>
  </sheetViews>
  <sheetFormatPr defaultColWidth="9.109375" defaultRowHeight="14.4" x14ac:dyDescent="0.3"/>
  <cols>
    <col min="1" max="1" width="1.88671875" style="2" customWidth="1"/>
    <col min="2" max="2" width="5" style="2" customWidth="1"/>
    <col min="3" max="3" width="11.33203125" style="2" customWidth="1"/>
    <col min="4" max="4" width="7.33203125" style="2" customWidth="1"/>
    <col min="5" max="5" width="14" style="2" customWidth="1"/>
    <col min="6" max="6" width="39.33203125" style="3" customWidth="1"/>
    <col min="7" max="7" width="15.109375" style="2" customWidth="1"/>
    <col min="8" max="8" width="8.33203125" style="2" customWidth="1"/>
    <col min="9" max="9" width="11.6640625" style="2" customWidth="1"/>
    <col min="10" max="10" width="9.44140625" style="2" hidden="1" customWidth="1"/>
    <col min="11" max="11" width="9.88671875" style="2" customWidth="1"/>
    <col min="12" max="12" width="8.6640625" style="2" hidden="1" customWidth="1"/>
    <col min="13" max="13" width="11.33203125" style="2" bestFit="1" customWidth="1"/>
    <col min="14" max="14" width="13.33203125" style="2" customWidth="1"/>
    <col min="15" max="15" width="11.88671875" style="2" customWidth="1"/>
    <col min="16" max="17" width="9.109375" style="2"/>
    <col min="18" max="18" width="11.109375" style="2" bestFit="1" customWidth="1"/>
    <col min="19" max="16384" width="9.109375" style="2"/>
  </cols>
  <sheetData>
    <row r="2" spans="2:18" ht="19.5" customHeight="1" x14ac:dyDescent="0.3">
      <c r="B2" s="1" t="s">
        <v>0</v>
      </c>
    </row>
    <row r="3" spans="2:18" ht="19.5" customHeight="1" x14ac:dyDescent="0.3">
      <c r="B3" s="1" t="s">
        <v>1</v>
      </c>
      <c r="D3" s="1"/>
      <c r="E3" s="4"/>
      <c r="F3" s="5"/>
      <c r="G3" s="6"/>
      <c r="H3" s="6"/>
      <c r="J3" s="4"/>
      <c r="K3" s="4"/>
      <c r="L3" s="4"/>
      <c r="M3" s="4"/>
    </row>
    <row r="4" spans="2:18" ht="15" customHeight="1" x14ac:dyDescent="0.3">
      <c r="B4" s="7" t="s">
        <v>66</v>
      </c>
      <c r="D4" s="7"/>
      <c r="E4" s="8"/>
      <c r="F4" s="5"/>
      <c r="G4" s="6"/>
      <c r="H4" s="6"/>
      <c r="I4" s="9" t="s">
        <v>65</v>
      </c>
      <c r="J4" s="4"/>
      <c r="L4" s="4"/>
      <c r="M4" s="4"/>
      <c r="N4" s="4"/>
      <c r="O4" s="4"/>
    </row>
    <row r="5" spans="2:18" ht="9" customHeight="1" thickBot="1" x14ac:dyDescent="0.35">
      <c r="C5" s="1"/>
      <c r="D5" s="1"/>
      <c r="E5" s="4"/>
      <c r="F5" s="5"/>
      <c r="G5" s="6"/>
      <c r="H5" s="6"/>
      <c r="I5" s="4"/>
      <c r="J5" s="4"/>
      <c r="K5" s="4"/>
      <c r="L5" s="4"/>
      <c r="M5" s="4"/>
      <c r="N5" s="4"/>
      <c r="O5" s="4"/>
    </row>
    <row r="6" spans="2:18" s="18" customFormat="1" ht="45.6" customHeight="1" thickBot="1" x14ac:dyDescent="0.35">
      <c r="B6" s="10" t="s">
        <v>4</v>
      </c>
      <c r="C6" s="11" t="s">
        <v>5</v>
      </c>
      <c r="D6" s="12" t="s">
        <v>6</v>
      </c>
      <c r="E6" s="11" t="s">
        <v>7</v>
      </c>
      <c r="F6" s="69" t="s">
        <v>8</v>
      </c>
      <c r="G6" s="79" t="s">
        <v>9</v>
      </c>
      <c r="H6" s="14" t="s">
        <v>10</v>
      </c>
      <c r="I6" s="14" t="s">
        <v>11</v>
      </c>
      <c r="J6" s="15" t="s">
        <v>12</v>
      </c>
      <c r="K6" s="14" t="s">
        <v>13</v>
      </c>
      <c r="L6" s="14" t="s">
        <v>14</v>
      </c>
      <c r="M6" s="16" t="s">
        <v>15</v>
      </c>
      <c r="N6" s="16" t="s">
        <v>16</v>
      </c>
      <c r="O6" s="17" t="s">
        <v>17</v>
      </c>
    </row>
    <row r="7" spans="2:18" customFormat="1" ht="29.25" customHeight="1" x14ac:dyDescent="0.3">
      <c r="B7" s="19" t="s">
        <v>18</v>
      </c>
      <c r="C7" s="20">
        <v>44874</v>
      </c>
      <c r="D7" s="21">
        <v>323</v>
      </c>
      <c r="E7" s="22" t="s">
        <v>67</v>
      </c>
      <c r="F7" s="70" t="s">
        <v>77</v>
      </c>
      <c r="G7" s="80">
        <v>1450</v>
      </c>
      <c r="H7" s="75">
        <v>1450</v>
      </c>
      <c r="I7" s="26"/>
      <c r="J7" s="26"/>
      <c r="K7" s="25"/>
      <c r="L7" s="26"/>
      <c r="M7" s="26"/>
      <c r="N7" s="26"/>
      <c r="O7" s="26"/>
      <c r="P7" s="27">
        <f t="shared" ref="P7:P17" si="0">SUM(H7:O7)-G7</f>
        <v>0</v>
      </c>
      <c r="R7">
        <f>4500-3200</f>
        <v>1300</v>
      </c>
    </row>
    <row r="8" spans="2:18" customFormat="1" ht="29.25" customHeight="1" x14ac:dyDescent="0.3">
      <c r="B8" s="28" t="s">
        <v>22</v>
      </c>
      <c r="C8" s="20">
        <v>44874</v>
      </c>
      <c r="D8" s="21">
        <v>324</v>
      </c>
      <c r="E8" s="22" t="s">
        <v>69</v>
      </c>
      <c r="F8" s="71" t="s">
        <v>78</v>
      </c>
      <c r="G8" s="81">
        <v>2310</v>
      </c>
      <c r="H8" s="76"/>
      <c r="I8" s="31"/>
      <c r="J8" s="31"/>
      <c r="K8" s="31">
        <v>250</v>
      </c>
      <c r="L8" s="31"/>
      <c r="M8" s="31">
        <v>2060</v>
      </c>
      <c r="N8" s="31"/>
      <c r="O8" s="31"/>
      <c r="P8" s="27">
        <f t="shared" si="0"/>
        <v>0</v>
      </c>
    </row>
    <row r="9" spans="2:18" customFormat="1" ht="29.25" customHeight="1" x14ac:dyDescent="0.3">
      <c r="B9" s="28" t="s">
        <v>25</v>
      </c>
      <c r="C9" s="20">
        <v>44874</v>
      </c>
      <c r="D9" s="21">
        <v>325</v>
      </c>
      <c r="E9" s="22" t="s">
        <v>68</v>
      </c>
      <c r="F9" s="71" t="s">
        <v>74</v>
      </c>
      <c r="G9" s="81">
        <v>0</v>
      </c>
      <c r="H9" s="76"/>
      <c r="I9" s="31"/>
      <c r="J9" s="31"/>
      <c r="K9" s="31"/>
      <c r="L9" s="31"/>
      <c r="M9" s="31"/>
      <c r="N9" s="31"/>
      <c r="O9" s="31"/>
      <c r="P9" s="27">
        <f t="shared" si="0"/>
        <v>0</v>
      </c>
    </row>
    <row r="10" spans="2:18" customFormat="1" ht="29.25" customHeight="1" x14ac:dyDescent="0.3">
      <c r="B10" s="28" t="s">
        <v>28</v>
      </c>
      <c r="C10" s="20">
        <v>44874</v>
      </c>
      <c r="D10" s="21">
        <v>326</v>
      </c>
      <c r="E10" s="22" t="s">
        <v>67</v>
      </c>
      <c r="F10" s="71" t="s">
        <v>72</v>
      </c>
      <c r="G10" s="81">
        <v>0</v>
      </c>
      <c r="H10" s="76"/>
      <c r="I10" s="31"/>
      <c r="J10" s="31"/>
      <c r="K10" s="31"/>
      <c r="L10" s="31"/>
      <c r="M10" s="31"/>
      <c r="N10" s="31"/>
      <c r="O10" s="31"/>
      <c r="P10" s="27">
        <f t="shared" si="0"/>
        <v>0</v>
      </c>
    </row>
    <row r="11" spans="2:18" customFormat="1" ht="21" customHeight="1" x14ac:dyDescent="0.3">
      <c r="B11" s="28" t="s">
        <v>31</v>
      </c>
      <c r="C11" s="20">
        <v>44875</v>
      </c>
      <c r="D11" s="21">
        <v>327</v>
      </c>
      <c r="E11" s="22" t="s">
        <v>67</v>
      </c>
      <c r="F11" s="71" t="s">
        <v>79</v>
      </c>
      <c r="G11" s="81">
        <v>1492</v>
      </c>
      <c r="H11" s="76"/>
      <c r="I11" s="31">
        <v>1492</v>
      </c>
      <c r="J11" s="31"/>
      <c r="K11" s="31"/>
      <c r="L11" s="31"/>
      <c r="M11" s="31"/>
      <c r="N11" s="31"/>
      <c r="O11" s="31"/>
      <c r="P11" s="27">
        <f t="shared" si="0"/>
        <v>0</v>
      </c>
    </row>
    <row r="12" spans="2:18" customFormat="1" ht="18" customHeight="1" x14ac:dyDescent="0.3">
      <c r="B12" s="28" t="s">
        <v>34</v>
      </c>
      <c r="C12" s="20">
        <v>44879</v>
      </c>
      <c r="D12" s="21">
        <v>328</v>
      </c>
      <c r="E12" s="22" t="s">
        <v>69</v>
      </c>
      <c r="F12" s="71" t="s">
        <v>73</v>
      </c>
      <c r="G12" s="81">
        <v>960</v>
      </c>
      <c r="H12" s="76"/>
      <c r="I12" s="31"/>
      <c r="J12" s="31"/>
      <c r="K12" s="31"/>
      <c r="L12" s="31"/>
      <c r="M12" s="31">
        <v>960</v>
      </c>
      <c r="N12" s="31"/>
      <c r="O12" s="31"/>
      <c r="P12" s="27">
        <f t="shared" si="0"/>
        <v>0</v>
      </c>
    </row>
    <row r="13" spans="2:18" customFormat="1" x14ac:dyDescent="0.3">
      <c r="B13" s="28" t="s">
        <v>37</v>
      </c>
      <c r="C13" s="20">
        <v>44887</v>
      </c>
      <c r="D13" s="21">
        <v>329</v>
      </c>
      <c r="E13" s="22" t="s">
        <v>67</v>
      </c>
      <c r="F13" s="71" t="s">
        <v>71</v>
      </c>
      <c r="G13" s="81">
        <v>238</v>
      </c>
      <c r="H13" s="76"/>
      <c r="I13" s="31">
        <v>238</v>
      </c>
      <c r="J13" s="31"/>
      <c r="K13" s="31"/>
      <c r="L13" s="31"/>
      <c r="M13" s="31"/>
      <c r="N13" s="31"/>
      <c r="O13" s="31"/>
      <c r="P13" s="27">
        <f t="shared" si="0"/>
        <v>0</v>
      </c>
    </row>
    <row r="14" spans="2:18" customFormat="1" x14ac:dyDescent="0.3">
      <c r="B14" s="28" t="s">
        <v>40</v>
      </c>
      <c r="C14" s="20">
        <v>44890</v>
      </c>
      <c r="D14" s="21">
        <v>330</v>
      </c>
      <c r="E14" s="22" t="s">
        <v>69</v>
      </c>
      <c r="F14" s="73" t="s">
        <v>75</v>
      </c>
      <c r="G14" s="81">
        <v>1500</v>
      </c>
      <c r="H14" s="76"/>
      <c r="I14" s="31"/>
      <c r="J14" s="31"/>
      <c r="K14" s="31"/>
      <c r="L14" s="31"/>
      <c r="M14" s="31">
        <v>1500</v>
      </c>
      <c r="N14" s="31"/>
      <c r="O14" s="31"/>
      <c r="P14" s="27"/>
    </row>
    <row r="15" spans="2:18" customFormat="1" ht="19.5" customHeight="1" x14ac:dyDescent="0.3">
      <c r="B15" s="28" t="s">
        <v>44</v>
      </c>
      <c r="C15" s="20">
        <v>44890</v>
      </c>
      <c r="D15" s="21">
        <v>331</v>
      </c>
      <c r="E15" s="22" t="s">
        <v>68</v>
      </c>
      <c r="F15" s="73" t="s">
        <v>76</v>
      </c>
      <c r="G15" s="81">
        <v>560</v>
      </c>
      <c r="H15" s="77"/>
      <c r="I15" s="37"/>
      <c r="J15" s="37"/>
      <c r="K15" s="84">
        <v>210</v>
      </c>
      <c r="L15" s="37"/>
      <c r="M15" s="37">
        <v>350</v>
      </c>
      <c r="N15" s="37"/>
      <c r="O15" s="37"/>
      <c r="P15" s="27">
        <f t="shared" si="0"/>
        <v>0</v>
      </c>
    </row>
    <row r="16" spans="2:18" customFormat="1" x14ac:dyDescent="0.3">
      <c r="B16" s="28" t="s">
        <v>48</v>
      </c>
      <c r="C16" s="20"/>
      <c r="D16" s="21"/>
      <c r="E16" s="22"/>
      <c r="F16" s="73"/>
      <c r="G16" s="81"/>
      <c r="H16" s="77"/>
      <c r="I16" s="37"/>
      <c r="J16" s="37"/>
      <c r="K16" s="37"/>
      <c r="L16" s="37"/>
      <c r="M16" s="37"/>
      <c r="N16" s="37"/>
      <c r="O16" s="37"/>
      <c r="P16" s="27">
        <f t="shared" si="0"/>
        <v>0</v>
      </c>
    </row>
    <row r="17" spans="2:16" ht="15" customHeight="1" thickBot="1" x14ac:dyDescent="0.35">
      <c r="B17" s="39"/>
      <c r="C17" s="40"/>
      <c r="D17" s="41"/>
      <c r="E17" s="42"/>
      <c r="F17" s="74"/>
      <c r="G17" s="82"/>
      <c r="H17" s="78"/>
      <c r="I17" s="45"/>
      <c r="J17" s="45"/>
      <c r="K17" s="45"/>
      <c r="L17" s="45"/>
      <c r="M17" s="45"/>
      <c r="N17" s="45"/>
      <c r="O17" s="45"/>
      <c r="P17" s="46">
        <f t="shared" si="0"/>
        <v>0</v>
      </c>
    </row>
    <row r="18" spans="2:16" ht="18" customHeight="1" thickBot="1" x14ac:dyDescent="0.35">
      <c r="B18" s="39"/>
      <c r="C18" s="40"/>
      <c r="D18" s="42"/>
      <c r="E18" s="42"/>
      <c r="F18" s="43"/>
      <c r="G18" s="47">
        <f t="shared" ref="G18:P18" si="1">SUM(G7:G17)</f>
        <v>8510</v>
      </c>
      <c r="H18" s="47">
        <f t="shared" si="1"/>
        <v>1450</v>
      </c>
      <c r="I18" s="48">
        <f t="shared" si="1"/>
        <v>1730</v>
      </c>
      <c r="J18" s="47">
        <f t="shared" si="1"/>
        <v>0</v>
      </c>
      <c r="K18" s="48">
        <f t="shared" si="1"/>
        <v>460</v>
      </c>
      <c r="L18" s="47">
        <f t="shared" si="1"/>
        <v>0</v>
      </c>
      <c r="M18" s="48">
        <f t="shared" si="1"/>
        <v>4870</v>
      </c>
      <c r="N18" s="48">
        <f t="shared" si="1"/>
        <v>0</v>
      </c>
      <c r="O18" s="47">
        <f t="shared" si="1"/>
        <v>0</v>
      </c>
      <c r="P18" s="49">
        <f t="shared" si="1"/>
        <v>0</v>
      </c>
    </row>
    <row r="19" spans="2:16" ht="18" customHeight="1" thickTop="1" x14ac:dyDescent="0.3">
      <c r="C19" s="4"/>
      <c r="D19" s="4"/>
      <c r="E19" s="4"/>
      <c r="F19" s="5"/>
      <c r="G19" s="6"/>
      <c r="H19" s="6"/>
      <c r="I19" s="4"/>
      <c r="J19" s="4"/>
      <c r="K19" s="4"/>
      <c r="L19" s="4"/>
      <c r="M19" s="4"/>
      <c r="N19" s="4"/>
      <c r="O19" s="4"/>
    </row>
    <row r="20" spans="2:16" x14ac:dyDescent="0.3">
      <c r="C20" s="4"/>
      <c r="D20" s="4"/>
      <c r="E20" s="4"/>
      <c r="F20" s="50" t="s">
        <v>53</v>
      </c>
      <c r="G20" s="51">
        <v>760</v>
      </c>
      <c r="H20" s="6"/>
      <c r="I20" s="52" t="s">
        <v>70</v>
      </c>
      <c r="J20" s="52"/>
      <c r="K20" s="52"/>
      <c r="L20" s="52"/>
      <c r="M20" s="52"/>
      <c r="N20" s="53"/>
      <c r="O20" s="4"/>
    </row>
    <row r="21" spans="2:16" x14ac:dyDescent="0.3">
      <c r="C21" s="4"/>
      <c r="D21" s="4"/>
      <c r="E21" s="4"/>
      <c r="F21" s="54" t="s">
        <v>64</v>
      </c>
      <c r="G21" s="55">
        <v>9500</v>
      </c>
      <c r="H21" s="56"/>
      <c r="I21" s="52" t="s">
        <v>55</v>
      </c>
      <c r="J21" s="52"/>
      <c r="K21" s="57">
        <f>4500+5000+160+600</f>
        <v>10260</v>
      </c>
      <c r="L21" s="52"/>
      <c r="M21" s="52"/>
      <c r="N21" s="53"/>
      <c r="O21" s="4"/>
    </row>
    <row r="22" spans="2:16" x14ac:dyDescent="0.3">
      <c r="C22" s="4"/>
      <c r="D22" s="4"/>
      <c r="E22" s="4"/>
      <c r="F22" s="54" t="s">
        <v>56</v>
      </c>
      <c r="G22" s="58">
        <f>-G18</f>
        <v>-8510</v>
      </c>
      <c r="H22" s="6"/>
      <c r="I22" s="52" t="s">
        <v>80</v>
      </c>
      <c r="J22" s="52"/>
      <c r="K22" s="57">
        <f>+G22</f>
        <v>-8510</v>
      </c>
      <c r="L22" s="52"/>
      <c r="M22" s="52"/>
      <c r="N22" s="53"/>
      <c r="O22" s="4"/>
    </row>
    <row r="23" spans="2:16" ht="15" thickBot="1" x14ac:dyDescent="0.35">
      <c r="C23" s="4"/>
      <c r="D23" s="4"/>
      <c r="E23" s="4"/>
      <c r="F23" s="60" t="s">
        <v>58</v>
      </c>
      <c r="G23" s="61">
        <f>+G20+G21+G22</f>
        <v>1750</v>
      </c>
      <c r="I23" s="85" t="s">
        <v>57</v>
      </c>
      <c r="J23" s="85"/>
      <c r="K23" s="86">
        <f>10000-1750</f>
        <v>8250</v>
      </c>
      <c r="L23" s="52"/>
      <c r="M23" s="52" t="s">
        <v>81</v>
      </c>
      <c r="N23" s="53"/>
      <c r="O23" s="4"/>
    </row>
    <row r="24" spans="2:16" ht="15" thickBot="1" x14ac:dyDescent="0.35">
      <c r="C24" s="4"/>
      <c r="D24" s="4"/>
      <c r="E24" s="4"/>
      <c r="F24" s="64"/>
      <c r="G24" s="65"/>
      <c r="H24" s="6"/>
      <c r="I24" s="62"/>
      <c r="J24" s="59"/>
      <c r="K24" s="63">
        <f>SUM(K21:K23)</f>
        <v>10000</v>
      </c>
      <c r="L24" s="4"/>
      <c r="M24" s="4"/>
      <c r="N24" s="4"/>
      <c r="O24" s="4"/>
    </row>
    <row r="25" spans="2:16" ht="15" thickTop="1" x14ac:dyDescent="0.3">
      <c r="C25" s="4"/>
      <c r="D25" s="4"/>
      <c r="E25" s="4"/>
      <c r="F25" s="5"/>
      <c r="G25" s="6"/>
      <c r="H25" s="6"/>
      <c r="I25" s="4"/>
      <c r="J25" s="4"/>
      <c r="K25" s="4"/>
      <c r="L25" s="4"/>
      <c r="M25" s="4"/>
      <c r="N25" s="4"/>
      <c r="O25" s="4"/>
    </row>
    <row r="26" spans="2:16" ht="17.399999999999999" x14ac:dyDescent="0.3">
      <c r="C26" s="1" t="s">
        <v>59</v>
      </c>
      <c r="D26" s="4"/>
      <c r="E26" s="4"/>
      <c r="G26" s="1" t="s">
        <v>59</v>
      </c>
      <c r="H26" s="6"/>
      <c r="I26" s="4"/>
      <c r="J26" s="4"/>
      <c r="K26" s="4"/>
      <c r="L26" s="4"/>
      <c r="M26" s="4"/>
      <c r="N26" s="4"/>
      <c r="O26" s="4"/>
    </row>
    <row r="27" spans="2:16" ht="17.399999999999999" x14ac:dyDescent="0.3">
      <c r="C27" s="1" t="s">
        <v>60</v>
      </c>
      <c r="D27" s="4"/>
      <c r="E27" s="4"/>
      <c r="G27" s="1" t="s">
        <v>61</v>
      </c>
      <c r="H27" s="6"/>
      <c r="I27" s="4"/>
      <c r="K27" s="1" t="s">
        <v>59</v>
      </c>
      <c r="L27" s="4"/>
      <c r="M27" s="4"/>
      <c r="N27" s="4"/>
      <c r="O27" s="4"/>
    </row>
    <row r="28" spans="2:16" ht="17.399999999999999" x14ac:dyDescent="0.3">
      <c r="C28" s="4"/>
      <c r="D28" s="4"/>
      <c r="E28" s="4"/>
      <c r="F28" s="5"/>
      <c r="G28" s="6"/>
      <c r="H28" s="6"/>
      <c r="I28" s="4"/>
      <c r="K28" s="1" t="s">
        <v>62</v>
      </c>
      <c r="L28" s="4"/>
      <c r="M28" s="4"/>
      <c r="N28" s="4"/>
      <c r="O28" s="4"/>
    </row>
    <row r="29" spans="2:16" x14ac:dyDescent="0.3">
      <c r="C29" s="4"/>
      <c r="D29" s="4"/>
      <c r="E29" s="4"/>
      <c r="F29" s="5"/>
      <c r="G29" s="6"/>
      <c r="H29" s="6"/>
      <c r="I29" s="4"/>
      <c r="J29" s="4"/>
      <c r="K29" s="4"/>
      <c r="L29" s="4"/>
      <c r="M29" s="4"/>
      <c r="N29" s="4"/>
      <c r="O29" s="4"/>
    </row>
    <row r="30" spans="2:16" ht="15.6" x14ac:dyDescent="0.3">
      <c r="C30" s="66" t="s">
        <v>63</v>
      </c>
      <c r="D30" s="4"/>
      <c r="E30" s="4"/>
      <c r="F30" s="5"/>
      <c r="G30" s="6"/>
      <c r="H30" s="6"/>
      <c r="I30" s="4"/>
      <c r="J30" s="4"/>
      <c r="K30" s="4"/>
      <c r="L30" s="4"/>
      <c r="M30" s="4"/>
      <c r="N30" s="4"/>
      <c r="O30" s="4"/>
    </row>
    <row r="31" spans="2:16" ht="17.25" customHeight="1" x14ac:dyDescent="0.3">
      <c r="I31" s="4"/>
      <c r="J31" s="4"/>
      <c r="K31" s="4"/>
    </row>
    <row r="32" spans="2:16" x14ac:dyDescent="0.3">
      <c r="H32" s="67"/>
    </row>
    <row r="33" spans="7:9" x14ac:dyDescent="0.3">
      <c r="I33" s="68"/>
    </row>
    <row r="34" spans="7:9" x14ac:dyDescent="0.3">
      <c r="G34" s="62"/>
    </row>
  </sheetData>
  <autoFilter ref="B6:P18"/>
  <pageMargins left="0.76" right="0.17" top="0.23" bottom="0.27" header="0.2" footer="0.2"/>
  <pageSetup paperSize="9" scale="8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P36"/>
  <sheetViews>
    <sheetView zoomScale="90" zoomScaleNormal="90" workbookViewId="0">
      <pane xSplit="6" ySplit="6" topLeftCell="G7" activePane="bottomRight" state="frozen"/>
      <selection pane="topRight" activeCell="E1" sqref="E1"/>
      <selection pane="bottomLeft" activeCell="A6" sqref="A6"/>
      <selection pane="bottomRight" activeCell="M15" sqref="M15"/>
    </sheetView>
  </sheetViews>
  <sheetFormatPr defaultColWidth="9.109375" defaultRowHeight="14.4" x14ac:dyDescent="0.3"/>
  <cols>
    <col min="1" max="1" width="1.88671875" style="2" customWidth="1"/>
    <col min="2" max="2" width="5.109375" style="2" customWidth="1"/>
    <col min="3" max="3" width="11.33203125" style="2" customWidth="1"/>
    <col min="4" max="4" width="7.33203125" style="2" customWidth="1"/>
    <col min="5" max="5" width="17.77734375" style="2" customWidth="1"/>
    <col min="6" max="6" width="40.44140625" style="3" customWidth="1"/>
    <col min="7" max="7" width="15.109375" style="2" customWidth="1"/>
    <col min="8" max="8" width="8.33203125" style="2" customWidth="1"/>
    <col min="9" max="9" width="11.6640625" style="2" customWidth="1"/>
    <col min="10" max="10" width="9.44140625" style="2" hidden="1" customWidth="1"/>
    <col min="11" max="11" width="9.88671875" style="2" customWidth="1"/>
    <col min="12" max="12" width="8.6640625" style="2" hidden="1" customWidth="1"/>
    <col min="13" max="13" width="11.33203125" style="2" bestFit="1" customWidth="1"/>
    <col min="14" max="14" width="13.33203125" style="2" customWidth="1"/>
    <col min="15" max="15" width="10.5546875" style="2" bestFit="1" customWidth="1"/>
    <col min="16" max="17" width="9.109375" style="2"/>
    <col min="18" max="18" width="11.109375" style="2" bestFit="1" customWidth="1"/>
    <col min="19" max="16384" width="9.109375" style="2"/>
  </cols>
  <sheetData>
    <row r="2" spans="2:16" ht="19.5" customHeight="1" x14ac:dyDescent="0.3">
      <c r="B2" s="1" t="s">
        <v>0</v>
      </c>
    </row>
    <row r="3" spans="2:16" ht="19.5" customHeight="1" x14ac:dyDescent="0.3">
      <c r="B3" s="1" t="s">
        <v>1</v>
      </c>
      <c r="D3" s="1"/>
      <c r="E3" s="4"/>
      <c r="F3" s="5"/>
      <c r="G3" s="6"/>
      <c r="H3" s="6"/>
      <c r="J3" s="4"/>
      <c r="K3" s="4"/>
      <c r="L3" s="4"/>
      <c r="M3" s="4"/>
    </row>
    <row r="4" spans="2:16" ht="15" customHeight="1" x14ac:dyDescent="0.3">
      <c r="B4" s="7" t="s">
        <v>82</v>
      </c>
      <c r="D4" s="7"/>
      <c r="E4" s="8"/>
      <c r="F4" s="5"/>
      <c r="G4" s="6"/>
      <c r="H4" s="6"/>
      <c r="I4" s="9" t="s">
        <v>83</v>
      </c>
      <c r="J4" s="4"/>
      <c r="L4" s="4"/>
      <c r="M4" s="4"/>
      <c r="N4" s="4"/>
      <c r="O4" s="4"/>
    </row>
    <row r="5" spans="2:16" ht="9" customHeight="1" thickBot="1" x14ac:dyDescent="0.35">
      <c r="C5" s="1"/>
      <c r="D5" s="1"/>
      <c r="E5" s="4"/>
      <c r="F5" s="5"/>
      <c r="G5" s="6"/>
      <c r="H5" s="6"/>
      <c r="I5" s="4"/>
      <c r="J5" s="4"/>
      <c r="K5" s="4"/>
      <c r="L5" s="4"/>
      <c r="M5" s="4"/>
      <c r="N5" s="4"/>
      <c r="O5" s="4"/>
    </row>
    <row r="6" spans="2:16" s="18" customFormat="1" ht="44.25" customHeight="1" thickBot="1" x14ac:dyDescent="0.35">
      <c r="B6" s="10" t="s">
        <v>4</v>
      </c>
      <c r="C6" s="11" t="s">
        <v>5</v>
      </c>
      <c r="D6" s="12" t="s">
        <v>6</v>
      </c>
      <c r="E6" s="11" t="s">
        <v>7</v>
      </c>
      <c r="F6" s="69" t="s">
        <v>8</v>
      </c>
      <c r="G6" s="79" t="s">
        <v>9</v>
      </c>
      <c r="H6" s="14" t="s">
        <v>10</v>
      </c>
      <c r="I6" s="14" t="s">
        <v>11</v>
      </c>
      <c r="J6" s="15" t="s">
        <v>12</v>
      </c>
      <c r="K6" s="14" t="s">
        <v>13</v>
      </c>
      <c r="L6" s="14" t="s">
        <v>14</v>
      </c>
      <c r="M6" s="16" t="s">
        <v>15</v>
      </c>
      <c r="N6" s="16" t="s">
        <v>16</v>
      </c>
      <c r="O6" s="17" t="s">
        <v>17</v>
      </c>
    </row>
    <row r="7" spans="2:16" customFormat="1" ht="19.5" customHeight="1" x14ac:dyDescent="0.3">
      <c r="B7" s="19" t="s">
        <v>18</v>
      </c>
      <c r="C7" s="20">
        <v>44896</v>
      </c>
      <c r="D7" s="21">
        <v>201</v>
      </c>
      <c r="E7" s="22" t="s">
        <v>84</v>
      </c>
      <c r="F7" s="70" t="s">
        <v>85</v>
      </c>
      <c r="G7" s="80">
        <v>2046</v>
      </c>
      <c r="H7" s="75"/>
      <c r="I7" s="26"/>
      <c r="J7" s="26"/>
      <c r="K7" s="25">
        <v>500</v>
      </c>
      <c r="L7" s="26"/>
      <c r="M7" s="26">
        <v>1546</v>
      </c>
      <c r="N7" s="26"/>
      <c r="O7" s="26"/>
      <c r="P7" s="27">
        <f t="shared" ref="P7:P19" si="0">SUM(H7:O7)-G7</f>
        <v>0</v>
      </c>
    </row>
    <row r="8" spans="2:16" customFormat="1" ht="19.5" customHeight="1" x14ac:dyDescent="0.3">
      <c r="B8" s="28" t="s">
        <v>22</v>
      </c>
      <c r="C8" s="20">
        <v>44896</v>
      </c>
      <c r="D8" s="21">
        <v>202</v>
      </c>
      <c r="E8" s="22" t="s">
        <v>67</v>
      </c>
      <c r="F8" s="71" t="s">
        <v>86</v>
      </c>
      <c r="G8" s="81">
        <v>703</v>
      </c>
      <c r="H8" s="31">
        <v>703</v>
      </c>
      <c r="I8" s="31"/>
      <c r="J8" s="31"/>
      <c r="K8" s="31"/>
      <c r="L8" s="31"/>
      <c r="M8" s="2"/>
      <c r="N8" s="31"/>
      <c r="O8" s="31"/>
      <c r="P8" s="27">
        <f>SUM(H8:O8)-G8</f>
        <v>0</v>
      </c>
    </row>
    <row r="9" spans="2:16" customFormat="1" ht="19.5" customHeight="1" x14ac:dyDescent="0.3">
      <c r="B9" s="28" t="s">
        <v>25</v>
      </c>
      <c r="C9" s="20">
        <v>44917</v>
      </c>
      <c r="D9" s="21">
        <v>203</v>
      </c>
      <c r="E9" s="22" t="s">
        <v>69</v>
      </c>
      <c r="F9" s="71" t="s">
        <v>87</v>
      </c>
      <c r="G9" s="81">
        <v>41</v>
      </c>
      <c r="H9" s="76"/>
      <c r="I9" s="31"/>
      <c r="J9" s="31"/>
      <c r="K9" s="31"/>
      <c r="L9" s="31"/>
      <c r="M9" s="31">
        <v>11</v>
      </c>
      <c r="N9" s="31"/>
      <c r="O9" s="31">
        <v>30</v>
      </c>
      <c r="P9" s="27">
        <f t="shared" si="0"/>
        <v>0</v>
      </c>
    </row>
    <row r="10" spans="2:16" customFormat="1" ht="19.5" customHeight="1" x14ac:dyDescent="0.3">
      <c r="B10" s="28" t="s">
        <v>28</v>
      </c>
      <c r="C10" s="20">
        <v>44908</v>
      </c>
      <c r="D10" s="21">
        <v>204</v>
      </c>
      <c r="E10" s="22" t="s">
        <v>69</v>
      </c>
      <c r="F10" s="72" t="s">
        <v>88</v>
      </c>
      <c r="G10" s="81">
        <v>751</v>
      </c>
      <c r="H10" s="76"/>
      <c r="I10" s="31"/>
      <c r="J10" s="31"/>
      <c r="K10" s="31">
        <v>350</v>
      </c>
      <c r="L10" s="31"/>
      <c r="M10" s="31">
        <v>401</v>
      </c>
      <c r="N10" s="31"/>
      <c r="O10" s="31"/>
      <c r="P10" s="27">
        <f t="shared" si="0"/>
        <v>0</v>
      </c>
    </row>
    <row r="11" spans="2:16" customFormat="1" ht="18.600000000000001" customHeight="1" x14ac:dyDescent="0.3">
      <c r="B11" s="28" t="s">
        <v>31</v>
      </c>
      <c r="C11" s="20">
        <v>44910</v>
      </c>
      <c r="D11" s="21">
        <v>205</v>
      </c>
      <c r="E11" s="22" t="s">
        <v>69</v>
      </c>
      <c r="F11" s="71" t="s">
        <v>89</v>
      </c>
      <c r="G11" s="81">
        <v>1124</v>
      </c>
      <c r="H11" s="76"/>
      <c r="I11" s="31"/>
      <c r="J11" s="31"/>
      <c r="K11" s="31">
        <v>450</v>
      </c>
      <c r="L11" s="31"/>
      <c r="M11" s="31">
        <v>674</v>
      </c>
      <c r="N11" s="31"/>
      <c r="O11" s="31"/>
      <c r="P11" s="27">
        <f t="shared" si="0"/>
        <v>0</v>
      </c>
    </row>
    <row r="12" spans="2:16" customFormat="1" ht="19.2" customHeight="1" x14ac:dyDescent="0.3">
      <c r="B12" s="28" t="s">
        <v>34</v>
      </c>
      <c r="C12" s="20">
        <v>44918</v>
      </c>
      <c r="D12" s="21">
        <v>206</v>
      </c>
      <c r="E12" s="22" t="s">
        <v>69</v>
      </c>
      <c r="F12" s="72" t="s">
        <v>90</v>
      </c>
      <c r="G12" s="81">
        <v>1059</v>
      </c>
      <c r="H12" s="76"/>
      <c r="I12" s="31"/>
      <c r="J12" s="31"/>
      <c r="K12" s="31"/>
      <c r="L12" s="31"/>
      <c r="M12" s="31">
        <v>1059</v>
      </c>
      <c r="N12" s="31"/>
      <c r="O12" s="31"/>
      <c r="P12" s="27">
        <f t="shared" si="0"/>
        <v>0</v>
      </c>
    </row>
    <row r="13" spans="2:16" customFormat="1" x14ac:dyDescent="0.3">
      <c r="B13" s="28" t="s">
        <v>37</v>
      </c>
      <c r="C13" s="20">
        <v>44920</v>
      </c>
      <c r="D13" s="21">
        <v>207</v>
      </c>
      <c r="E13" s="22" t="s">
        <v>69</v>
      </c>
      <c r="F13" s="72" t="s">
        <v>91</v>
      </c>
      <c r="G13" s="81">
        <v>700</v>
      </c>
      <c r="H13" s="76"/>
      <c r="I13" s="31"/>
      <c r="J13" s="31"/>
      <c r="K13" s="31"/>
      <c r="L13" s="31"/>
      <c r="M13" s="31">
        <v>700</v>
      </c>
      <c r="N13" s="31"/>
      <c r="O13" s="31"/>
      <c r="P13" s="27">
        <f t="shared" si="0"/>
        <v>0</v>
      </c>
    </row>
    <row r="14" spans="2:16" customFormat="1" x14ac:dyDescent="0.3">
      <c r="B14" s="28" t="s">
        <v>40</v>
      </c>
      <c r="C14" s="20">
        <v>44922</v>
      </c>
      <c r="D14" s="21">
        <v>208</v>
      </c>
      <c r="E14" s="22" t="s">
        <v>69</v>
      </c>
      <c r="F14" s="73" t="s">
        <v>92</v>
      </c>
      <c r="G14" s="81">
        <v>1396</v>
      </c>
      <c r="H14" s="76"/>
      <c r="I14" s="31"/>
      <c r="J14" s="31"/>
      <c r="K14" s="31"/>
      <c r="L14" s="31"/>
      <c r="M14" s="31">
        <v>1366</v>
      </c>
      <c r="N14" s="31"/>
      <c r="O14" s="31">
        <v>30</v>
      </c>
      <c r="P14" s="27">
        <f t="shared" si="0"/>
        <v>0</v>
      </c>
    </row>
    <row r="15" spans="2:16" customFormat="1" ht="19.5" customHeight="1" x14ac:dyDescent="0.3">
      <c r="B15" s="28" t="s">
        <v>44</v>
      </c>
      <c r="C15" s="20"/>
      <c r="D15" s="21"/>
      <c r="E15" s="22"/>
      <c r="F15" s="73"/>
      <c r="G15" s="81"/>
      <c r="H15" s="77"/>
      <c r="I15" s="37"/>
      <c r="J15" s="37"/>
      <c r="K15" s="37"/>
      <c r="L15" s="37"/>
      <c r="M15" s="37"/>
      <c r="N15" s="37"/>
      <c r="O15" s="37"/>
      <c r="P15" s="27">
        <f t="shared" si="0"/>
        <v>0</v>
      </c>
    </row>
    <row r="16" spans="2:16" customFormat="1" x14ac:dyDescent="0.3">
      <c r="B16" s="28" t="s">
        <v>48</v>
      </c>
      <c r="C16" s="20"/>
      <c r="D16" s="21"/>
      <c r="E16" s="22"/>
      <c r="F16" s="73"/>
      <c r="G16" s="81"/>
      <c r="H16" s="77"/>
      <c r="I16" s="37"/>
      <c r="J16" s="37"/>
      <c r="K16" s="37"/>
      <c r="L16" s="37"/>
      <c r="M16" s="37"/>
      <c r="N16" s="37"/>
      <c r="O16" s="37"/>
      <c r="P16" s="27">
        <f t="shared" si="0"/>
        <v>0</v>
      </c>
    </row>
    <row r="17" spans="2:16" customFormat="1" ht="19.5" customHeight="1" x14ac:dyDescent="0.3">
      <c r="B17" s="28" t="s">
        <v>50</v>
      </c>
      <c r="C17" s="20"/>
      <c r="D17" s="21"/>
      <c r="E17" s="22"/>
      <c r="F17" s="73"/>
      <c r="G17" s="81"/>
      <c r="H17" s="77"/>
      <c r="I17" s="37"/>
      <c r="J17" s="37"/>
      <c r="K17" s="37"/>
      <c r="L17" s="37"/>
      <c r="M17" s="37"/>
      <c r="N17" s="37"/>
      <c r="O17" s="37"/>
      <c r="P17" s="27">
        <f t="shared" si="0"/>
        <v>0</v>
      </c>
    </row>
    <row r="18" spans="2:16" customFormat="1" ht="19.5" customHeight="1" x14ac:dyDescent="0.3">
      <c r="B18" s="28" t="s">
        <v>52</v>
      </c>
      <c r="C18" s="35"/>
      <c r="D18" s="21"/>
      <c r="E18" s="38"/>
      <c r="F18" s="70"/>
      <c r="G18" s="81"/>
      <c r="H18" s="77"/>
      <c r="I18" s="37"/>
      <c r="J18" s="37"/>
      <c r="K18" s="37"/>
      <c r="L18" s="37"/>
      <c r="M18" s="37"/>
      <c r="N18" s="37"/>
      <c r="O18" s="37"/>
      <c r="P18" s="27">
        <f t="shared" si="0"/>
        <v>0</v>
      </c>
    </row>
    <row r="19" spans="2:16" ht="5.25" customHeight="1" thickBot="1" x14ac:dyDescent="0.35">
      <c r="B19" s="39"/>
      <c r="C19" s="40"/>
      <c r="D19" s="41"/>
      <c r="E19" s="42"/>
      <c r="F19" s="74"/>
      <c r="G19" s="82"/>
      <c r="H19" s="78"/>
      <c r="I19" s="45"/>
      <c r="J19" s="45"/>
      <c r="K19" s="45"/>
      <c r="L19" s="45"/>
      <c r="M19" s="45"/>
      <c r="N19" s="45"/>
      <c r="O19" s="45"/>
      <c r="P19" s="46">
        <f t="shared" si="0"/>
        <v>0</v>
      </c>
    </row>
    <row r="20" spans="2:16" ht="18" customHeight="1" thickBot="1" x14ac:dyDescent="0.35">
      <c r="B20" s="39"/>
      <c r="C20" s="40"/>
      <c r="D20" s="42"/>
      <c r="E20" s="42"/>
      <c r="F20" s="43"/>
      <c r="G20" s="47">
        <f>SUM(G7:G19)</f>
        <v>7820</v>
      </c>
      <c r="H20" s="47">
        <f t="shared" ref="H20:P20" si="1">SUM(H7:H19)</f>
        <v>703</v>
      </c>
      <c r="I20" s="48">
        <f t="shared" si="1"/>
        <v>0</v>
      </c>
      <c r="J20" s="47">
        <f t="shared" si="1"/>
        <v>0</v>
      </c>
      <c r="K20" s="48">
        <f t="shared" si="1"/>
        <v>1300</v>
      </c>
      <c r="L20" s="47">
        <f t="shared" si="1"/>
        <v>0</v>
      </c>
      <c r="M20" s="48">
        <f t="shared" si="1"/>
        <v>5757</v>
      </c>
      <c r="N20" s="48">
        <f t="shared" si="1"/>
        <v>0</v>
      </c>
      <c r="O20" s="47">
        <f t="shared" si="1"/>
        <v>60</v>
      </c>
      <c r="P20" s="49">
        <f t="shared" si="1"/>
        <v>0</v>
      </c>
    </row>
    <row r="21" spans="2:16" ht="6" customHeight="1" thickTop="1" x14ac:dyDescent="0.3">
      <c r="C21" s="4"/>
      <c r="D21" s="4"/>
      <c r="E21" s="4"/>
      <c r="F21" s="5"/>
      <c r="G21" s="6"/>
      <c r="H21" s="6"/>
      <c r="I21" s="4"/>
      <c r="J21" s="4"/>
      <c r="K21" s="4"/>
      <c r="L21" s="4"/>
      <c r="M21" s="4"/>
      <c r="N21" s="4"/>
      <c r="O21" s="4"/>
    </row>
    <row r="22" spans="2:16" x14ac:dyDescent="0.3">
      <c r="C22" s="4"/>
      <c r="D22" s="4"/>
      <c r="E22" s="4"/>
      <c r="F22" s="50" t="s">
        <v>53</v>
      </c>
      <c r="G22" s="51">
        <f>+'Petty Cash - November'!G23</f>
        <v>1750</v>
      </c>
      <c r="H22" s="6"/>
      <c r="I22" s="52"/>
      <c r="J22" s="52"/>
      <c r="K22" s="52"/>
      <c r="L22" s="52"/>
      <c r="M22" s="52"/>
      <c r="N22" s="53"/>
      <c r="O22" s="4"/>
    </row>
    <row r="23" spans="2:16" x14ac:dyDescent="0.3">
      <c r="C23" s="4"/>
      <c r="D23" s="4"/>
      <c r="E23" s="4"/>
      <c r="F23" s="54" t="s">
        <v>64</v>
      </c>
      <c r="G23" s="55">
        <f>+'Petty Cash - November'!K23</f>
        <v>8250</v>
      </c>
      <c r="H23" s="56"/>
      <c r="I23" s="52" t="s">
        <v>55</v>
      </c>
      <c r="J23" s="52"/>
      <c r="K23" s="57">
        <f>+G25</f>
        <v>2180</v>
      </c>
      <c r="L23" s="52"/>
      <c r="M23" s="52"/>
      <c r="N23" s="53"/>
      <c r="O23" s="4"/>
    </row>
    <row r="24" spans="2:16" x14ac:dyDescent="0.3">
      <c r="C24" s="4"/>
      <c r="D24" s="4"/>
      <c r="E24" s="4"/>
      <c r="F24" s="54" t="s">
        <v>56</v>
      </c>
      <c r="G24" s="58">
        <f>-G20</f>
        <v>-7820</v>
      </c>
      <c r="H24" s="6"/>
      <c r="I24" s="59" t="s">
        <v>57</v>
      </c>
      <c r="J24" s="59"/>
      <c r="K24" s="83"/>
      <c r="L24" s="52"/>
      <c r="M24" s="52"/>
      <c r="N24" s="53"/>
      <c r="O24" s="4"/>
    </row>
    <row r="25" spans="2:16" ht="15" thickBot="1" x14ac:dyDescent="0.35">
      <c r="C25" s="4"/>
      <c r="D25" s="4"/>
      <c r="E25" s="4"/>
      <c r="F25" s="60" t="s">
        <v>58</v>
      </c>
      <c r="G25" s="61">
        <f>+G22+G23+G24</f>
        <v>2180</v>
      </c>
      <c r="I25" s="62"/>
      <c r="J25" s="59"/>
      <c r="K25" s="63">
        <f>SUM(K23:K24)</f>
        <v>2180</v>
      </c>
      <c r="L25" s="52"/>
      <c r="M25" s="52"/>
      <c r="N25" s="53"/>
      <c r="O25" s="4"/>
    </row>
    <row r="26" spans="2:16" x14ac:dyDescent="0.3">
      <c r="C26" s="4"/>
      <c r="D26" s="4"/>
      <c r="E26" s="4"/>
      <c r="F26" s="64"/>
      <c r="G26" s="65"/>
      <c r="H26" s="6"/>
      <c r="I26" s="4"/>
      <c r="J26" s="4"/>
      <c r="K26" s="4"/>
      <c r="L26" s="4"/>
      <c r="M26" s="4"/>
      <c r="N26" s="4"/>
      <c r="O26" s="4"/>
    </row>
    <row r="27" spans="2:16" x14ac:dyDescent="0.3">
      <c r="C27" s="4"/>
      <c r="D27" s="4"/>
      <c r="E27" s="4"/>
      <c r="F27" s="5"/>
      <c r="G27" s="6"/>
      <c r="H27" s="6"/>
      <c r="I27" s="4"/>
      <c r="J27" s="4"/>
      <c r="K27" s="4"/>
      <c r="L27" s="4"/>
      <c r="M27" s="4"/>
      <c r="N27" s="4"/>
      <c r="O27" s="4"/>
    </row>
    <row r="28" spans="2:16" ht="17.399999999999999" x14ac:dyDescent="0.3">
      <c r="C28" s="1" t="s">
        <v>59</v>
      </c>
      <c r="D28" s="4"/>
      <c r="E28" s="4"/>
      <c r="G28" s="1" t="s">
        <v>59</v>
      </c>
      <c r="H28" s="6"/>
      <c r="I28" s="4"/>
      <c r="K28" s="1" t="s">
        <v>59</v>
      </c>
      <c r="L28" s="4"/>
      <c r="M28" s="4"/>
      <c r="N28" s="4"/>
      <c r="O28" s="4"/>
    </row>
    <row r="29" spans="2:16" ht="17.399999999999999" x14ac:dyDescent="0.3">
      <c r="C29" s="1" t="s">
        <v>60</v>
      </c>
      <c r="D29" s="4"/>
      <c r="E29" s="4"/>
      <c r="G29" s="1" t="s">
        <v>61</v>
      </c>
      <c r="H29" s="6"/>
      <c r="I29" s="4"/>
      <c r="K29" s="1" t="s">
        <v>62</v>
      </c>
      <c r="L29" s="4"/>
      <c r="M29" s="4"/>
      <c r="N29" s="4"/>
      <c r="O29" s="4"/>
    </row>
    <row r="30" spans="2:16" x14ac:dyDescent="0.3">
      <c r="C30" s="4"/>
      <c r="D30" s="4"/>
      <c r="E30" s="4"/>
      <c r="F30" s="5"/>
      <c r="G30" s="6"/>
      <c r="H30" s="6"/>
      <c r="I30" s="4"/>
      <c r="J30" s="4"/>
      <c r="K30" s="4"/>
      <c r="L30" s="4"/>
      <c r="M30" s="4"/>
      <c r="N30" s="4"/>
      <c r="O30" s="4"/>
    </row>
    <row r="31" spans="2:16" x14ac:dyDescent="0.3">
      <c r="C31" s="4"/>
      <c r="D31" s="4"/>
      <c r="E31" s="4"/>
      <c r="F31" s="5"/>
      <c r="G31" s="6"/>
      <c r="H31" s="6"/>
      <c r="I31" s="4"/>
      <c r="J31" s="4"/>
      <c r="K31" s="4"/>
      <c r="L31" s="4"/>
      <c r="M31" s="4"/>
      <c r="N31" s="4"/>
      <c r="O31" s="4"/>
    </row>
    <row r="32" spans="2:16" ht="15.6" x14ac:dyDescent="0.3">
      <c r="C32" s="66" t="s">
        <v>63</v>
      </c>
      <c r="D32" s="4"/>
      <c r="E32" s="4"/>
      <c r="F32" s="5"/>
      <c r="G32" s="6"/>
      <c r="H32" s="6"/>
      <c r="I32" s="4"/>
      <c r="J32" s="4"/>
      <c r="K32" s="4"/>
      <c r="L32" s="4"/>
      <c r="M32" s="4"/>
      <c r="N32" s="4"/>
      <c r="O32" s="4"/>
    </row>
    <row r="33" spans="7:9" ht="17.25" customHeight="1" x14ac:dyDescent="0.3"/>
    <row r="34" spans="7:9" x14ac:dyDescent="0.3">
      <c r="H34" s="67"/>
      <c r="I34" s="68"/>
    </row>
    <row r="36" spans="7:9" x14ac:dyDescent="0.3">
      <c r="G36" s="62"/>
    </row>
  </sheetData>
  <autoFilter ref="B6:P20"/>
  <pageMargins left="0.76" right="0.17" top="0.23" bottom="0.27" header="0.2" footer="0.2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B2:P36"/>
  <sheetViews>
    <sheetView zoomScale="90" zoomScaleNormal="90" workbookViewId="0">
      <pane xSplit="6" ySplit="6" topLeftCell="G13" activePane="bottomRight" state="frozen"/>
      <selection pane="topRight" activeCell="E1" sqref="E1"/>
      <selection pane="bottomLeft" activeCell="A6" sqref="A6"/>
      <selection pane="bottomRight" activeCell="A32" sqref="A32"/>
    </sheetView>
  </sheetViews>
  <sheetFormatPr defaultColWidth="9.109375" defaultRowHeight="14.4" x14ac:dyDescent="0.3"/>
  <cols>
    <col min="1" max="1" width="1.88671875" style="2" customWidth="1"/>
    <col min="2" max="2" width="5.109375" style="2" customWidth="1"/>
    <col min="3" max="3" width="11.33203125" style="2" customWidth="1"/>
    <col min="4" max="4" width="7.33203125" style="2" customWidth="1"/>
    <col min="5" max="5" width="21.5546875" style="2" customWidth="1"/>
    <col min="6" max="6" width="40.44140625" style="3" customWidth="1"/>
    <col min="7" max="7" width="15.109375" style="2" customWidth="1"/>
    <col min="8" max="8" width="8.33203125" style="2" customWidth="1"/>
    <col min="9" max="9" width="11.6640625" style="2" customWidth="1"/>
    <col min="10" max="10" width="9.44140625" style="2" hidden="1" customWidth="1"/>
    <col min="11" max="11" width="9.88671875" style="2" customWidth="1"/>
    <col min="12" max="12" width="8.6640625" style="2" hidden="1" customWidth="1"/>
    <col min="13" max="13" width="11.33203125" style="2" bestFit="1" customWidth="1"/>
    <col min="14" max="14" width="13.33203125" style="2" customWidth="1"/>
    <col min="15" max="15" width="10.5546875" style="2" bestFit="1" customWidth="1"/>
    <col min="16" max="17" width="9.109375" style="2"/>
    <col min="18" max="18" width="11.109375" style="2" bestFit="1" customWidth="1"/>
    <col min="19" max="16384" width="9.109375" style="2"/>
  </cols>
  <sheetData>
    <row r="2" spans="2:16" ht="19.5" customHeight="1" x14ac:dyDescent="0.3">
      <c r="B2" s="1" t="s">
        <v>0</v>
      </c>
    </row>
    <row r="3" spans="2:16" ht="19.5" customHeight="1" x14ac:dyDescent="0.3">
      <c r="B3" s="1" t="s">
        <v>1</v>
      </c>
      <c r="D3" s="1"/>
      <c r="E3" s="4"/>
      <c r="F3" s="5"/>
      <c r="G3" s="6"/>
      <c r="H3" s="6"/>
      <c r="J3" s="4"/>
      <c r="K3" s="4"/>
      <c r="L3" s="4"/>
      <c r="M3" s="4"/>
    </row>
    <row r="4" spans="2:16" ht="15" customHeight="1" x14ac:dyDescent="0.3">
      <c r="B4" s="7" t="s">
        <v>97</v>
      </c>
      <c r="D4" s="7"/>
      <c r="E4" s="8"/>
      <c r="F4" s="5"/>
      <c r="G4" s="6"/>
      <c r="H4" s="9" t="s">
        <v>137</v>
      </c>
      <c r="J4" s="4"/>
      <c r="L4" s="4"/>
      <c r="M4" s="4"/>
      <c r="N4" s="4"/>
      <c r="O4" s="4"/>
    </row>
    <row r="5" spans="2:16" ht="9" customHeight="1" thickBot="1" x14ac:dyDescent="0.35">
      <c r="C5" s="1"/>
      <c r="D5" s="1"/>
      <c r="E5" s="4"/>
      <c r="F5" s="5"/>
      <c r="G5" s="6"/>
      <c r="H5" s="6"/>
      <c r="I5" s="4"/>
      <c r="J5" s="4"/>
      <c r="K5" s="4"/>
      <c r="L5" s="4"/>
      <c r="M5" s="4"/>
      <c r="N5" s="4"/>
      <c r="O5" s="4"/>
    </row>
    <row r="6" spans="2:16" s="18" customFormat="1" ht="44.25" customHeight="1" thickBot="1" x14ac:dyDescent="0.35">
      <c r="B6" s="10" t="s">
        <v>4</v>
      </c>
      <c r="C6" s="11" t="s">
        <v>5</v>
      </c>
      <c r="D6" s="12" t="s">
        <v>6</v>
      </c>
      <c r="E6" s="11" t="s">
        <v>7</v>
      </c>
      <c r="F6" s="69" t="s">
        <v>8</v>
      </c>
      <c r="G6" s="79" t="s">
        <v>9</v>
      </c>
      <c r="H6" s="14" t="s">
        <v>10</v>
      </c>
      <c r="I6" s="14" t="s">
        <v>11</v>
      </c>
      <c r="J6" s="15" t="s">
        <v>12</v>
      </c>
      <c r="K6" s="14" t="s">
        <v>13</v>
      </c>
      <c r="L6" s="14" t="s">
        <v>14</v>
      </c>
      <c r="M6" s="16" t="s">
        <v>15</v>
      </c>
      <c r="N6" s="16" t="s">
        <v>16</v>
      </c>
      <c r="O6" s="17" t="s">
        <v>17</v>
      </c>
    </row>
    <row r="7" spans="2:16" customFormat="1" ht="19.5" customHeight="1" thickBot="1" x14ac:dyDescent="0.35">
      <c r="B7" s="19" t="s">
        <v>18</v>
      </c>
      <c r="C7" s="87">
        <v>44929</v>
      </c>
      <c r="D7" s="89">
        <v>209</v>
      </c>
      <c r="E7" s="91" t="s">
        <v>69</v>
      </c>
      <c r="F7" s="92" t="s">
        <v>93</v>
      </c>
      <c r="G7" s="89">
        <v>2858</v>
      </c>
      <c r="H7" s="75"/>
      <c r="I7" s="26"/>
      <c r="J7" s="26"/>
      <c r="K7" s="25">
        <v>350</v>
      </c>
      <c r="L7" s="26"/>
      <c r="M7" s="89">
        <v>2508</v>
      </c>
      <c r="N7" s="26"/>
      <c r="O7" s="26"/>
      <c r="P7" s="27">
        <f t="shared" ref="P7:P19" si="0">SUM(H7:O7)-G7</f>
        <v>0</v>
      </c>
    </row>
    <row r="8" spans="2:16" customFormat="1" ht="19.5" customHeight="1" thickBot="1" x14ac:dyDescent="0.35">
      <c r="B8" s="28" t="s">
        <v>22</v>
      </c>
      <c r="C8" s="88">
        <v>44944</v>
      </c>
      <c r="D8" s="90">
        <v>210</v>
      </c>
      <c r="E8" s="93" t="s">
        <v>68</v>
      </c>
      <c r="F8" s="94" t="s">
        <v>94</v>
      </c>
      <c r="G8" s="89">
        <v>3200</v>
      </c>
      <c r="H8" s="31"/>
      <c r="I8" s="31"/>
      <c r="J8" s="31"/>
      <c r="K8" s="31">
        <v>800</v>
      </c>
      <c r="L8" s="31"/>
      <c r="M8" s="89">
        <v>2400</v>
      </c>
      <c r="N8" s="31"/>
      <c r="O8" s="31"/>
      <c r="P8" s="27">
        <f>SUM(H8:O8)-G8</f>
        <v>0</v>
      </c>
    </row>
    <row r="9" spans="2:16" customFormat="1" ht="19.5" customHeight="1" thickBot="1" x14ac:dyDescent="0.35">
      <c r="B9" s="28" t="s">
        <v>25</v>
      </c>
      <c r="C9" s="88">
        <v>44944</v>
      </c>
      <c r="D9" s="90">
        <v>211</v>
      </c>
      <c r="E9" s="93" t="s">
        <v>67</v>
      </c>
      <c r="F9" s="95" t="s">
        <v>95</v>
      </c>
      <c r="G9" s="90">
        <v>775</v>
      </c>
      <c r="H9" s="76"/>
      <c r="I9" s="90">
        <v>775</v>
      </c>
      <c r="J9" s="31"/>
      <c r="K9" s="31"/>
      <c r="L9" s="31"/>
      <c r="M9" s="31"/>
      <c r="N9" s="31"/>
      <c r="O9" s="31"/>
      <c r="P9" s="27">
        <f t="shared" si="0"/>
        <v>0</v>
      </c>
    </row>
    <row r="10" spans="2:16" customFormat="1" ht="19.5" customHeight="1" x14ac:dyDescent="0.3">
      <c r="B10" s="28" t="s">
        <v>28</v>
      </c>
      <c r="C10" s="20"/>
      <c r="D10" s="21"/>
      <c r="E10" s="22"/>
      <c r="F10" s="72"/>
      <c r="G10" s="81"/>
      <c r="H10" s="76"/>
      <c r="I10" s="31"/>
      <c r="J10" s="31"/>
      <c r="K10" s="31"/>
      <c r="L10" s="31"/>
      <c r="M10" s="31"/>
      <c r="N10" s="31"/>
      <c r="O10" s="31"/>
      <c r="P10" s="27">
        <f t="shared" si="0"/>
        <v>0</v>
      </c>
    </row>
    <row r="11" spans="2:16" customFormat="1" ht="18.600000000000001" customHeight="1" x14ac:dyDescent="0.3">
      <c r="B11" s="28" t="s">
        <v>31</v>
      </c>
      <c r="C11" s="20"/>
      <c r="D11" s="21"/>
      <c r="E11" s="22"/>
      <c r="F11" s="71"/>
      <c r="G11" s="81"/>
      <c r="H11" s="76"/>
      <c r="I11" s="31"/>
      <c r="J11" s="31"/>
      <c r="K11" s="31"/>
      <c r="L11" s="31"/>
      <c r="M11" s="31"/>
      <c r="N11" s="31"/>
      <c r="O11" s="31"/>
      <c r="P11" s="27">
        <f t="shared" si="0"/>
        <v>0</v>
      </c>
    </row>
    <row r="12" spans="2:16" customFormat="1" ht="19.2" customHeight="1" x14ac:dyDescent="0.3">
      <c r="B12" s="28" t="s">
        <v>34</v>
      </c>
      <c r="C12" s="20"/>
      <c r="D12" s="21"/>
      <c r="E12" s="22"/>
      <c r="F12" s="72"/>
      <c r="G12" s="81"/>
      <c r="H12" s="76"/>
      <c r="I12" s="31"/>
      <c r="J12" s="31"/>
      <c r="K12" s="31"/>
      <c r="L12" s="31"/>
      <c r="M12" s="31"/>
      <c r="N12" s="31"/>
      <c r="O12" s="31"/>
      <c r="P12" s="27">
        <f t="shared" si="0"/>
        <v>0</v>
      </c>
    </row>
    <row r="13" spans="2:16" customFormat="1" x14ac:dyDescent="0.3">
      <c r="B13" s="28" t="s">
        <v>37</v>
      </c>
      <c r="C13" s="20"/>
      <c r="D13" s="21"/>
      <c r="E13" s="22"/>
      <c r="F13" s="72"/>
      <c r="G13" s="81"/>
      <c r="H13" s="76"/>
      <c r="I13" s="31"/>
      <c r="J13" s="31"/>
      <c r="K13" s="31"/>
      <c r="L13" s="31"/>
      <c r="M13" s="31"/>
      <c r="N13" s="31"/>
      <c r="O13" s="31"/>
      <c r="P13" s="27">
        <f t="shared" si="0"/>
        <v>0</v>
      </c>
    </row>
    <row r="14" spans="2:16" customFormat="1" x14ac:dyDescent="0.3">
      <c r="B14" s="28" t="s">
        <v>40</v>
      </c>
      <c r="C14" s="20"/>
      <c r="D14" s="21"/>
      <c r="E14" s="22"/>
      <c r="F14" s="73"/>
      <c r="G14" s="81"/>
      <c r="H14" s="76"/>
      <c r="I14" s="31"/>
      <c r="J14" s="31"/>
      <c r="K14" s="31"/>
      <c r="L14" s="31"/>
      <c r="M14" s="31"/>
      <c r="N14" s="31"/>
      <c r="O14" s="31"/>
      <c r="P14" s="27">
        <f t="shared" si="0"/>
        <v>0</v>
      </c>
    </row>
    <row r="15" spans="2:16" customFormat="1" ht="19.5" customHeight="1" x14ac:dyDescent="0.3">
      <c r="B15" s="28" t="s">
        <v>44</v>
      </c>
      <c r="C15" s="20"/>
      <c r="D15" s="21"/>
      <c r="E15" s="22"/>
      <c r="F15" s="73"/>
      <c r="G15" s="81"/>
      <c r="H15" s="77"/>
      <c r="I15" s="37"/>
      <c r="J15" s="37"/>
      <c r="K15" s="37"/>
      <c r="L15" s="37"/>
      <c r="M15" s="37"/>
      <c r="N15" s="37"/>
      <c r="O15" s="37"/>
      <c r="P15" s="27">
        <f t="shared" si="0"/>
        <v>0</v>
      </c>
    </row>
    <row r="16" spans="2:16" customFormat="1" x14ac:dyDescent="0.3">
      <c r="B16" s="28" t="s">
        <v>48</v>
      </c>
      <c r="C16" s="20"/>
      <c r="D16" s="21"/>
      <c r="E16" s="22"/>
      <c r="F16" s="73"/>
      <c r="G16" s="81"/>
      <c r="H16" s="77"/>
      <c r="I16" s="37"/>
      <c r="J16" s="37"/>
      <c r="K16" s="37"/>
      <c r="L16" s="37"/>
      <c r="M16" s="37"/>
      <c r="N16" s="37"/>
      <c r="O16" s="37"/>
      <c r="P16" s="27">
        <f t="shared" si="0"/>
        <v>0</v>
      </c>
    </row>
    <row r="17" spans="2:16" customFormat="1" ht="19.5" customHeight="1" x14ac:dyDescent="0.3">
      <c r="B17" s="28" t="s">
        <v>50</v>
      </c>
      <c r="C17" s="20"/>
      <c r="D17" s="21"/>
      <c r="E17" s="22"/>
      <c r="F17" s="73"/>
      <c r="G17" s="81"/>
      <c r="H17" s="77"/>
      <c r="I17" s="37"/>
      <c r="J17" s="37"/>
      <c r="K17" s="37"/>
      <c r="L17" s="37"/>
      <c r="M17" s="37"/>
      <c r="N17" s="37"/>
      <c r="O17" s="37"/>
      <c r="P17" s="27">
        <f t="shared" si="0"/>
        <v>0</v>
      </c>
    </row>
    <row r="18" spans="2:16" customFormat="1" ht="19.5" customHeight="1" x14ac:dyDescent="0.3">
      <c r="B18" s="28" t="s">
        <v>52</v>
      </c>
      <c r="C18" s="35"/>
      <c r="D18" s="21"/>
      <c r="E18" s="38"/>
      <c r="F18" s="70"/>
      <c r="G18" s="81"/>
      <c r="H18" s="77"/>
      <c r="I18" s="37"/>
      <c r="J18" s="37"/>
      <c r="K18" s="37"/>
      <c r="L18" s="37"/>
      <c r="M18" s="37"/>
      <c r="N18" s="37"/>
      <c r="O18" s="37"/>
      <c r="P18" s="27">
        <f t="shared" si="0"/>
        <v>0</v>
      </c>
    </row>
    <row r="19" spans="2:16" ht="5.25" customHeight="1" thickBot="1" x14ac:dyDescent="0.35">
      <c r="B19" s="39"/>
      <c r="C19" s="40"/>
      <c r="D19" s="41"/>
      <c r="E19" s="42"/>
      <c r="F19" s="74"/>
      <c r="G19" s="82"/>
      <c r="H19" s="78"/>
      <c r="I19" s="45"/>
      <c r="J19" s="45"/>
      <c r="K19" s="45"/>
      <c r="L19" s="45"/>
      <c r="M19" s="45"/>
      <c r="N19" s="45"/>
      <c r="O19" s="45"/>
      <c r="P19" s="46">
        <f t="shared" si="0"/>
        <v>0</v>
      </c>
    </row>
    <row r="20" spans="2:16" ht="18" customHeight="1" thickBot="1" x14ac:dyDescent="0.35">
      <c r="B20" s="39"/>
      <c r="C20" s="40"/>
      <c r="D20" s="42"/>
      <c r="E20" s="42"/>
      <c r="F20" s="43"/>
      <c r="G20" s="47">
        <f>SUM(G7:G19)</f>
        <v>6833</v>
      </c>
      <c r="H20" s="47">
        <f t="shared" ref="H20:P20" si="1">SUM(H7:H19)</f>
        <v>0</v>
      </c>
      <c r="I20" s="48">
        <f t="shared" si="1"/>
        <v>775</v>
      </c>
      <c r="J20" s="47">
        <f t="shared" si="1"/>
        <v>0</v>
      </c>
      <c r="K20" s="48">
        <f t="shared" si="1"/>
        <v>1150</v>
      </c>
      <c r="L20" s="47">
        <f t="shared" si="1"/>
        <v>0</v>
      </c>
      <c r="M20" s="48">
        <f t="shared" si="1"/>
        <v>4908</v>
      </c>
      <c r="N20" s="48">
        <f t="shared" si="1"/>
        <v>0</v>
      </c>
      <c r="O20" s="47">
        <f t="shared" si="1"/>
        <v>0</v>
      </c>
      <c r="P20" s="49">
        <f t="shared" si="1"/>
        <v>0</v>
      </c>
    </row>
    <row r="21" spans="2:16" ht="6" customHeight="1" thickTop="1" x14ac:dyDescent="0.3">
      <c r="C21" s="4"/>
      <c r="D21" s="4"/>
      <c r="E21" s="4"/>
      <c r="F21" s="5"/>
      <c r="G21" s="6"/>
      <c r="H21" s="6"/>
      <c r="I21" s="4"/>
      <c r="J21" s="4"/>
      <c r="K21" s="4"/>
      <c r="L21" s="4"/>
      <c r="M21" s="4"/>
      <c r="N21" s="4"/>
      <c r="O21" s="4"/>
    </row>
    <row r="22" spans="2:16" x14ac:dyDescent="0.3">
      <c r="C22" s="4"/>
      <c r="D22" s="4"/>
      <c r="E22" s="4"/>
      <c r="F22" s="50" t="s">
        <v>53</v>
      </c>
      <c r="G22" s="51">
        <v>2180</v>
      </c>
      <c r="H22" s="6"/>
      <c r="I22" s="52"/>
      <c r="J22" s="52"/>
      <c r="K22" s="52"/>
      <c r="L22" s="52"/>
      <c r="M22" s="52"/>
      <c r="N22" s="53"/>
      <c r="O22" s="4"/>
    </row>
    <row r="23" spans="2:16" x14ac:dyDescent="0.3">
      <c r="C23" s="4"/>
      <c r="D23" s="4"/>
      <c r="E23" s="4"/>
      <c r="F23" s="54" t="s">
        <v>64</v>
      </c>
      <c r="G23" s="55">
        <v>6000</v>
      </c>
      <c r="H23" s="56"/>
      <c r="I23" s="52" t="s">
        <v>55</v>
      </c>
      <c r="J23" s="52"/>
      <c r="K23" s="57">
        <f>+G25</f>
        <v>1347</v>
      </c>
      <c r="L23" s="52"/>
      <c r="M23" s="52"/>
      <c r="N23" s="53"/>
      <c r="O23" s="4"/>
    </row>
    <row r="24" spans="2:16" x14ac:dyDescent="0.3">
      <c r="C24" s="4"/>
      <c r="D24" s="4"/>
      <c r="E24" s="4"/>
      <c r="F24" s="54" t="s">
        <v>56</v>
      </c>
      <c r="G24" s="58">
        <f>-G20</f>
        <v>-6833</v>
      </c>
      <c r="H24" s="6"/>
      <c r="I24" s="59" t="s">
        <v>57</v>
      </c>
      <c r="J24" s="59"/>
      <c r="K24" s="83"/>
      <c r="L24" s="52"/>
      <c r="M24" s="52"/>
      <c r="N24" s="53"/>
      <c r="O24" s="4"/>
    </row>
    <row r="25" spans="2:16" ht="15" thickBot="1" x14ac:dyDescent="0.35">
      <c r="C25" s="4"/>
      <c r="D25" s="4"/>
      <c r="E25" s="4"/>
      <c r="F25" s="60" t="s">
        <v>58</v>
      </c>
      <c r="G25" s="61">
        <f>+G22+G23+G24</f>
        <v>1347</v>
      </c>
      <c r="I25" s="62"/>
      <c r="J25" s="59"/>
      <c r="K25" s="63">
        <f>SUM(K23:K24)</f>
        <v>1347</v>
      </c>
      <c r="L25" s="52"/>
      <c r="M25" s="52"/>
      <c r="N25" s="53"/>
      <c r="O25" s="4"/>
    </row>
    <row r="26" spans="2:16" x14ac:dyDescent="0.3">
      <c r="C26" s="4"/>
      <c r="D26" s="4"/>
      <c r="E26" s="4"/>
      <c r="F26" s="64"/>
      <c r="G26" s="65"/>
      <c r="H26" s="6"/>
      <c r="I26" s="4"/>
      <c r="J26" s="4"/>
      <c r="K26" s="4"/>
      <c r="L26" s="4"/>
      <c r="M26" s="4"/>
      <c r="N26" s="4"/>
      <c r="O26" s="4"/>
    </row>
    <row r="27" spans="2:16" x14ac:dyDescent="0.3">
      <c r="C27" s="4"/>
      <c r="D27" s="4"/>
      <c r="E27" s="4"/>
      <c r="F27" s="5"/>
      <c r="G27" s="6"/>
      <c r="H27" s="6"/>
      <c r="I27" s="4"/>
      <c r="J27" s="4"/>
      <c r="K27" s="4"/>
      <c r="L27" s="4"/>
      <c r="M27" s="4"/>
      <c r="N27" s="4"/>
      <c r="O27" s="4"/>
    </row>
    <row r="28" spans="2:16" ht="17.399999999999999" x14ac:dyDescent="0.3">
      <c r="C28" s="1" t="s">
        <v>59</v>
      </c>
      <c r="D28" s="4"/>
      <c r="E28" s="4"/>
      <c r="G28" s="1" t="s">
        <v>59</v>
      </c>
      <c r="H28" s="6"/>
      <c r="I28" s="4"/>
      <c r="K28" s="1" t="s">
        <v>59</v>
      </c>
      <c r="L28" s="4"/>
      <c r="M28" s="4"/>
      <c r="N28" s="4"/>
      <c r="O28" s="4"/>
    </row>
    <row r="29" spans="2:16" ht="17.399999999999999" x14ac:dyDescent="0.3">
      <c r="C29" s="1" t="s">
        <v>60</v>
      </c>
      <c r="D29" s="4"/>
      <c r="E29" s="4"/>
      <c r="G29" s="1" t="s">
        <v>61</v>
      </c>
      <c r="H29" s="6"/>
      <c r="I29" s="4"/>
      <c r="K29" s="1" t="s">
        <v>62</v>
      </c>
      <c r="L29" s="4"/>
      <c r="M29" s="4"/>
      <c r="N29" s="4"/>
      <c r="O29" s="4"/>
    </row>
    <row r="30" spans="2:16" x14ac:dyDescent="0.3">
      <c r="C30" s="4"/>
      <c r="D30" s="4"/>
      <c r="E30" s="4"/>
      <c r="F30" s="5"/>
      <c r="G30" s="6"/>
      <c r="H30" s="6"/>
      <c r="I30" s="4"/>
      <c r="J30" s="4"/>
      <c r="K30" s="4"/>
      <c r="L30" s="4"/>
      <c r="M30" s="4"/>
      <c r="N30" s="4"/>
      <c r="O30" s="4"/>
    </row>
    <row r="31" spans="2:16" x14ac:dyDescent="0.3">
      <c r="C31" s="4"/>
      <c r="D31" s="4"/>
      <c r="E31" s="4"/>
      <c r="F31" s="5"/>
      <c r="G31" s="6"/>
      <c r="H31" s="6"/>
      <c r="I31" s="4"/>
      <c r="J31" s="4"/>
      <c r="K31" s="4"/>
      <c r="L31" s="4"/>
      <c r="M31" s="4"/>
      <c r="N31" s="4"/>
      <c r="O31" s="4"/>
    </row>
    <row r="32" spans="2:16" ht="15.6" x14ac:dyDescent="0.3">
      <c r="C32" s="66" t="s">
        <v>96</v>
      </c>
      <c r="D32" s="4"/>
      <c r="E32" s="4"/>
      <c r="F32" s="5"/>
      <c r="G32" s="6"/>
      <c r="H32" s="6"/>
      <c r="I32" s="4"/>
      <c r="J32" s="4"/>
      <c r="K32" s="4"/>
      <c r="L32" s="4"/>
      <c r="M32" s="4"/>
      <c r="N32" s="4"/>
      <c r="O32" s="4"/>
    </row>
    <row r="33" spans="7:9" ht="17.25" customHeight="1" x14ac:dyDescent="0.3"/>
    <row r="34" spans="7:9" x14ac:dyDescent="0.3">
      <c r="H34" s="67"/>
      <c r="I34" s="68"/>
    </row>
    <row r="36" spans="7:9" x14ac:dyDescent="0.3">
      <c r="G36" s="62"/>
    </row>
  </sheetData>
  <autoFilter ref="B6:P20"/>
  <pageMargins left="0.7" right="0.7" top="0.75" bottom="0.75" header="0.3" footer="0.3"/>
  <pageSetup paperSize="9" scale="79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B2:P36"/>
  <sheetViews>
    <sheetView zoomScale="90" zoomScaleNormal="90" workbookViewId="0">
      <pane xSplit="6" ySplit="6" topLeftCell="G7" activePane="bottomRight" state="frozen"/>
      <selection pane="topRight" activeCell="E1" sqref="E1"/>
      <selection pane="bottomLeft" activeCell="A6" sqref="A6"/>
      <selection pane="bottomRight" activeCell="C32" sqref="C32"/>
    </sheetView>
  </sheetViews>
  <sheetFormatPr defaultColWidth="9.109375" defaultRowHeight="14.4" x14ac:dyDescent="0.3"/>
  <cols>
    <col min="1" max="1" width="1.88671875" style="2" customWidth="1"/>
    <col min="2" max="2" width="5.109375" style="2" customWidth="1"/>
    <col min="3" max="3" width="11.33203125" style="2" customWidth="1"/>
    <col min="4" max="4" width="7.33203125" style="2" customWidth="1"/>
    <col min="5" max="5" width="21.5546875" style="2" customWidth="1"/>
    <col min="6" max="6" width="40.44140625" style="3" customWidth="1"/>
    <col min="7" max="7" width="15.109375" style="2" customWidth="1"/>
    <col min="8" max="8" width="8.33203125" style="2" customWidth="1"/>
    <col min="9" max="9" width="11.6640625" style="2" customWidth="1"/>
    <col min="10" max="10" width="9.44140625" style="2" hidden="1" customWidth="1"/>
    <col min="11" max="11" width="9.88671875" style="2" customWidth="1"/>
    <col min="12" max="12" width="8.6640625" style="2" hidden="1" customWidth="1"/>
    <col min="13" max="13" width="11.33203125" style="2" bestFit="1" customWidth="1"/>
    <col min="14" max="14" width="13.33203125" style="2" customWidth="1"/>
    <col min="15" max="15" width="10.5546875" style="2" bestFit="1" customWidth="1"/>
    <col min="16" max="17" width="9.109375" style="2"/>
    <col min="18" max="18" width="11.109375" style="2" bestFit="1" customWidth="1"/>
    <col min="19" max="16384" width="9.109375" style="2"/>
  </cols>
  <sheetData>
    <row r="2" spans="2:16" ht="19.5" customHeight="1" x14ac:dyDescent="0.3">
      <c r="B2" s="1" t="s">
        <v>0</v>
      </c>
    </row>
    <row r="3" spans="2:16" ht="19.5" customHeight="1" x14ac:dyDescent="0.3">
      <c r="B3" s="1" t="s">
        <v>1</v>
      </c>
      <c r="D3" s="1"/>
      <c r="E3" s="4"/>
      <c r="F3" s="5"/>
      <c r="G3" s="6"/>
      <c r="H3" s="6"/>
      <c r="J3" s="4"/>
      <c r="K3" s="4"/>
      <c r="L3" s="4"/>
      <c r="M3" s="4"/>
    </row>
    <row r="4" spans="2:16" ht="15" customHeight="1" x14ac:dyDescent="0.3">
      <c r="B4" s="7" t="s">
        <v>131</v>
      </c>
      <c r="D4" s="7"/>
      <c r="E4" s="8"/>
      <c r="F4" s="5"/>
      <c r="G4" s="6"/>
      <c r="H4" s="9" t="s">
        <v>136</v>
      </c>
      <c r="J4" s="4"/>
      <c r="L4" s="4"/>
      <c r="M4" s="4"/>
      <c r="N4" s="4"/>
      <c r="O4" s="4"/>
    </row>
    <row r="5" spans="2:16" ht="9" customHeight="1" thickBot="1" x14ac:dyDescent="0.35">
      <c r="C5" s="1"/>
      <c r="D5" s="1"/>
      <c r="E5" s="4"/>
      <c r="F5" s="5"/>
      <c r="G5" s="6"/>
      <c r="H5" s="6"/>
      <c r="I5" s="4"/>
      <c r="J5" s="4"/>
      <c r="K5" s="4"/>
      <c r="L5" s="4"/>
      <c r="M5" s="4"/>
      <c r="N5" s="4"/>
      <c r="O5" s="4"/>
    </row>
    <row r="6" spans="2:16" s="18" customFormat="1" ht="44.25" customHeight="1" thickBot="1" x14ac:dyDescent="0.35">
      <c r="B6" s="10" t="s">
        <v>4</v>
      </c>
      <c r="C6" s="11" t="s">
        <v>5</v>
      </c>
      <c r="D6" s="12" t="s">
        <v>6</v>
      </c>
      <c r="E6" s="11" t="s">
        <v>7</v>
      </c>
      <c r="F6" s="69" t="s">
        <v>8</v>
      </c>
      <c r="G6" s="79" t="s">
        <v>9</v>
      </c>
      <c r="H6" s="14" t="s">
        <v>10</v>
      </c>
      <c r="I6" s="14" t="s">
        <v>11</v>
      </c>
      <c r="J6" s="15" t="s">
        <v>12</v>
      </c>
      <c r="K6" s="14" t="s">
        <v>13</v>
      </c>
      <c r="L6" s="14" t="s">
        <v>14</v>
      </c>
      <c r="M6" s="16" t="s">
        <v>15</v>
      </c>
      <c r="N6" s="16" t="s">
        <v>16</v>
      </c>
      <c r="O6" s="17" t="s">
        <v>17</v>
      </c>
    </row>
    <row r="7" spans="2:16" customFormat="1" ht="19.5" customHeight="1" thickBot="1" x14ac:dyDescent="0.35">
      <c r="B7" s="19" t="s">
        <v>18</v>
      </c>
      <c r="C7" s="87">
        <v>44970</v>
      </c>
      <c r="D7" s="89">
        <v>66</v>
      </c>
      <c r="E7" s="91" t="s">
        <v>68</v>
      </c>
      <c r="F7" s="92" t="s">
        <v>98</v>
      </c>
      <c r="G7" s="89">
        <v>1500</v>
      </c>
      <c r="H7" s="75"/>
      <c r="I7" s="26"/>
      <c r="J7" s="26"/>
      <c r="K7" s="25">
        <v>300</v>
      </c>
      <c r="L7" s="26"/>
      <c r="M7" s="89">
        <v>1200</v>
      </c>
      <c r="N7" s="26"/>
      <c r="O7" s="26"/>
      <c r="P7" s="27">
        <f t="shared" ref="P7:P19" si="0">SUM(H7:O7)-G7</f>
        <v>0</v>
      </c>
    </row>
    <row r="8" spans="2:16" customFormat="1" ht="19.5" customHeight="1" thickBot="1" x14ac:dyDescent="0.35">
      <c r="B8" s="28" t="s">
        <v>22</v>
      </c>
      <c r="C8" s="88">
        <v>44970</v>
      </c>
      <c r="D8" s="90">
        <v>67</v>
      </c>
      <c r="E8" s="93" t="s">
        <v>99</v>
      </c>
      <c r="F8" s="94" t="s">
        <v>100</v>
      </c>
      <c r="G8" s="89">
        <v>300</v>
      </c>
      <c r="H8" s="31"/>
      <c r="I8" s="31"/>
      <c r="J8" s="31"/>
      <c r="K8" s="31">
        <v>300</v>
      </c>
      <c r="L8" s="31"/>
      <c r="M8" s="89"/>
      <c r="N8" s="31"/>
      <c r="O8" s="31"/>
      <c r="P8" s="27">
        <f>SUM(H8:O8)-G8</f>
        <v>0</v>
      </c>
    </row>
    <row r="9" spans="2:16" customFormat="1" ht="19.5" customHeight="1" thickBot="1" x14ac:dyDescent="0.35">
      <c r="B9" s="28" t="s">
        <v>25</v>
      </c>
      <c r="C9" s="88">
        <v>44970</v>
      </c>
      <c r="D9" s="90">
        <v>68</v>
      </c>
      <c r="E9" s="93" t="s">
        <v>68</v>
      </c>
      <c r="F9" s="95" t="s">
        <v>98</v>
      </c>
      <c r="G9" s="90">
        <v>1500</v>
      </c>
      <c r="H9" s="76"/>
      <c r="I9" s="90"/>
      <c r="J9" s="31"/>
      <c r="K9" s="31">
        <v>300</v>
      </c>
      <c r="L9" s="31"/>
      <c r="M9" s="31">
        <v>1200</v>
      </c>
      <c r="N9" s="31"/>
      <c r="O9" s="31"/>
      <c r="P9" s="27">
        <f t="shared" si="0"/>
        <v>0</v>
      </c>
    </row>
    <row r="10" spans="2:16" customFormat="1" ht="19.5" customHeight="1" thickBot="1" x14ac:dyDescent="0.35">
      <c r="B10" s="28" t="s">
        <v>28</v>
      </c>
      <c r="C10" s="88">
        <v>44970</v>
      </c>
      <c r="D10" s="21">
        <v>69</v>
      </c>
      <c r="E10" s="22" t="s">
        <v>68</v>
      </c>
      <c r="F10" s="72" t="s">
        <v>101</v>
      </c>
      <c r="G10" s="81">
        <v>400</v>
      </c>
      <c r="H10" s="76"/>
      <c r="I10" s="31"/>
      <c r="J10" s="31"/>
      <c r="K10" s="31"/>
      <c r="L10" s="31"/>
      <c r="M10" s="31">
        <v>400</v>
      </c>
      <c r="N10" s="31"/>
      <c r="O10" s="31"/>
      <c r="P10" s="27">
        <f t="shared" si="0"/>
        <v>0</v>
      </c>
    </row>
    <row r="11" spans="2:16" customFormat="1" ht="18.600000000000001" customHeight="1" x14ac:dyDescent="0.3">
      <c r="B11" s="28" t="s">
        <v>31</v>
      </c>
      <c r="C11" s="20"/>
      <c r="D11" s="21"/>
      <c r="E11" s="22"/>
      <c r="F11" s="71"/>
      <c r="G11" s="81"/>
      <c r="H11" s="76"/>
      <c r="I11" s="31"/>
      <c r="J11" s="31"/>
      <c r="K11" s="31"/>
      <c r="L11" s="31"/>
      <c r="M11" s="31"/>
      <c r="N11" s="31"/>
      <c r="O11" s="31"/>
      <c r="P11" s="27">
        <f t="shared" si="0"/>
        <v>0</v>
      </c>
    </row>
    <row r="12" spans="2:16" customFormat="1" ht="19.2" customHeight="1" x14ac:dyDescent="0.3">
      <c r="B12" s="28" t="s">
        <v>34</v>
      </c>
      <c r="C12" s="20"/>
      <c r="D12" s="21"/>
      <c r="E12" s="22"/>
      <c r="F12" s="72"/>
      <c r="G12" s="81"/>
      <c r="H12" s="76"/>
      <c r="I12" s="31"/>
      <c r="J12" s="31"/>
      <c r="K12" s="31"/>
      <c r="L12" s="31"/>
      <c r="M12" s="31"/>
      <c r="N12" s="31"/>
      <c r="O12" s="31"/>
      <c r="P12" s="27">
        <f t="shared" si="0"/>
        <v>0</v>
      </c>
    </row>
    <row r="13" spans="2:16" customFormat="1" x14ac:dyDescent="0.3">
      <c r="B13" s="28" t="s">
        <v>37</v>
      </c>
      <c r="C13" s="20"/>
      <c r="D13" s="21"/>
      <c r="E13" s="22"/>
      <c r="F13" s="72"/>
      <c r="G13" s="81"/>
      <c r="H13" s="76"/>
      <c r="I13" s="31"/>
      <c r="J13" s="31"/>
      <c r="K13" s="31"/>
      <c r="L13" s="31"/>
      <c r="M13" s="31"/>
      <c r="N13" s="31"/>
      <c r="O13" s="31"/>
      <c r="P13" s="27">
        <f t="shared" si="0"/>
        <v>0</v>
      </c>
    </row>
    <row r="14" spans="2:16" customFormat="1" x14ac:dyDescent="0.3">
      <c r="B14" s="28" t="s">
        <v>40</v>
      </c>
      <c r="C14" s="20"/>
      <c r="D14" s="21"/>
      <c r="E14" s="22"/>
      <c r="F14" s="73"/>
      <c r="G14" s="81"/>
      <c r="H14" s="76"/>
      <c r="I14" s="31"/>
      <c r="J14" s="31"/>
      <c r="K14" s="31"/>
      <c r="L14" s="31"/>
      <c r="M14" s="31"/>
      <c r="N14" s="31"/>
      <c r="O14" s="31"/>
      <c r="P14" s="27">
        <f t="shared" si="0"/>
        <v>0</v>
      </c>
    </row>
    <row r="15" spans="2:16" customFormat="1" ht="19.5" customHeight="1" x14ac:dyDescent="0.3">
      <c r="B15" s="28" t="s">
        <v>44</v>
      </c>
      <c r="C15" s="20"/>
      <c r="D15" s="21"/>
      <c r="E15" s="22"/>
      <c r="F15" s="73"/>
      <c r="G15" s="81"/>
      <c r="H15" s="77"/>
      <c r="I15" s="37"/>
      <c r="J15" s="37"/>
      <c r="K15" s="37"/>
      <c r="L15" s="37"/>
      <c r="M15" s="37"/>
      <c r="N15" s="37"/>
      <c r="O15" s="37"/>
      <c r="P15" s="27">
        <f t="shared" si="0"/>
        <v>0</v>
      </c>
    </row>
    <row r="16" spans="2:16" customFormat="1" x14ac:dyDescent="0.3">
      <c r="B16" s="28" t="s">
        <v>48</v>
      </c>
      <c r="C16" s="20"/>
      <c r="D16" s="21"/>
      <c r="E16" s="22"/>
      <c r="F16" s="73"/>
      <c r="G16" s="81"/>
      <c r="H16" s="77"/>
      <c r="I16" s="37"/>
      <c r="J16" s="37"/>
      <c r="K16" s="37"/>
      <c r="L16" s="37"/>
      <c r="M16" s="37"/>
      <c r="N16" s="37"/>
      <c r="O16" s="37"/>
      <c r="P16" s="27">
        <f t="shared" si="0"/>
        <v>0</v>
      </c>
    </row>
    <row r="17" spans="2:16" customFormat="1" ht="19.5" customHeight="1" x14ac:dyDescent="0.3">
      <c r="B17" s="28" t="s">
        <v>50</v>
      </c>
      <c r="C17" s="20"/>
      <c r="D17" s="21"/>
      <c r="E17" s="22"/>
      <c r="F17" s="73"/>
      <c r="G17" s="81"/>
      <c r="H17" s="77"/>
      <c r="I17" s="37"/>
      <c r="J17" s="37"/>
      <c r="K17" s="37"/>
      <c r="L17" s="37"/>
      <c r="M17" s="37"/>
      <c r="N17" s="37"/>
      <c r="O17" s="37"/>
      <c r="P17" s="27">
        <f t="shared" si="0"/>
        <v>0</v>
      </c>
    </row>
    <row r="18" spans="2:16" customFormat="1" ht="19.5" customHeight="1" x14ac:dyDescent="0.3">
      <c r="B18" s="28" t="s">
        <v>52</v>
      </c>
      <c r="C18" s="35"/>
      <c r="D18" s="21"/>
      <c r="E18" s="38"/>
      <c r="F18" s="70"/>
      <c r="G18" s="81"/>
      <c r="H18" s="77"/>
      <c r="I18" s="37"/>
      <c r="J18" s="37"/>
      <c r="K18" s="37"/>
      <c r="L18" s="37"/>
      <c r="M18" s="37"/>
      <c r="N18" s="37"/>
      <c r="O18" s="37"/>
      <c r="P18" s="27">
        <f t="shared" si="0"/>
        <v>0</v>
      </c>
    </row>
    <row r="19" spans="2:16" ht="5.25" customHeight="1" thickBot="1" x14ac:dyDescent="0.35">
      <c r="B19" s="39"/>
      <c r="C19" s="40"/>
      <c r="D19" s="41"/>
      <c r="E19" s="42"/>
      <c r="F19" s="74"/>
      <c r="G19" s="82"/>
      <c r="H19" s="78"/>
      <c r="I19" s="45"/>
      <c r="J19" s="45"/>
      <c r="K19" s="45"/>
      <c r="L19" s="45"/>
      <c r="M19" s="45"/>
      <c r="N19" s="45"/>
      <c r="O19" s="45"/>
      <c r="P19" s="46">
        <f t="shared" si="0"/>
        <v>0</v>
      </c>
    </row>
    <row r="20" spans="2:16" ht="18" customHeight="1" thickBot="1" x14ac:dyDescent="0.35">
      <c r="B20" s="39"/>
      <c r="C20" s="40"/>
      <c r="D20" s="42"/>
      <c r="E20" s="42"/>
      <c r="F20" s="43"/>
      <c r="G20" s="47">
        <f>SUM(G7:G19)</f>
        <v>3700</v>
      </c>
      <c r="H20" s="47">
        <f t="shared" ref="H20:P20" si="1">SUM(H7:H19)</f>
        <v>0</v>
      </c>
      <c r="I20" s="48">
        <f t="shared" si="1"/>
        <v>0</v>
      </c>
      <c r="J20" s="47">
        <f t="shared" si="1"/>
        <v>0</v>
      </c>
      <c r="K20" s="48">
        <f t="shared" si="1"/>
        <v>900</v>
      </c>
      <c r="L20" s="47">
        <f t="shared" si="1"/>
        <v>0</v>
      </c>
      <c r="M20" s="48">
        <f t="shared" si="1"/>
        <v>2800</v>
      </c>
      <c r="N20" s="48">
        <f t="shared" si="1"/>
        <v>0</v>
      </c>
      <c r="O20" s="47">
        <f t="shared" si="1"/>
        <v>0</v>
      </c>
      <c r="P20" s="49">
        <f t="shared" si="1"/>
        <v>0</v>
      </c>
    </row>
    <row r="21" spans="2:16" ht="6" customHeight="1" thickTop="1" x14ac:dyDescent="0.3">
      <c r="C21" s="4"/>
      <c r="D21" s="4"/>
      <c r="E21" s="4"/>
      <c r="F21" s="5"/>
      <c r="G21" s="6"/>
      <c r="H21" s="6"/>
      <c r="I21" s="4"/>
      <c r="J21" s="4"/>
      <c r="K21" s="4"/>
      <c r="L21" s="4"/>
      <c r="M21" s="4"/>
      <c r="N21" s="4"/>
      <c r="O21" s="4"/>
    </row>
    <row r="22" spans="2:16" x14ac:dyDescent="0.3">
      <c r="C22" s="4"/>
      <c r="D22" s="4"/>
      <c r="E22" s="4"/>
      <c r="F22" s="50" t="s">
        <v>53</v>
      </c>
      <c r="G22" s="51">
        <v>1347</v>
      </c>
      <c r="H22" s="6"/>
      <c r="I22" s="52"/>
      <c r="J22" s="52"/>
      <c r="K22" s="52"/>
      <c r="L22" s="52"/>
      <c r="M22" s="52"/>
      <c r="N22" s="53"/>
      <c r="O22" s="4"/>
    </row>
    <row r="23" spans="2:16" x14ac:dyDescent="0.3">
      <c r="C23" s="4"/>
      <c r="D23" s="4"/>
      <c r="E23" s="4"/>
      <c r="F23" s="54" t="s">
        <v>64</v>
      </c>
      <c r="G23" s="55">
        <v>5000</v>
      </c>
      <c r="H23" s="56"/>
      <c r="I23" s="52" t="s">
        <v>55</v>
      </c>
      <c r="J23" s="52"/>
      <c r="K23" s="57">
        <f>+G25</f>
        <v>2647</v>
      </c>
      <c r="L23" s="52"/>
      <c r="M23" s="52"/>
      <c r="N23" s="53"/>
      <c r="O23" s="4"/>
    </row>
    <row r="24" spans="2:16" x14ac:dyDescent="0.3">
      <c r="C24" s="4"/>
      <c r="D24" s="4"/>
      <c r="E24" s="4"/>
      <c r="F24" s="54" t="s">
        <v>56</v>
      </c>
      <c r="G24" s="58">
        <f>-G20</f>
        <v>-3700</v>
      </c>
      <c r="H24" s="6"/>
      <c r="I24" s="59" t="s">
        <v>57</v>
      </c>
      <c r="J24" s="59"/>
      <c r="K24" s="83"/>
      <c r="L24" s="52"/>
      <c r="M24" s="52"/>
      <c r="N24" s="53"/>
      <c r="O24" s="4"/>
    </row>
    <row r="25" spans="2:16" ht="15" thickBot="1" x14ac:dyDescent="0.35">
      <c r="C25" s="4"/>
      <c r="D25" s="4"/>
      <c r="E25" s="4"/>
      <c r="F25" s="60" t="s">
        <v>58</v>
      </c>
      <c r="G25" s="61">
        <f>+G22+G23+G24</f>
        <v>2647</v>
      </c>
      <c r="I25" s="62"/>
      <c r="J25" s="59"/>
      <c r="K25" s="63">
        <f>SUM(K23:K24)</f>
        <v>2647</v>
      </c>
      <c r="L25" s="52"/>
      <c r="M25" s="52"/>
      <c r="N25" s="53"/>
      <c r="O25" s="4"/>
    </row>
    <row r="26" spans="2:16" x14ac:dyDescent="0.3">
      <c r="C26" s="4"/>
      <c r="D26" s="4"/>
      <c r="E26" s="4"/>
      <c r="F26" s="64"/>
      <c r="G26" s="65"/>
      <c r="H26" s="6"/>
      <c r="I26" s="4"/>
      <c r="J26" s="4"/>
      <c r="K26" s="4"/>
      <c r="L26" s="4"/>
      <c r="M26" s="4"/>
      <c r="N26" s="4"/>
      <c r="O26" s="4"/>
    </row>
    <row r="27" spans="2:16" x14ac:dyDescent="0.3">
      <c r="C27" s="4"/>
      <c r="D27" s="4"/>
      <c r="E27" s="4"/>
      <c r="F27" s="5"/>
      <c r="G27" s="6"/>
      <c r="H27" s="6"/>
      <c r="I27" s="4"/>
      <c r="J27" s="4"/>
      <c r="K27" s="4"/>
      <c r="L27" s="4"/>
      <c r="M27" s="4"/>
      <c r="N27" s="4"/>
      <c r="O27" s="4"/>
    </row>
    <row r="28" spans="2:16" ht="17.399999999999999" x14ac:dyDescent="0.3">
      <c r="C28" s="1" t="s">
        <v>59</v>
      </c>
      <c r="D28" s="4"/>
      <c r="E28" s="4"/>
      <c r="G28" s="1" t="s">
        <v>59</v>
      </c>
      <c r="H28" s="6"/>
      <c r="I28" s="4"/>
      <c r="K28" s="1" t="s">
        <v>59</v>
      </c>
      <c r="L28" s="4"/>
      <c r="M28" s="4"/>
      <c r="N28" s="4"/>
      <c r="O28" s="4"/>
    </row>
    <row r="29" spans="2:16" ht="17.399999999999999" x14ac:dyDescent="0.3">
      <c r="C29" s="1" t="s">
        <v>60</v>
      </c>
      <c r="D29" s="4"/>
      <c r="E29" s="4"/>
      <c r="G29" s="1" t="s">
        <v>61</v>
      </c>
      <c r="H29" s="6"/>
      <c r="I29" s="4"/>
      <c r="K29" s="1" t="s">
        <v>62</v>
      </c>
      <c r="L29" s="4"/>
      <c r="M29" s="4"/>
      <c r="N29" s="4"/>
      <c r="O29" s="4"/>
    </row>
    <row r="30" spans="2:16" x14ac:dyDescent="0.3">
      <c r="C30" s="4"/>
      <c r="D30" s="4"/>
      <c r="E30" s="4"/>
      <c r="F30" s="5"/>
      <c r="G30" s="6"/>
      <c r="H30" s="6"/>
      <c r="I30" s="4"/>
      <c r="J30" s="4"/>
      <c r="K30" s="4"/>
      <c r="L30" s="4"/>
      <c r="M30" s="4"/>
      <c r="N30" s="4"/>
      <c r="O30" s="4"/>
    </row>
    <row r="31" spans="2:16" x14ac:dyDescent="0.3">
      <c r="C31" s="4"/>
      <c r="D31" s="4"/>
      <c r="E31" s="4"/>
      <c r="F31" s="5"/>
      <c r="G31" s="6"/>
      <c r="H31" s="6"/>
      <c r="I31" s="4"/>
      <c r="J31" s="4"/>
      <c r="K31" s="4"/>
      <c r="L31" s="4"/>
      <c r="M31" s="4"/>
      <c r="N31" s="4"/>
      <c r="O31" s="4"/>
    </row>
    <row r="32" spans="2:16" ht="18" x14ac:dyDescent="0.3">
      <c r="C32" s="66" t="s">
        <v>143</v>
      </c>
      <c r="D32" s="4"/>
      <c r="E32" s="4"/>
      <c r="F32" s="5"/>
      <c r="G32" s="6"/>
      <c r="H32" s="6"/>
      <c r="I32" s="4"/>
      <c r="J32" s="4"/>
      <c r="K32" s="4"/>
      <c r="L32" s="4"/>
      <c r="M32" s="4"/>
      <c r="N32" s="4"/>
      <c r="O32" s="4"/>
    </row>
    <row r="33" spans="7:9" ht="17.25" customHeight="1" x14ac:dyDescent="0.3"/>
    <row r="34" spans="7:9" x14ac:dyDescent="0.3">
      <c r="H34" s="67"/>
      <c r="I34" s="68"/>
    </row>
    <row r="36" spans="7:9" x14ac:dyDescent="0.3">
      <c r="G36" s="62"/>
    </row>
  </sheetData>
  <autoFilter ref="B6:P20"/>
  <pageMargins left="0.7" right="0.7" top="0.75" bottom="0.75" header="0.3" footer="0.3"/>
  <pageSetup paperSize="9" scale="79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B2:U36"/>
  <sheetViews>
    <sheetView zoomScale="90" zoomScaleNormal="90" workbookViewId="0">
      <pane xSplit="6" ySplit="6" topLeftCell="G7" activePane="bottomRight" state="frozen"/>
      <selection pane="topRight" activeCell="E1" sqref="E1"/>
      <selection pane="bottomLeft" activeCell="A6" sqref="A6"/>
      <selection pane="bottomRight" activeCell="I8" sqref="I8"/>
    </sheetView>
  </sheetViews>
  <sheetFormatPr defaultColWidth="9.109375" defaultRowHeight="14.4" x14ac:dyDescent="0.3"/>
  <cols>
    <col min="1" max="1" width="1.88671875" style="2" customWidth="1"/>
    <col min="2" max="2" width="5.109375" style="2" customWidth="1"/>
    <col min="3" max="3" width="11.33203125" style="2" customWidth="1"/>
    <col min="4" max="4" width="7.33203125" style="2" customWidth="1"/>
    <col min="5" max="5" width="21.5546875" style="2" customWidth="1"/>
    <col min="6" max="6" width="40.44140625" style="3" customWidth="1"/>
    <col min="7" max="7" width="15.109375" style="2" customWidth="1"/>
    <col min="8" max="8" width="8.33203125" style="2" customWidth="1"/>
    <col min="9" max="9" width="11.6640625" style="2" customWidth="1"/>
    <col min="10" max="10" width="9.44140625" style="2" hidden="1" customWidth="1"/>
    <col min="11" max="11" width="9.88671875" style="2" customWidth="1"/>
    <col min="12" max="12" width="8.6640625" style="2" hidden="1" customWidth="1"/>
    <col min="13" max="13" width="11.33203125" style="2" bestFit="1" customWidth="1"/>
    <col min="14" max="14" width="13.33203125" style="2" customWidth="1"/>
    <col min="15" max="15" width="10.5546875" style="2" bestFit="1" customWidth="1"/>
    <col min="16" max="17" width="9.109375" style="2"/>
    <col min="18" max="18" width="11.109375" style="2" bestFit="1" customWidth="1"/>
    <col min="19" max="16384" width="9.109375" style="2"/>
  </cols>
  <sheetData>
    <row r="2" spans="2:21" ht="19.5" customHeight="1" x14ac:dyDescent="0.3">
      <c r="B2" s="1" t="s">
        <v>0</v>
      </c>
    </row>
    <row r="3" spans="2:21" ht="19.5" customHeight="1" x14ac:dyDescent="0.3">
      <c r="B3" s="1" t="s">
        <v>1</v>
      </c>
      <c r="D3" s="1"/>
      <c r="E3" s="4"/>
      <c r="F3" s="5"/>
      <c r="G3" s="6"/>
      <c r="H3" s="6"/>
      <c r="J3" s="4"/>
      <c r="K3" s="4"/>
      <c r="L3" s="4"/>
      <c r="M3" s="4"/>
    </row>
    <row r="4" spans="2:21" ht="15" customHeight="1" x14ac:dyDescent="0.3">
      <c r="B4" s="7" t="s">
        <v>132</v>
      </c>
      <c r="D4" s="7"/>
      <c r="E4" s="8"/>
      <c r="F4" s="5"/>
      <c r="G4" s="6"/>
      <c r="H4" s="9" t="s">
        <v>134</v>
      </c>
      <c r="J4" s="4"/>
      <c r="L4" s="4"/>
      <c r="M4" s="4"/>
      <c r="N4" s="4"/>
      <c r="O4" s="4"/>
    </row>
    <row r="5" spans="2:21" ht="9" customHeight="1" thickBot="1" x14ac:dyDescent="0.35">
      <c r="C5" s="1"/>
      <c r="D5" s="1"/>
      <c r="E5" s="4"/>
      <c r="F5" s="5"/>
      <c r="G5" s="6"/>
      <c r="H5" s="6"/>
      <c r="I5" s="4"/>
      <c r="J5" s="4"/>
      <c r="K5" s="4"/>
      <c r="L5" s="4"/>
      <c r="M5" s="4"/>
      <c r="N5" s="4"/>
      <c r="O5" s="4"/>
    </row>
    <row r="6" spans="2:21" s="18" customFormat="1" ht="44.25" customHeight="1" thickBot="1" x14ac:dyDescent="0.35">
      <c r="B6" s="10" t="s">
        <v>4</v>
      </c>
      <c r="C6" s="11" t="s">
        <v>5</v>
      </c>
      <c r="D6" s="12" t="s">
        <v>6</v>
      </c>
      <c r="E6" s="11" t="s">
        <v>7</v>
      </c>
      <c r="F6" s="69" t="s">
        <v>8</v>
      </c>
      <c r="G6" s="112" t="s">
        <v>9</v>
      </c>
      <c r="H6" s="14" t="s">
        <v>10</v>
      </c>
      <c r="I6" s="14" t="s">
        <v>11</v>
      </c>
      <c r="J6" s="15" t="s">
        <v>12</v>
      </c>
      <c r="K6" s="14" t="s">
        <v>13</v>
      </c>
      <c r="L6" s="14" t="s">
        <v>14</v>
      </c>
      <c r="M6" s="16" t="s">
        <v>15</v>
      </c>
      <c r="N6" s="16" t="s">
        <v>16</v>
      </c>
      <c r="O6" s="17" t="s">
        <v>17</v>
      </c>
      <c r="Q6"/>
      <c r="R6"/>
      <c r="S6"/>
      <c r="T6"/>
      <c r="U6"/>
    </row>
    <row r="7" spans="2:21" customFormat="1" ht="19.5" customHeight="1" thickBot="1" x14ac:dyDescent="0.35">
      <c r="B7" s="19" t="s">
        <v>18</v>
      </c>
      <c r="C7" s="87" t="s">
        <v>102</v>
      </c>
      <c r="D7" s="89">
        <v>71</v>
      </c>
      <c r="E7" s="91" t="s">
        <v>103</v>
      </c>
      <c r="F7" s="92" t="s">
        <v>104</v>
      </c>
      <c r="G7" s="89">
        <v>200</v>
      </c>
      <c r="H7" s="75"/>
      <c r="I7" s="26"/>
      <c r="J7" s="26"/>
      <c r="K7" s="25"/>
      <c r="L7" s="26"/>
      <c r="M7" s="89">
        <v>200</v>
      </c>
      <c r="N7" s="26"/>
      <c r="O7" s="26"/>
      <c r="P7" s="27">
        <f t="shared" ref="P7:P19" si="0">SUM(H7:O7)-G7</f>
        <v>0</v>
      </c>
    </row>
    <row r="8" spans="2:21" customFormat="1" ht="19.5" customHeight="1" thickBot="1" x14ac:dyDescent="0.35">
      <c r="B8" s="28" t="s">
        <v>22</v>
      </c>
      <c r="C8" s="96" t="s">
        <v>105</v>
      </c>
      <c r="D8" s="97">
        <v>72</v>
      </c>
      <c r="E8" s="98" t="s">
        <v>68</v>
      </c>
      <c r="F8" s="99" t="s">
        <v>106</v>
      </c>
      <c r="G8" s="100">
        <v>3400</v>
      </c>
      <c r="H8" s="31"/>
      <c r="I8" s="31"/>
      <c r="J8" s="31"/>
      <c r="K8" s="31"/>
      <c r="L8" s="31"/>
      <c r="M8" s="101">
        <v>3400</v>
      </c>
      <c r="N8" s="31"/>
      <c r="O8" s="31"/>
      <c r="P8" s="27">
        <f>SUM(H8:O8)-G8</f>
        <v>0</v>
      </c>
    </row>
    <row r="9" spans="2:21" customFormat="1" ht="19.5" customHeight="1" thickBot="1" x14ac:dyDescent="0.35">
      <c r="B9" s="28" t="s">
        <v>25</v>
      </c>
      <c r="C9" s="96" t="s">
        <v>105</v>
      </c>
      <c r="D9" s="97">
        <v>73</v>
      </c>
      <c r="E9" s="98" t="s">
        <v>68</v>
      </c>
      <c r="F9" s="102" t="s">
        <v>107</v>
      </c>
      <c r="G9" s="103">
        <v>300</v>
      </c>
      <c r="H9" s="77"/>
      <c r="I9" s="104"/>
      <c r="J9" s="37"/>
      <c r="K9" s="37"/>
      <c r="L9" s="37"/>
      <c r="M9" s="37">
        <v>300</v>
      </c>
      <c r="N9" s="31"/>
      <c r="O9" s="31"/>
      <c r="P9" s="27">
        <f t="shared" si="0"/>
        <v>0</v>
      </c>
    </row>
    <row r="10" spans="2:21" customFormat="1" ht="19.5" customHeight="1" x14ac:dyDescent="0.3">
      <c r="B10" s="28" t="s">
        <v>28</v>
      </c>
      <c r="C10" s="105" t="s">
        <v>108</v>
      </c>
      <c r="D10" s="106">
        <v>75</v>
      </c>
      <c r="E10" s="107" t="s">
        <v>103</v>
      </c>
      <c r="F10" s="108" t="s">
        <v>109</v>
      </c>
      <c r="G10" s="109">
        <v>360</v>
      </c>
      <c r="H10" s="76"/>
      <c r="I10" s="31"/>
      <c r="J10" s="31"/>
      <c r="K10" s="31"/>
      <c r="L10" s="31"/>
      <c r="M10" s="110">
        <v>360</v>
      </c>
      <c r="N10" s="31"/>
      <c r="O10" s="31"/>
      <c r="P10" s="27">
        <f t="shared" si="0"/>
        <v>0</v>
      </c>
    </row>
    <row r="11" spans="2:21" customFormat="1" ht="18.600000000000001" customHeight="1" x14ac:dyDescent="0.3">
      <c r="B11" s="28" t="s">
        <v>31</v>
      </c>
      <c r="C11" s="105" t="s">
        <v>110</v>
      </c>
      <c r="D11" s="106">
        <v>76</v>
      </c>
      <c r="E11" s="107" t="s">
        <v>103</v>
      </c>
      <c r="F11" s="111" t="s">
        <v>111</v>
      </c>
      <c r="G11" s="109">
        <v>510</v>
      </c>
      <c r="H11" s="76"/>
      <c r="I11" s="110"/>
      <c r="J11" s="31"/>
      <c r="K11" s="31"/>
      <c r="L11" s="31"/>
      <c r="M11" s="31">
        <v>510</v>
      </c>
      <c r="N11" s="31"/>
      <c r="O11" s="31"/>
      <c r="P11" s="27">
        <f t="shared" si="0"/>
        <v>0</v>
      </c>
    </row>
    <row r="12" spans="2:21" customFormat="1" ht="19.2" customHeight="1" x14ac:dyDescent="0.3">
      <c r="B12" s="28" t="s">
        <v>34</v>
      </c>
      <c r="C12" s="20" t="s">
        <v>112</v>
      </c>
      <c r="D12" s="21">
        <v>77</v>
      </c>
      <c r="E12" s="22" t="s">
        <v>103</v>
      </c>
      <c r="F12" s="72" t="s">
        <v>113</v>
      </c>
      <c r="G12" s="81">
        <v>270</v>
      </c>
      <c r="H12" s="76"/>
      <c r="I12" s="31"/>
      <c r="J12" s="31"/>
      <c r="K12" s="31"/>
      <c r="L12" s="31"/>
      <c r="M12" s="31">
        <v>270</v>
      </c>
      <c r="N12" s="31"/>
      <c r="O12" s="31"/>
      <c r="P12" s="27">
        <f t="shared" si="0"/>
        <v>0</v>
      </c>
    </row>
    <row r="13" spans="2:21" customFormat="1" x14ac:dyDescent="0.3">
      <c r="B13" s="28" t="s">
        <v>37</v>
      </c>
      <c r="C13" s="20" t="s">
        <v>114</v>
      </c>
      <c r="D13" s="21">
        <v>78</v>
      </c>
      <c r="E13" s="22" t="s">
        <v>103</v>
      </c>
      <c r="F13" s="72" t="s">
        <v>115</v>
      </c>
      <c r="G13" s="81">
        <v>260</v>
      </c>
      <c r="H13" s="76"/>
      <c r="I13" s="31"/>
      <c r="J13" s="31"/>
      <c r="K13" s="31"/>
      <c r="L13" s="31"/>
      <c r="M13" s="31">
        <v>260</v>
      </c>
      <c r="N13" s="31"/>
      <c r="O13" s="31"/>
      <c r="P13" s="27">
        <f t="shared" si="0"/>
        <v>0</v>
      </c>
    </row>
    <row r="14" spans="2:21" customFormat="1" x14ac:dyDescent="0.3">
      <c r="B14" s="28" t="s">
        <v>40</v>
      </c>
      <c r="C14" s="20" t="s">
        <v>116</v>
      </c>
      <c r="D14" s="21">
        <v>79</v>
      </c>
      <c r="E14" s="22" t="s">
        <v>103</v>
      </c>
      <c r="F14" s="73" t="s">
        <v>109</v>
      </c>
      <c r="G14" s="81">
        <v>300</v>
      </c>
      <c r="H14" s="76"/>
      <c r="I14" s="31"/>
      <c r="J14" s="31"/>
      <c r="K14" s="31"/>
      <c r="L14" s="31"/>
      <c r="M14" s="31">
        <v>300</v>
      </c>
      <c r="N14" s="31"/>
      <c r="O14" s="31"/>
      <c r="P14" s="27">
        <f t="shared" si="0"/>
        <v>0</v>
      </c>
    </row>
    <row r="15" spans="2:21" customFormat="1" ht="19.5" customHeight="1" x14ac:dyDescent="0.3">
      <c r="B15" s="28" t="s">
        <v>44</v>
      </c>
      <c r="C15" s="20" t="s">
        <v>117</v>
      </c>
      <c r="D15" s="21">
        <v>80</v>
      </c>
      <c r="E15" s="22" t="s">
        <v>103</v>
      </c>
      <c r="F15" s="73" t="s">
        <v>118</v>
      </c>
      <c r="G15" s="81">
        <v>300</v>
      </c>
      <c r="H15" s="76"/>
      <c r="I15" s="31"/>
      <c r="J15" s="31"/>
      <c r="K15" s="31"/>
      <c r="L15" s="31"/>
      <c r="M15" s="31">
        <v>300</v>
      </c>
      <c r="N15" s="37"/>
      <c r="O15" s="37"/>
      <c r="P15" s="27">
        <f t="shared" si="0"/>
        <v>0</v>
      </c>
    </row>
    <row r="16" spans="2:21" customFormat="1" x14ac:dyDescent="0.3">
      <c r="B16" s="28" t="s">
        <v>48</v>
      </c>
      <c r="C16" s="20" t="s">
        <v>119</v>
      </c>
      <c r="D16" s="21"/>
      <c r="E16" s="22" t="s">
        <v>68</v>
      </c>
      <c r="F16" s="73" t="s">
        <v>109</v>
      </c>
      <c r="G16" s="81">
        <v>360</v>
      </c>
      <c r="H16" s="77"/>
      <c r="I16" s="37"/>
      <c r="J16" s="37"/>
      <c r="K16" s="37"/>
      <c r="L16" s="37"/>
      <c r="M16" s="37">
        <v>360</v>
      </c>
      <c r="N16" s="37"/>
      <c r="O16" s="37"/>
      <c r="P16" s="27">
        <f t="shared" si="0"/>
        <v>0</v>
      </c>
    </row>
    <row r="17" spans="2:16" customFormat="1" ht="19.5" customHeight="1" x14ac:dyDescent="0.3">
      <c r="B17" s="28" t="s">
        <v>50</v>
      </c>
      <c r="C17" s="20" t="s">
        <v>120</v>
      </c>
      <c r="D17" s="21"/>
      <c r="E17" s="22" t="s">
        <v>68</v>
      </c>
      <c r="F17" s="73" t="s">
        <v>109</v>
      </c>
      <c r="G17" s="81">
        <v>300</v>
      </c>
      <c r="H17" s="77"/>
      <c r="I17" s="37"/>
      <c r="J17" s="37"/>
      <c r="K17" s="37"/>
      <c r="L17" s="37"/>
      <c r="M17" s="37">
        <v>300</v>
      </c>
      <c r="N17" s="37"/>
      <c r="O17" s="37"/>
      <c r="P17" s="27">
        <f t="shared" si="0"/>
        <v>0</v>
      </c>
    </row>
    <row r="18" spans="2:16" customFormat="1" ht="19.5" customHeight="1" x14ac:dyDescent="0.3">
      <c r="B18" s="28" t="s">
        <v>52</v>
      </c>
      <c r="C18" s="35" t="s">
        <v>121</v>
      </c>
      <c r="D18" s="21"/>
      <c r="E18" s="38" t="s">
        <v>68</v>
      </c>
      <c r="F18" s="70" t="s">
        <v>122</v>
      </c>
      <c r="G18" s="81">
        <v>500</v>
      </c>
      <c r="H18" s="77"/>
      <c r="I18" s="37"/>
      <c r="J18" s="37"/>
      <c r="K18" s="37"/>
      <c r="L18" s="37"/>
      <c r="M18" s="37">
        <v>500</v>
      </c>
      <c r="N18" s="37"/>
      <c r="O18" s="37"/>
      <c r="P18" s="27">
        <f t="shared" si="0"/>
        <v>0</v>
      </c>
    </row>
    <row r="19" spans="2:16" ht="5.25" customHeight="1" thickBot="1" x14ac:dyDescent="0.35">
      <c r="B19" s="39"/>
      <c r="C19" s="40"/>
      <c r="D19" s="41"/>
      <c r="E19" s="42"/>
      <c r="F19" s="74"/>
      <c r="G19" s="82"/>
      <c r="H19" s="78"/>
      <c r="I19" s="45"/>
      <c r="J19" s="45"/>
      <c r="K19" s="45"/>
      <c r="L19" s="45"/>
      <c r="M19" s="45"/>
      <c r="N19" s="45"/>
      <c r="O19" s="45"/>
      <c r="P19" s="46">
        <f t="shared" si="0"/>
        <v>0</v>
      </c>
    </row>
    <row r="20" spans="2:16" ht="18" customHeight="1" thickBot="1" x14ac:dyDescent="0.35">
      <c r="B20" s="39"/>
      <c r="C20" s="40"/>
      <c r="D20" s="42"/>
      <c r="E20" s="42"/>
      <c r="F20" s="43"/>
      <c r="G20" s="47">
        <f>SUM(G7:G19)</f>
        <v>7060</v>
      </c>
      <c r="H20" s="47">
        <f t="shared" ref="H20:P20" si="1">SUM(H7:H19)</f>
        <v>0</v>
      </c>
      <c r="I20" s="48">
        <f t="shared" si="1"/>
        <v>0</v>
      </c>
      <c r="J20" s="47">
        <f t="shared" si="1"/>
        <v>0</v>
      </c>
      <c r="K20" s="48">
        <f t="shared" si="1"/>
        <v>0</v>
      </c>
      <c r="L20" s="47">
        <f t="shared" si="1"/>
        <v>0</v>
      </c>
      <c r="M20" s="48">
        <f t="shared" si="1"/>
        <v>7060</v>
      </c>
      <c r="N20" s="48">
        <f t="shared" si="1"/>
        <v>0</v>
      </c>
      <c r="O20" s="47">
        <f t="shared" si="1"/>
        <v>0</v>
      </c>
      <c r="P20" s="49">
        <f t="shared" si="1"/>
        <v>0</v>
      </c>
    </row>
    <row r="21" spans="2:16" ht="6" customHeight="1" thickTop="1" x14ac:dyDescent="0.3">
      <c r="C21" s="4"/>
      <c r="D21" s="4"/>
      <c r="E21" s="4"/>
      <c r="F21" s="5"/>
      <c r="G21" s="6"/>
      <c r="H21" s="6"/>
      <c r="I21" s="4"/>
      <c r="J21" s="4"/>
      <c r="K21" s="4"/>
      <c r="L21" s="4"/>
      <c r="M21" s="4"/>
      <c r="N21" s="4"/>
      <c r="O21" s="4"/>
    </row>
    <row r="22" spans="2:16" x14ac:dyDescent="0.3">
      <c r="C22" s="4"/>
      <c r="D22" s="4"/>
      <c r="E22" s="4"/>
      <c r="F22" s="50" t="s">
        <v>53</v>
      </c>
      <c r="G22" s="51">
        <v>2647</v>
      </c>
      <c r="H22" s="6"/>
      <c r="I22" s="52"/>
      <c r="J22" s="52"/>
      <c r="K22" s="52"/>
      <c r="L22" s="52"/>
      <c r="M22" s="52"/>
      <c r="N22" s="53"/>
      <c r="O22" s="4"/>
    </row>
    <row r="23" spans="2:16" x14ac:dyDescent="0.3">
      <c r="C23" s="4"/>
      <c r="D23" s="4"/>
      <c r="E23" s="4"/>
      <c r="F23" s="54" t="s">
        <v>64</v>
      </c>
      <c r="G23" s="55">
        <v>5000</v>
      </c>
      <c r="H23" s="56"/>
      <c r="I23" s="52" t="s">
        <v>55</v>
      </c>
      <c r="J23" s="52"/>
      <c r="K23" s="57">
        <f>+G25</f>
        <v>587</v>
      </c>
      <c r="L23" s="52"/>
      <c r="M23" s="52"/>
      <c r="N23" s="53"/>
      <c r="O23" s="4"/>
    </row>
    <row r="24" spans="2:16" x14ac:dyDescent="0.3">
      <c r="C24" s="4"/>
      <c r="D24" s="4"/>
      <c r="E24" s="4"/>
      <c r="F24" s="54" t="s">
        <v>56</v>
      </c>
      <c r="G24" s="58">
        <f>-G20</f>
        <v>-7060</v>
      </c>
      <c r="H24" s="6"/>
      <c r="I24" s="59" t="s">
        <v>57</v>
      </c>
      <c r="J24" s="59"/>
      <c r="K24" s="83"/>
      <c r="L24" s="52"/>
      <c r="M24" s="52"/>
      <c r="N24" s="53"/>
      <c r="O24" s="4"/>
    </row>
    <row r="25" spans="2:16" ht="15" thickBot="1" x14ac:dyDescent="0.35">
      <c r="C25" s="4"/>
      <c r="D25" s="4"/>
      <c r="E25" s="4"/>
      <c r="F25" s="60" t="s">
        <v>58</v>
      </c>
      <c r="G25" s="61">
        <f>+G22+G23+G24</f>
        <v>587</v>
      </c>
      <c r="I25" s="62"/>
      <c r="J25" s="59"/>
      <c r="K25" s="63">
        <f>SUM(K23:K24)</f>
        <v>587</v>
      </c>
      <c r="L25" s="52"/>
      <c r="M25" s="52"/>
      <c r="N25" s="53"/>
      <c r="O25" s="4"/>
    </row>
    <row r="26" spans="2:16" x14ac:dyDescent="0.3">
      <c r="C26" s="4"/>
      <c r="D26" s="4"/>
      <c r="E26" s="4"/>
      <c r="F26" s="64"/>
      <c r="G26" s="65"/>
      <c r="H26" s="6"/>
      <c r="I26" s="4"/>
      <c r="J26" s="4"/>
      <c r="K26" s="4"/>
      <c r="L26" s="4"/>
      <c r="M26" s="4"/>
      <c r="N26" s="4"/>
      <c r="O26" s="4"/>
    </row>
    <row r="27" spans="2:16" x14ac:dyDescent="0.3">
      <c r="C27" s="4"/>
      <c r="D27" s="4"/>
      <c r="E27" s="4"/>
      <c r="F27" s="5"/>
      <c r="G27" s="6"/>
      <c r="H27" s="6"/>
      <c r="I27" s="4"/>
      <c r="J27" s="4"/>
      <c r="K27" s="4"/>
      <c r="L27" s="4"/>
      <c r="M27" s="4"/>
      <c r="N27" s="4"/>
      <c r="O27" s="4"/>
    </row>
    <row r="28" spans="2:16" ht="17.399999999999999" x14ac:dyDescent="0.3">
      <c r="C28" s="1" t="s">
        <v>59</v>
      </c>
      <c r="D28" s="4"/>
      <c r="E28" s="4"/>
      <c r="G28" s="1" t="s">
        <v>59</v>
      </c>
      <c r="H28" s="6"/>
      <c r="I28" s="4"/>
      <c r="K28" s="1" t="s">
        <v>59</v>
      </c>
      <c r="L28" s="4"/>
      <c r="M28" s="4"/>
      <c r="N28" s="4"/>
      <c r="O28" s="4"/>
    </row>
    <row r="29" spans="2:16" ht="17.399999999999999" x14ac:dyDescent="0.3">
      <c r="C29" s="1" t="s">
        <v>60</v>
      </c>
      <c r="D29" s="4"/>
      <c r="E29" s="4"/>
      <c r="G29" s="1" t="s">
        <v>61</v>
      </c>
      <c r="H29" s="6"/>
      <c r="I29" s="4"/>
      <c r="K29" s="1" t="s">
        <v>62</v>
      </c>
      <c r="L29" s="4"/>
      <c r="M29" s="4"/>
      <c r="N29" s="4"/>
      <c r="O29" s="4"/>
    </row>
    <row r="30" spans="2:16" x14ac:dyDescent="0.3">
      <c r="C30" s="4"/>
      <c r="D30" s="4"/>
      <c r="E30" s="4"/>
      <c r="F30" s="5"/>
      <c r="G30" s="6"/>
      <c r="H30" s="6"/>
      <c r="I30" s="4"/>
      <c r="J30" s="4"/>
      <c r="K30" s="4"/>
      <c r="L30" s="4"/>
      <c r="M30" s="4"/>
      <c r="N30" s="4"/>
      <c r="O30" s="4"/>
    </row>
    <row r="31" spans="2:16" x14ac:dyDescent="0.3">
      <c r="C31" s="4"/>
      <c r="D31" s="4"/>
      <c r="E31" s="4"/>
      <c r="F31" s="5"/>
      <c r="G31" s="6"/>
      <c r="H31" s="6"/>
      <c r="I31" s="4"/>
      <c r="J31" s="4"/>
      <c r="K31" s="4"/>
      <c r="L31" s="4"/>
      <c r="M31" s="4"/>
      <c r="N31" s="4"/>
      <c r="O31" s="4"/>
    </row>
    <row r="32" spans="2:16" ht="18" x14ac:dyDescent="0.3">
      <c r="C32" s="66" t="s">
        <v>142</v>
      </c>
      <c r="D32" s="4"/>
      <c r="E32" s="4"/>
      <c r="F32" s="5"/>
      <c r="G32" s="6"/>
      <c r="H32" s="6"/>
      <c r="I32" s="4"/>
      <c r="J32" s="4"/>
      <c r="K32" s="4"/>
      <c r="L32" s="4"/>
      <c r="M32" s="4"/>
      <c r="N32" s="4"/>
      <c r="O32" s="4"/>
    </row>
    <row r="33" spans="7:9" ht="17.25" customHeight="1" x14ac:dyDescent="0.3"/>
    <row r="34" spans="7:9" x14ac:dyDescent="0.3">
      <c r="H34" s="67"/>
      <c r="I34" s="68"/>
    </row>
    <row r="36" spans="7:9" x14ac:dyDescent="0.3">
      <c r="G36" s="62"/>
    </row>
  </sheetData>
  <autoFilter ref="B6:P20"/>
  <pageMargins left="0.7" right="0.7" top="0.75" bottom="0.75" header="0.3" footer="0.3"/>
  <pageSetup paperSize="9" scale="79" fitToHeight="0" orientation="landscape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B2:P36"/>
  <sheetViews>
    <sheetView zoomScale="90" zoomScaleNormal="90" workbookViewId="0">
      <pane xSplit="6" ySplit="6" topLeftCell="G7" activePane="bottomRight" state="frozen"/>
      <selection pane="topRight" activeCell="E1" sqref="E1"/>
      <selection pane="bottomLeft" activeCell="A6" sqref="A6"/>
      <selection pane="bottomRight" activeCell="K16" sqref="K16"/>
    </sheetView>
  </sheetViews>
  <sheetFormatPr defaultColWidth="9.109375" defaultRowHeight="14.4" x14ac:dyDescent="0.3"/>
  <cols>
    <col min="1" max="1" width="1.88671875" style="2" customWidth="1"/>
    <col min="2" max="2" width="5.109375" style="2" customWidth="1"/>
    <col min="3" max="3" width="11.33203125" style="2" customWidth="1"/>
    <col min="4" max="4" width="7.33203125" style="2" customWidth="1"/>
    <col min="5" max="5" width="21.5546875" style="2" customWidth="1"/>
    <col min="6" max="6" width="40.44140625" style="3" customWidth="1"/>
    <col min="7" max="7" width="15.109375" style="2" customWidth="1"/>
    <col min="8" max="8" width="8.33203125" style="2" customWidth="1"/>
    <col min="9" max="9" width="11.6640625" style="2" customWidth="1"/>
    <col min="10" max="10" width="9.44140625" style="2" hidden="1" customWidth="1"/>
    <col min="11" max="11" width="9.88671875" style="2" customWidth="1"/>
    <col min="12" max="12" width="8.6640625" style="2" hidden="1" customWidth="1"/>
    <col min="13" max="13" width="11.33203125" style="2" bestFit="1" customWidth="1"/>
    <col min="14" max="14" width="13.33203125" style="2" customWidth="1"/>
    <col min="15" max="15" width="10.5546875" style="2" bestFit="1" customWidth="1"/>
    <col min="16" max="17" width="9.109375" style="2"/>
    <col min="18" max="18" width="11.109375" style="2" bestFit="1" customWidth="1"/>
    <col min="19" max="16384" width="9.109375" style="2"/>
  </cols>
  <sheetData>
    <row r="2" spans="2:16" ht="19.5" customHeight="1" x14ac:dyDescent="0.3">
      <c r="B2" s="1" t="s">
        <v>0</v>
      </c>
    </row>
    <row r="3" spans="2:16" ht="19.5" customHeight="1" x14ac:dyDescent="0.3">
      <c r="B3" s="1" t="s">
        <v>1</v>
      </c>
      <c r="D3" s="1"/>
      <c r="E3" s="4"/>
      <c r="F3" s="5"/>
      <c r="G3" s="6"/>
      <c r="H3" s="6"/>
      <c r="J3" s="4"/>
      <c r="K3" s="4"/>
      <c r="L3" s="4"/>
      <c r="M3" s="4"/>
    </row>
    <row r="4" spans="2:16" ht="15" customHeight="1" x14ac:dyDescent="0.3">
      <c r="B4" s="7" t="s">
        <v>133</v>
      </c>
      <c r="D4" s="7"/>
      <c r="E4" s="8"/>
      <c r="F4" s="5"/>
      <c r="G4" s="6"/>
      <c r="H4" s="9" t="s">
        <v>135</v>
      </c>
      <c r="J4" s="4"/>
      <c r="L4" s="4"/>
      <c r="M4" s="4"/>
      <c r="N4" s="4"/>
      <c r="O4" s="4"/>
    </row>
    <row r="5" spans="2:16" ht="9" customHeight="1" thickBot="1" x14ac:dyDescent="0.35">
      <c r="C5" s="1"/>
      <c r="D5" s="1"/>
      <c r="E5" s="4"/>
      <c r="F5" s="5"/>
      <c r="G5" s="6"/>
      <c r="H5" s="6"/>
      <c r="I5" s="4"/>
      <c r="J5" s="4"/>
      <c r="K5" s="4"/>
      <c r="L5" s="4"/>
      <c r="M5" s="4"/>
      <c r="N5" s="4"/>
      <c r="O5" s="4"/>
    </row>
    <row r="6" spans="2:16" s="18" customFormat="1" ht="44.25" customHeight="1" thickBot="1" x14ac:dyDescent="0.35">
      <c r="B6" s="10" t="s">
        <v>4</v>
      </c>
      <c r="C6" s="11" t="s">
        <v>5</v>
      </c>
      <c r="D6" s="12" t="s">
        <v>6</v>
      </c>
      <c r="E6" s="11" t="s">
        <v>7</v>
      </c>
      <c r="F6" s="69" t="s">
        <v>8</v>
      </c>
      <c r="G6" s="79" t="s">
        <v>9</v>
      </c>
      <c r="H6" s="14" t="s">
        <v>10</v>
      </c>
      <c r="I6" s="14" t="s">
        <v>11</v>
      </c>
      <c r="J6" s="15" t="s">
        <v>12</v>
      </c>
      <c r="K6" s="14" t="s">
        <v>13</v>
      </c>
      <c r="L6" s="14" t="s">
        <v>14</v>
      </c>
      <c r="M6" s="16" t="s">
        <v>15</v>
      </c>
      <c r="N6" s="16" t="s">
        <v>16</v>
      </c>
      <c r="O6" s="17" t="s">
        <v>17</v>
      </c>
    </row>
    <row r="7" spans="2:16" customFormat="1" ht="19.5" customHeight="1" thickBot="1" x14ac:dyDescent="0.35">
      <c r="B7" s="19" t="s">
        <v>18</v>
      </c>
      <c r="C7" s="87" t="s">
        <v>123</v>
      </c>
      <c r="D7" s="89">
        <v>81</v>
      </c>
      <c r="E7" s="91" t="s">
        <v>103</v>
      </c>
      <c r="F7" s="92" t="s">
        <v>109</v>
      </c>
      <c r="G7" s="89">
        <v>300</v>
      </c>
      <c r="H7" s="75"/>
      <c r="I7" s="26"/>
      <c r="J7" s="26"/>
      <c r="K7" s="25"/>
      <c r="L7" s="26"/>
      <c r="M7" s="89">
        <v>300</v>
      </c>
      <c r="N7" s="26"/>
      <c r="O7" s="26"/>
      <c r="P7" s="27">
        <f t="shared" ref="P7:P19" si="0">SUM(H7:O7)-G7</f>
        <v>0</v>
      </c>
    </row>
    <row r="8" spans="2:16" customFormat="1" ht="19.5" customHeight="1" thickBot="1" x14ac:dyDescent="0.35">
      <c r="B8" s="28" t="s">
        <v>22</v>
      </c>
      <c r="C8" s="88" t="s">
        <v>124</v>
      </c>
      <c r="D8" s="90">
        <v>82</v>
      </c>
      <c r="E8" s="93" t="s">
        <v>103</v>
      </c>
      <c r="F8" s="94" t="s">
        <v>109</v>
      </c>
      <c r="G8" s="89">
        <v>300</v>
      </c>
      <c r="H8" s="31"/>
      <c r="I8" s="31"/>
      <c r="J8" s="31"/>
      <c r="K8" s="31"/>
      <c r="L8" s="31"/>
      <c r="M8" s="89">
        <v>300</v>
      </c>
      <c r="N8" s="31"/>
      <c r="O8" s="31"/>
      <c r="P8" s="27">
        <f>SUM(H8:O8)-G8</f>
        <v>0</v>
      </c>
    </row>
    <row r="9" spans="2:16" customFormat="1" ht="19.5" customHeight="1" thickBot="1" x14ac:dyDescent="0.35">
      <c r="B9" s="28" t="s">
        <v>25</v>
      </c>
      <c r="C9" s="88" t="s">
        <v>125</v>
      </c>
      <c r="D9" s="90">
        <v>83</v>
      </c>
      <c r="E9" s="93" t="s">
        <v>103</v>
      </c>
      <c r="F9" s="95" t="s">
        <v>126</v>
      </c>
      <c r="G9" s="90">
        <v>200</v>
      </c>
      <c r="H9" s="76"/>
      <c r="I9" s="90"/>
      <c r="J9" s="31"/>
      <c r="K9" s="31"/>
      <c r="L9" s="31"/>
      <c r="M9" s="31">
        <v>200</v>
      </c>
      <c r="N9" s="31"/>
      <c r="O9" s="31"/>
      <c r="P9" s="27">
        <f t="shared" si="0"/>
        <v>0</v>
      </c>
    </row>
    <row r="10" spans="2:16" customFormat="1" ht="19.5" customHeight="1" x14ac:dyDescent="0.3">
      <c r="B10" s="28" t="s">
        <v>28</v>
      </c>
      <c r="C10" s="20" t="s">
        <v>130</v>
      </c>
      <c r="D10" s="21">
        <v>84</v>
      </c>
      <c r="E10" s="22" t="s">
        <v>68</v>
      </c>
      <c r="F10" s="72" t="s">
        <v>127</v>
      </c>
      <c r="G10" s="81">
        <v>310</v>
      </c>
      <c r="H10" s="76"/>
      <c r="I10" s="31">
        <v>310</v>
      </c>
      <c r="J10" s="31"/>
      <c r="K10" s="31"/>
      <c r="L10" s="31"/>
      <c r="M10" s="31"/>
      <c r="N10" s="31"/>
      <c r="O10" s="31"/>
      <c r="P10" s="27">
        <f t="shared" si="0"/>
        <v>0</v>
      </c>
    </row>
    <row r="11" spans="2:16" customFormat="1" ht="18.600000000000001" customHeight="1" x14ac:dyDescent="0.3">
      <c r="B11" s="28" t="s">
        <v>31</v>
      </c>
      <c r="C11" s="20" t="s">
        <v>128</v>
      </c>
      <c r="D11" s="21">
        <v>85</v>
      </c>
      <c r="E11" s="22" t="s">
        <v>103</v>
      </c>
      <c r="F11" s="71" t="s">
        <v>129</v>
      </c>
      <c r="G11" s="81">
        <v>240</v>
      </c>
      <c r="H11" s="76"/>
      <c r="I11" s="31"/>
      <c r="J11" s="31"/>
      <c r="K11" s="31"/>
      <c r="L11" s="31"/>
      <c r="M11" s="31">
        <v>240</v>
      </c>
      <c r="N11" s="31"/>
      <c r="O11" s="31"/>
      <c r="P11" s="27">
        <f t="shared" si="0"/>
        <v>0</v>
      </c>
    </row>
    <row r="12" spans="2:16" customFormat="1" ht="19.2" customHeight="1" x14ac:dyDescent="0.3">
      <c r="B12" s="28" t="s">
        <v>34</v>
      </c>
      <c r="C12" s="20"/>
      <c r="D12" s="21"/>
      <c r="E12" s="22"/>
      <c r="F12" s="72"/>
      <c r="G12" s="81"/>
      <c r="H12" s="76"/>
      <c r="I12" s="31"/>
      <c r="J12" s="31"/>
      <c r="K12" s="31"/>
      <c r="L12" s="31"/>
      <c r="M12" s="31"/>
      <c r="N12" s="31"/>
      <c r="O12" s="31"/>
      <c r="P12" s="27">
        <f t="shared" si="0"/>
        <v>0</v>
      </c>
    </row>
    <row r="13" spans="2:16" customFormat="1" x14ac:dyDescent="0.3">
      <c r="B13" s="28" t="s">
        <v>37</v>
      </c>
      <c r="C13" s="20"/>
      <c r="D13" s="21"/>
      <c r="E13" s="22"/>
      <c r="F13" s="72"/>
      <c r="G13" s="81"/>
      <c r="H13" s="76"/>
      <c r="I13" s="31"/>
      <c r="J13" s="31"/>
      <c r="K13" s="31"/>
      <c r="L13" s="31"/>
      <c r="M13" s="31"/>
      <c r="N13" s="31"/>
      <c r="O13" s="31"/>
      <c r="P13" s="27">
        <f t="shared" si="0"/>
        <v>0</v>
      </c>
    </row>
    <row r="14" spans="2:16" customFormat="1" x14ac:dyDescent="0.3">
      <c r="B14" s="28" t="s">
        <v>40</v>
      </c>
      <c r="C14" s="20"/>
      <c r="D14" s="21"/>
      <c r="E14" s="22"/>
      <c r="F14" s="73"/>
      <c r="G14" s="81"/>
      <c r="H14" s="76"/>
      <c r="I14" s="31"/>
      <c r="J14" s="31"/>
      <c r="K14" s="31"/>
      <c r="L14" s="31"/>
      <c r="M14" s="31"/>
      <c r="N14" s="31"/>
      <c r="O14" s="31"/>
      <c r="P14" s="27">
        <f t="shared" si="0"/>
        <v>0</v>
      </c>
    </row>
    <row r="15" spans="2:16" customFormat="1" ht="19.5" customHeight="1" x14ac:dyDescent="0.3">
      <c r="B15" s="28" t="s">
        <v>44</v>
      </c>
      <c r="C15" s="20"/>
      <c r="D15" s="21"/>
      <c r="E15" s="22"/>
      <c r="F15" s="73"/>
      <c r="G15" s="81"/>
      <c r="H15" s="76"/>
      <c r="I15" s="31"/>
      <c r="J15" s="31"/>
      <c r="K15" s="31"/>
      <c r="L15" s="31"/>
      <c r="M15" s="31"/>
      <c r="N15" s="37"/>
      <c r="O15" s="37"/>
      <c r="P15" s="27">
        <f t="shared" si="0"/>
        <v>0</v>
      </c>
    </row>
    <row r="16" spans="2:16" customFormat="1" x14ac:dyDescent="0.3">
      <c r="B16" s="28" t="s">
        <v>48</v>
      </c>
      <c r="C16" s="20"/>
      <c r="D16" s="21"/>
      <c r="E16" s="22"/>
      <c r="F16" s="73"/>
      <c r="G16" s="81"/>
      <c r="H16" s="77"/>
      <c r="I16" s="37"/>
      <c r="J16" s="37"/>
      <c r="K16" s="37"/>
      <c r="L16" s="37"/>
      <c r="M16" s="37"/>
      <c r="N16" s="37"/>
      <c r="O16" s="37"/>
      <c r="P16" s="27">
        <f t="shared" si="0"/>
        <v>0</v>
      </c>
    </row>
    <row r="17" spans="2:16" customFormat="1" ht="19.5" customHeight="1" x14ac:dyDescent="0.3">
      <c r="B17" s="28" t="s">
        <v>50</v>
      </c>
      <c r="C17" s="20"/>
      <c r="D17" s="21"/>
      <c r="E17" s="22"/>
      <c r="F17" s="73"/>
      <c r="G17" s="81"/>
      <c r="H17" s="77"/>
      <c r="I17" s="37"/>
      <c r="J17" s="37"/>
      <c r="K17" s="37"/>
      <c r="L17" s="37"/>
      <c r="M17" s="37"/>
      <c r="N17" s="37"/>
      <c r="O17" s="37"/>
      <c r="P17" s="27">
        <f t="shared" si="0"/>
        <v>0</v>
      </c>
    </row>
    <row r="18" spans="2:16" customFormat="1" ht="19.5" customHeight="1" x14ac:dyDescent="0.3">
      <c r="B18" s="28" t="s">
        <v>52</v>
      </c>
      <c r="C18" s="35"/>
      <c r="D18" s="21"/>
      <c r="E18" s="38"/>
      <c r="F18" s="70"/>
      <c r="G18" s="81"/>
      <c r="H18" s="77"/>
      <c r="I18" s="37"/>
      <c r="J18" s="37"/>
      <c r="K18" s="37"/>
      <c r="L18" s="37"/>
      <c r="M18" s="37"/>
      <c r="N18" s="37"/>
      <c r="O18" s="37"/>
      <c r="P18" s="27">
        <f t="shared" si="0"/>
        <v>0</v>
      </c>
    </row>
    <row r="19" spans="2:16" ht="5.25" customHeight="1" thickBot="1" x14ac:dyDescent="0.35">
      <c r="B19" s="39"/>
      <c r="C19" s="40"/>
      <c r="D19" s="41"/>
      <c r="E19" s="42"/>
      <c r="F19" s="74"/>
      <c r="G19" s="82"/>
      <c r="H19" s="78"/>
      <c r="I19" s="45"/>
      <c r="J19" s="45"/>
      <c r="K19" s="45"/>
      <c r="L19" s="45"/>
      <c r="M19" s="45"/>
      <c r="N19" s="45"/>
      <c r="O19" s="45"/>
      <c r="P19" s="46">
        <f t="shared" si="0"/>
        <v>0</v>
      </c>
    </row>
    <row r="20" spans="2:16" ht="18" customHeight="1" thickBot="1" x14ac:dyDescent="0.35">
      <c r="B20" s="39"/>
      <c r="C20" s="40"/>
      <c r="D20" s="42"/>
      <c r="E20" s="42"/>
      <c r="F20" s="43"/>
      <c r="G20" s="47">
        <f>SUM(G7:G19)</f>
        <v>1350</v>
      </c>
      <c r="H20" s="47">
        <f t="shared" ref="H20:P20" si="1">SUM(H7:H19)</f>
        <v>0</v>
      </c>
      <c r="I20" s="48">
        <f t="shared" si="1"/>
        <v>310</v>
      </c>
      <c r="J20" s="47">
        <f t="shared" si="1"/>
        <v>0</v>
      </c>
      <c r="K20" s="48">
        <f t="shared" si="1"/>
        <v>0</v>
      </c>
      <c r="L20" s="47">
        <f t="shared" si="1"/>
        <v>0</v>
      </c>
      <c r="M20" s="48">
        <f t="shared" si="1"/>
        <v>1040</v>
      </c>
      <c r="N20" s="48">
        <f t="shared" si="1"/>
        <v>0</v>
      </c>
      <c r="O20" s="47">
        <f t="shared" si="1"/>
        <v>0</v>
      </c>
      <c r="P20" s="49">
        <f t="shared" si="1"/>
        <v>0</v>
      </c>
    </row>
    <row r="21" spans="2:16" ht="6" customHeight="1" thickTop="1" x14ac:dyDescent="0.3">
      <c r="C21" s="4"/>
      <c r="D21" s="4"/>
      <c r="E21" s="4"/>
      <c r="F21" s="5"/>
      <c r="G21" s="6"/>
      <c r="H21" s="6"/>
      <c r="I21" s="4"/>
      <c r="J21" s="4"/>
      <c r="K21" s="4"/>
      <c r="L21" s="4"/>
      <c r="M21" s="4"/>
      <c r="N21" s="4"/>
      <c r="O21" s="4"/>
    </row>
    <row r="22" spans="2:16" x14ac:dyDescent="0.3">
      <c r="C22" s="4"/>
      <c r="D22" s="4"/>
      <c r="E22" s="4"/>
      <c r="F22" s="50" t="s">
        <v>53</v>
      </c>
      <c r="G22" s="51">
        <v>587</v>
      </c>
      <c r="H22" s="6"/>
      <c r="I22" s="52"/>
      <c r="J22" s="52"/>
      <c r="K22" s="52"/>
      <c r="L22" s="52"/>
      <c r="M22" s="52"/>
      <c r="N22" s="53"/>
      <c r="O22" s="4"/>
    </row>
    <row r="23" spans="2:16" x14ac:dyDescent="0.3">
      <c r="C23" s="4"/>
      <c r="D23" s="4"/>
      <c r="E23" s="4"/>
      <c r="F23" s="54" t="s">
        <v>64</v>
      </c>
      <c r="G23" s="55">
        <v>0</v>
      </c>
      <c r="H23" s="56"/>
      <c r="I23" s="52" t="s">
        <v>55</v>
      </c>
      <c r="J23" s="52"/>
      <c r="K23" s="57">
        <f>+G25</f>
        <v>-763</v>
      </c>
      <c r="L23" s="52"/>
      <c r="M23" s="52"/>
      <c r="N23" s="53"/>
      <c r="O23" s="4"/>
    </row>
    <row r="24" spans="2:16" x14ac:dyDescent="0.3">
      <c r="C24" s="4"/>
      <c r="D24" s="4"/>
      <c r="E24" s="4"/>
      <c r="F24" s="54" t="s">
        <v>56</v>
      </c>
      <c r="G24" s="58">
        <f>-G20</f>
        <v>-1350</v>
      </c>
      <c r="H24" s="6"/>
      <c r="I24" s="59" t="s">
        <v>57</v>
      </c>
      <c r="J24" s="59"/>
      <c r="K24" s="83"/>
      <c r="L24" s="52"/>
      <c r="M24" s="52"/>
      <c r="N24" s="53"/>
      <c r="O24" s="4"/>
    </row>
    <row r="25" spans="2:16" ht="15" thickBot="1" x14ac:dyDescent="0.35">
      <c r="C25" s="4"/>
      <c r="D25" s="4"/>
      <c r="E25" s="4"/>
      <c r="F25" s="60" t="s">
        <v>58</v>
      </c>
      <c r="G25" s="61">
        <f>+G22+G23+G24</f>
        <v>-763</v>
      </c>
      <c r="I25" s="62"/>
      <c r="J25" s="59"/>
      <c r="K25" s="63">
        <f>SUM(K23:K24)</f>
        <v>-763</v>
      </c>
      <c r="L25" s="52"/>
      <c r="M25" s="52"/>
      <c r="N25" s="53"/>
      <c r="O25" s="4"/>
    </row>
    <row r="26" spans="2:16" x14ac:dyDescent="0.3">
      <c r="C26" s="4"/>
      <c r="D26" s="4"/>
      <c r="E26" s="4"/>
      <c r="F26" s="64"/>
      <c r="G26" s="65"/>
      <c r="H26" s="6"/>
      <c r="I26" s="4"/>
      <c r="J26" s="4"/>
      <c r="K26" s="4"/>
      <c r="L26" s="4"/>
      <c r="M26" s="4"/>
      <c r="N26" s="4"/>
      <c r="O26" s="4"/>
    </row>
    <row r="27" spans="2:16" x14ac:dyDescent="0.3">
      <c r="C27" s="4"/>
      <c r="D27" s="4"/>
      <c r="E27" s="4"/>
      <c r="F27" s="5"/>
      <c r="G27" s="6"/>
      <c r="H27" s="6"/>
      <c r="I27" s="4"/>
      <c r="J27" s="4"/>
      <c r="K27" s="4"/>
      <c r="L27" s="4"/>
      <c r="M27" s="4"/>
      <c r="N27" s="4"/>
      <c r="O27" s="4"/>
    </row>
    <row r="28" spans="2:16" ht="17.399999999999999" x14ac:dyDescent="0.3">
      <c r="C28" s="1" t="s">
        <v>59</v>
      </c>
      <c r="D28" s="4"/>
      <c r="E28" s="4"/>
      <c r="G28" s="1" t="s">
        <v>59</v>
      </c>
      <c r="H28" s="6"/>
      <c r="I28" s="4"/>
      <c r="K28" s="1" t="s">
        <v>59</v>
      </c>
      <c r="L28" s="4"/>
      <c r="M28" s="4"/>
      <c r="N28" s="4"/>
      <c r="O28" s="4"/>
    </row>
    <row r="29" spans="2:16" ht="17.399999999999999" x14ac:dyDescent="0.3">
      <c r="C29" s="1" t="s">
        <v>60</v>
      </c>
      <c r="D29" s="4"/>
      <c r="E29" s="4"/>
      <c r="G29" s="1" t="s">
        <v>61</v>
      </c>
      <c r="H29" s="6"/>
      <c r="I29" s="4"/>
      <c r="K29" s="1" t="s">
        <v>62</v>
      </c>
      <c r="L29" s="4"/>
      <c r="M29" s="4"/>
      <c r="N29" s="4"/>
      <c r="O29" s="4"/>
    </row>
    <row r="30" spans="2:16" x14ac:dyDescent="0.3">
      <c r="C30" s="4"/>
      <c r="D30" s="4"/>
      <c r="E30" s="4"/>
      <c r="F30" s="5"/>
      <c r="G30" s="6"/>
      <c r="H30" s="6"/>
      <c r="I30" s="4"/>
      <c r="J30" s="4"/>
      <c r="K30" s="4"/>
      <c r="L30" s="4"/>
      <c r="M30" s="4"/>
      <c r="N30" s="4"/>
      <c r="O30" s="4"/>
    </row>
    <row r="31" spans="2:16" x14ac:dyDescent="0.3">
      <c r="C31" s="4"/>
      <c r="D31" s="4"/>
      <c r="E31" s="4"/>
      <c r="F31" s="5"/>
      <c r="G31" s="6"/>
      <c r="H31" s="6"/>
      <c r="I31" s="4"/>
      <c r="J31" s="4"/>
      <c r="K31" s="4"/>
      <c r="L31" s="4"/>
      <c r="M31" s="4"/>
      <c r="N31" s="4"/>
      <c r="O31" s="4"/>
    </row>
    <row r="32" spans="2:16" ht="15.6" x14ac:dyDescent="0.3">
      <c r="C32" s="66" t="s">
        <v>141</v>
      </c>
      <c r="D32" s="4"/>
      <c r="E32" s="4"/>
      <c r="F32" s="5"/>
      <c r="G32" s="6"/>
      <c r="H32" s="6"/>
      <c r="I32" s="4"/>
      <c r="J32" s="4"/>
      <c r="K32" s="4"/>
      <c r="L32" s="4"/>
      <c r="M32" s="4"/>
      <c r="N32" s="4"/>
      <c r="O32" s="4"/>
    </row>
    <row r="33" spans="7:9" ht="17.25" customHeight="1" x14ac:dyDescent="0.3"/>
    <row r="34" spans="7:9" x14ac:dyDescent="0.3">
      <c r="H34" s="67"/>
      <c r="I34" s="68"/>
    </row>
    <row r="36" spans="7:9" x14ac:dyDescent="0.3">
      <c r="G36" s="62"/>
    </row>
  </sheetData>
  <autoFilter ref="B6:P20"/>
  <pageMargins left="0.7" right="0.7" top="0.75" bottom="0.75" header="0.3" footer="0.3"/>
  <pageSetup paperSize="9" scale="79" fitToHeight="0" orientation="landscape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B2:P36"/>
  <sheetViews>
    <sheetView tabSelected="1" zoomScale="90" zoomScaleNormal="90" workbookViewId="0">
      <pane xSplit="6" ySplit="6" topLeftCell="G13" activePane="bottomRight" state="frozen"/>
      <selection pane="topRight" activeCell="E1" sqref="E1"/>
      <selection pane="bottomLeft" activeCell="A6" sqref="A6"/>
      <selection pane="bottomRight" activeCell="H12" sqref="H12"/>
    </sheetView>
  </sheetViews>
  <sheetFormatPr defaultColWidth="9.109375" defaultRowHeight="14.4" x14ac:dyDescent="0.3"/>
  <cols>
    <col min="1" max="1" width="1.88671875" style="2" customWidth="1"/>
    <col min="2" max="2" width="5.109375" style="2" customWidth="1"/>
    <col min="3" max="3" width="11.33203125" style="2" customWidth="1"/>
    <col min="4" max="4" width="7.33203125" style="2" customWidth="1"/>
    <col min="5" max="5" width="21.5546875" style="2" customWidth="1"/>
    <col min="6" max="6" width="40.44140625" style="3" customWidth="1"/>
    <col min="7" max="7" width="15.109375" style="2" customWidth="1"/>
    <col min="8" max="8" width="8.33203125" style="2" customWidth="1"/>
    <col min="9" max="9" width="11.6640625" style="2" customWidth="1"/>
    <col min="10" max="10" width="9.44140625" style="2" hidden="1" customWidth="1"/>
    <col min="11" max="11" width="9.88671875" style="2" customWidth="1"/>
    <col min="12" max="12" width="8.6640625" style="2" hidden="1" customWidth="1"/>
    <col min="13" max="13" width="11.33203125" style="2" bestFit="1" customWidth="1"/>
    <col min="14" max="14" width="13.33203125" style="2" customWidth="1"/>
    <col min="15" max="15" width="10.5546875" style="2" bestFit="1" customWidth="1"/>
    <col min="16" max="17" width="9.109375" style="2"/>
    <col min="18" max="18" width="11.109375" style="2" bestFit="1" customWidth="1"/>
    <col min="19" max="16384" width="9.109375" style="2"/>
  </cols>
  <sheetData>
    <row r="2" spans="2:16" ht="19.5" customHeight="1" x14ac:dyDescent="0.3">
      <c r="B2" s="1" t="s">
        <v>0</v>
      </c>
    </row>
    <row r="3" spans="2:16" ht="19.5" customHeight="1" x14ac:dyDescent="0.3">
      <c r="B3" s="1" t="s">
        <v>1</v>
      </c>
      <c r="D3" s="1"/>
      <c r="E3" s="4"/>
      <c r="F3" s="5"/>
      <c r="G3" s="6"/>
      <c r="H3" s="6"/>
      <c r="J3" s="4"/>
      <c r="K3" s="4"/>
      <c r="L3" s="4"/>
      <c r="M3" s="4"/>
    </row>
    <row r="4" spans="2:16" ht="15" customHeight="1" x14ac:dyDescent="0.3">
      <c r="B4" s="7" t="s">
        <v>138</v>
      </c>
      <c r="D4" s="7"/>
      <c r="E4" s="8"/>
      <c r="F4" s="5"/>
      <c r="G4" s="6"/>
      <c r="H4" s="9" t="s">
        <v>139</v>
      </c>
      <c r="J4" s="4"/>
      <c r="L4" s="4"/>
      <c r="M4" s="4"/>
      <c r="N4" s="4"/>
      <c r="O4" s="4"/>
    </row>
    <row r="5" spans="2:16" ht="9" customHeight="1" thickBot="1" x14ac:dyDescent="0.35">
      <c r="C5" s="1"/>
      <c r="D5" s="1"/>
      <c r="E5" s="4"/>
      <c r="F5" s="5"/>
      <c r="G5" s="6"/>
      <c r="H5" s="6"/>
      <c r="I5" s="4"/>
      <c r="J5" s="4"/>
      <c r="K5" s="4"/>
      <c r="L5" s="4"/>
      <c r="M5" s="4"/>
      <c r="N5" s="4"/>
      <c r="O5" s="4"/>
    </row>
    <row r="6" spans="2:16" s="18" customFormat="1" ht="44.25" customHeight="1" thickBot="1" x14ac:dyDescent="0.35">
      <c r="B6" s="10" t="s">
        <v>4</v>
      </c>
      <c r="C6" s="11" t="s">
        <v>5</v>
      </c>
      <c r="D6" s="12" t="s">
        <v>6</v>
      </c>
      <c r="E6" s="11" t="s">
        <v>7</v>
      </c>
      <c r="F6" s="69" t="s">
        <v>8</v>
      </c>
      <c r="G6" s="79" t="s">
        <v>9</v>
      </c>
      <c r="H6" s="14" t="s">
        <v>10</v>
      </c>
      <c r="I6" s="14" t="s">
        <v>11</v>
      </c>
      <c r="J6" s="15" t="s">
        <v>12</v>
      </c>
      <c r="K6" s="14" t="s">
        <v>13</v>
      </c>
      <c r="L6" s="14" t="s">
        <v>14</v>
      </c>
      <c r="M6" s="16" t="s">
        <v>15</v>
      </c>
      <c r="N6" s="16" t="s">
        <v>16</v>
      </c>
      <c r="O6" s="17" t="s">
        <v>17</v>
      </c>
    </row>
    <row r="7" spans="2:16" customFormat="1" ht="19.5" customHeight="1" thickBot="1" x14ac:dyDescent="0.35">
      <c r="B7" s="19" t="s">
        <v>18</v>
      </c>
      <c r="C7" s="87" t="s">
        <v>144</v>
      </c>
      <c r="D7" s="89">
        <v>86</v>
      </c>
      <c r="E7" s="91" t="s">
        <v>103</v>
      </c>
      <c r="F7" s="92" t="s">
        <v>145</v>
      </c>
      <c r="G7" s="89">
        <v>430</v>
      </c>
      <c r="H7" s="75"/>
      <c r="I7" s="26"/>
      <c r="J7" s="26"/>
      <c r="K7" s="25"/>
      <c r="L7" s="26"/>
      <c r="M7" s="89">
        <v>430</v>
      </c>
      <c r="N7" s="26"/>
      <c r="O7" s="26"/>
      <c r="P7" s="27">
        <f t="shared" ref="P7:P19" si="0">SUM(H7:O7)-G7</f>
        <v>0</v>
      </c>
    </row>
    <row r="8" spans="2:16" customFormat="1" ht="19.5" customHeight="1" thickBot="1" x14ac:dyDescent="0.35">
      <c r="B8" s="28" t="s">
        <v>22</v>
      </c>
      <c r="C8" s="88" t="s">
        <v>146</v>
      </c>
      <c r="D8" s="90">
        <v>87</v>
      </c>
      <c r="E8" s="93" t="s">
        <v>103</v>
      </c>
      <c r="F8" s="94" t="s">
        <v>147</v>
      </c>
      <c r="G8" s="89">
        <v>460</v>
      </c>
      <c r="H8" s="31"/>
      <c r="I8" s="31"/>
      <c r="J8" s="31"/>
      <c r="K8" s="31"/>
      <c r="L8" s="31"/>
      <c r="M8" s="89">
        <v>460</v>
      </c>
      <c r="N8" s="31"/>
      <c r="O8" s="31"/>
      <c r="P8" s="27">
        <f>SUM(H8:O8)-G8</f>
        <v>0</v>
      </c>
    </row>
    <row r="9" spans="2:16" customFormat="1" ht="19.5" customHeight="1" thickBot="1" x14ac:dyDescent="0.35">
      <c r="B9" s="28"/>
      <c r="C9" s="88"/>
      <c r="D9" s="90"/>
      <c r="E9" s="93"/>
      <c r="F9" s="95"/>
      <c r="G9" s="90"/>
      <c r="H9" s="76"/>
      <c r="I9" s="90"/>
      <c r="J9" s="31"/>
      <c r="K9" s="31"/>
      <c r="L9" s="31"/>
      <c r="M9" s="31"/>
      <c r="N9" s="31"/>
      <c r="O9" s="31"/>
      <c r="P9" s="27">
        <f t="shared" si="0"/>
        <v>0</v>
      </c>
    </row>
    <row r="10" spans="2:16" customFormat="1" ht="19.5" customHeight="1" x14ac:dyDescent="0.3">
      <c r="B10" s="28"/>
      <c r="C10" s="20"/>
      <c r="D10" s="21"/>
      <c r="E10" s="22"/>
      <c r="F10" s="72"/>
      <c r="G10" s="81"/>
      <c r="H10" s="76"/>
      <c r="I10" s="31"/>
      <c r="J10" s="31"/>
      <c r="K10" s="31"/>
      <c r="L10" s="31"/>
      <c r="M10" s="31"/>
      <c r="N10" s="31"/>
      <c r="O10" s="31"/>
      <c r="P10" s="27">
        <f t="shared" si="0"/>
        <v>0</v>
      </c>
    </row>
    <row r="11" spans="2:16" customFormat="1" ht="18.600000000000001" customHeight="1" x14ac:dyDescent="0.3">
      <c r="B11" s="28"/>
      <c r="C11" s="20"/>
      <c r="D11" s="21"/>
      <c r="E11" s="22"/>
      <c r="F11" s="71"/>
      <c r="G11" s="81"/>
      <c r="H11" s="76"/>
      <c r="I11" s="31"/>
      <c r="J11" s="31"/>
      <c r="K11" s="31"/>
      <c r="L11" s="31"/>
      <c r="M11" s="31"/>
      <c r="N11" s="31"/>
      <c r="O11" s="31"/>
      <c r="P11" s="27">
        <f t="shared" si="0"/>
        <v>0</v>
      </c>
    </row>
    <row r="12" spans="2:16" customFormat="1" ht="19.2" customHeight="1" x14ac:dyDescent="0.3">
      <c r="B12" s="28"/>
      <c r="C12" s="20"/>
      <c r="D12" s="21"/>
      <c r="E12" s="22"/>
      <c r="F12" s="72"/>
      <c r="G12" s="81"/>
      <c r="H12" s="76"/>
      <c r="I12" s="31"/>
      <c r="J12" s="31"/>
      <c r="K12" s="31"/>
      <c r="L12" s="31"/>
      <c r="M12" s="31"/>
      <c r="N12" s="31"/>
      <c r="O12" s="31"/>
      <c r="P12" s="27">
        <f t="shared" si="0"/>
        <v>0</v>
      </c>
    </row>
    <row r="13" spans="2:16" customFormat="1" x14ac:dyDescent="0.3">
      <c r="B13" s="28"/>
      <c r="C13" s="20"/>
      <c r="D13" s="21"/>
      <c r="E13" s="22"/>
      <c r="F13" s="72"/>
      <c r="G13" s="81"/>
      <c r="H13" s="76"/>
      <c r="I13" s="31"/>
      <c r="J13" s="31"/>
      <c r="K13" s="31"/>
      <c r="L13" s="31"/>
      <c r="M13" s="31"/>
      <c r="N13" s="31"/>
      <c r="O13" s="31"/>
      <c r="P13" s="27">
        <f t="shared" si="0"/>
        <v>0</v>
      </c>
    </row>
    <row r="14" spans="2:16" customFormat="1" x14ac:dyDescent="0.3">
      <c r="B14" s="28"/>
      <c r="C14" s="20"/>
      <c r="D14" s="21"/>
      <c r="E14" s="22"/>
      <c r="F14" s="73"/>
      <c r="G14" s="81"/>
      <c r="H14" s="76"/>
      <c r="I14" s="31"/>
      <c r="J14" s="31"/>
      <c r="K14" s="31"/>
      <c r="L14" s="31"/>
      <c r="M14" s="31"/>
      <c r="N14" s="31"/>
      <c r="O14" s="31"/>
      <c r="P14" s="27">
        <f t="shared" si="0"/>
        <v>0</v>
      </c>
    </row>
    <row r="15" spans="2:16" customFormat="1" ht="19.5" customHeight="1" x14ac:dyDescent="0.3">
      <c r="B15" s="28"/>
      <c r="C15" s="20"/>
      <c r="D15" s="21"/>
      <c r="E15" s="22"/>
      <c r="F15" s="73"/>
      <c r="G15" s="81"/>
      <c r="H15" s="76"/>
      <c r="I15" s="31"/>
      <c r="J15" s="31"/>
      <c r="K15" s="31"/>
      <c r="L15" s="31"/>
      <c r="M15" s="31"/>
      <c r="N15" s="37"/>
      <c r="O15" s="37"/>
      <c r="P15" s="27">
        <f t="shared" si="0"/>
        <v>0</v>
      </c>
    </row>
    <row r="16" spans="2:16" customFormat="1" x14ac:dyDescent="0.3">
      <c r="B16" s="28"/>
      <c r="C16" s="20"/>
      <c r="D16" s="21"/>
      <c r="E16" s="22"/>
      <c r="F16" s="73"/>
      <c r="G16" s="81"/>
      <c r="H16" s="77"/>
      <c r="I16" s="37"/>
      <c r="J16" s="37"/>
      <c r="K16" s="37"/>
      <c r="L16" s="37"/>
      <c r="M16" s="37"/>
      <c r="N16" s="37"/>
      <c r="O16" s="37"/>
      <c r="P16" s="27">
        <f t="shared" si="0"/>
        <v>0</v>
      </c>
    </row>
    <row r="17" spans="2:16" customFormat="1" ht="19.5" customHeight="1" x14ac:dyDescent="0.3">
      <c r="B17" s="28"/>
      <c r="C17" s="20"/>
      <c r="D17" s="21"/>
      <c r="E17" s="22"/>
      <c r="F17" s="73"/>
      <c r="G17" s="81"/>
      <c r="H17" s="77"/>
      <c r="I17" s="37"/>
      <c r="J17" s="37"/>
      <c r="K17" s="37"/>
      <c r="L17" s="37"/>
      <c r="M17" s="37"/>
      <c r="N17" s="37"/>
      <c r="O17" s="37"/>
      <c r="P17" s="27">
        <f t="shared" si="0"/>
        <v>0</v>
      </c>
    </row>
    <row r="18" spans="2:16" customFormat="1" ht="19.5" customHeight="1" x14ac:dyDescent="0.3">
      <c r="B18" s="28"/>
      <c r="C18" s="35"/>
      <c r="D18" s="21"/>
      <c r="E18" s="38"/>
      <c r="F18" s="70"/>
      <c r="G18" s="81"/>
      <c r="H18" s="77"/>
      <c r="I18" s="37"/>
      <c r="J18" s="37"/>
      <c r="K18" s="37"/>
      <c r="L18" s="37"/>
      <c r="M18" s="37"/>
      <c r="N18" s="37"/>
      <c r="O18" s="37"/>
      <c r="P18" s="27">
        <f t="shared" si="0"/>
        <v>0</v>
      </c>
    </row>
    <row r="19" spans="2:16" ht="5.25" customHeight="1" thickBot="1" x14ac:dyDescent="0.35">
      <c r="B19" s="39"/>
      <c r="C19" s="40"/>
      <c r="D19" s="41"/>
      <c r="E19" s="42"/>
      <c r="F19" s="74"/>
      <c r="G19" s="82"/>
      <c r="H19" s="78"/>
      <c r="I19" s="45"/>
      <c r="J19" s="45"/>
      <c r="K19" s="45"/>
      <c r="L19" s="45"/>
      <c r="M19" s="45"/>
      <c r="N19" s="45"/>
      <c r="O19" s="45"/>
      <c r="P19" s="46">
        <f t="shared" si="0"/>
        <v>0</v>
      </c>
    </row>
    <row r="20" spans="2:16" ht="18" customHeight="1" thickBot="1" x14ac:dyDescent="0.35">
      <c r="B20" s="39"/>
      <c r="C20" s="40"/>
      <c r="D20" s="42"/>
      <c r="E20" s="42"/>
      <c r="F20" s="43"/>
      <c r="G20" s="47">
        <f>SUM(G7:G19)</f>
        <v>890</v>
      </c>
      <c r="H20" s="47">
        <f t="shared" ref="H20:P20" si="1">SUM(H7:H19)</f>
        <v>0</v>
      </c>
      <c r="I20" s="48">
        <f t="shared" si="1"/>
        <v>0</v>
      </c>
      <c r="J20" s="47">
        <f t="shared" si="1"/>
        <v>0</v>
      </c>
      <c r="K20" s="48">
        <f t="shared" si="1"/>
        <v>0</v>
      </c>
      <c r="L20" s="47">
        <f t="shared" si="1"/>
        <v>0</v>
      </c>
      <c r="M20" s="48">
        <f t="shared" si="1"/>
        <v>890</v>
      </c>
      <c r="N20" s="48">
        <f t="shared" si="1"/>
        <v>0</v>
      </c>
      <c r="O20" s="47">
        <f t="shared" si="1"/>
        <v>0</v>
      </c>
      <c r="P20" s="49">
        <f t="shared" si="1"/>
        <v>0</v>
      </c>
    </row>
    <row r="21" spans="2:16" ht="6" customHeight="1" thickTop="1" x14ac:dyDescent="0.3">
      <c r="C21" s="4"/>
      <c r="D21" s="4"/>
      <c r="E21" s="4"/>
      <c r="F21" s="5"/>
      <c r="G21" s="6"/>
      <c r="H21" s="6"/>
      <c r="I21" s="4"/>
      <c r="J21" s="4"/>
      <c r="K21" s="4"/>
      <c r="L21" s="4"/>
      <c r="M21" s="4"/>
      <c r="N21" s="4"/>
      <c r="O21" s="4"/>
    </row>
    <row r="22" spans="2:16" x14ac:dyDescent="0.3">
      <c r="C22" s="4"/>
      <c r="D22" s="4"/>
      <c r="E22" s="4"/>
      <c r="F22" s="50" t="s">
        <v>53</v>
      </c>
      <c r="G22" s="51">
        <f>'Petty Cash - May 2023'!F12-763</f>
        <v>-763</v>
      </c>
      <c r="H22" s="6"/>
      <c r="I22" s="52"/>
      <c r="J22" s="52"/>
      <c r="K22" s="52"/>
      <c r="L22" s="52"/>
      <c r="M22" s="52"/>
      <c r="N22" s="53"/>
      <c r="O22" s="4"/>
    </row>
    <row r="23" spans="2:16" x14ac:dyDescent="0.3">
      <c r="C23" s="4"/>
      <c r="D23" s="4"/>
      <c r="E23" s="4"/>
      <c r="F23" s="54" t="s">
        <v>64</v>
      </c>
      <c r="G23" s="55">
        <v>0</v>
      </c>
      <c r="H23" s="56"/>
      <c r="I23" s="52" t="s">
        <v>55</v>
      </c>
      <c r="J23" s="52"/>
      <c r="K23" s="57">
        <f>+G25</f>
        <v>-1653</v>
      </c>
      <c r="L23" s="52"/>
      <c r="M23" s="52"/>
      <c r="N23" s="53"/>
      <c r="O23" s="4"/>
    </row>
    <row r="24" spans="2:16" x14ac:dyDescent="0.3">
      <c r="C24" s="4"/>
      <c r="D24" s="4"/>
      <c r="E24" s="4"/>
      <c r="F24" s="54" t="s">
        <v>56</v>
      </c>
      <c r="G24" s="58">
        <f>-G20</f>
        <v>-890</v>
      </c>
      <c r="H24" s="6"/>
      <c r="I24" s="59" t="s">
        <v>57</v>
      </c>
      <c r="J24" s="59"/>
      <c r="K24" s="83"/>
      <c r="L24" s="52"/>
      <c r="M24" s="52"/>
      <c r="N24" s="53"/>
      <c r="O24" s="4"/>
    </row>
    <row r="25" spans="2:16" ht="15" thickBot="1" x14ac:dyDescent="0.35">
      <c r="C25" s="4"/>
      <c r="D25" s="4"/>
      <c r="E25" s="4"/>
      <c r="F25" s="60" t="s">
        <v>58</v>
      </c>
      <c r="G25" s="61">
        <f>+G22+G23+G24</f>
        <v>-1653</v>
      </c>
      <c r="I25" s="62"/>
      <c r="J25" s="59"/>
      <c r="K25" s="63">
        <f>SUM(K23:K24)</f>
        <v>-1653</v>
      </c>
      <c r="L25" s="52"/>
      <c r="M25" s="52"/>
      <c r="N25" s="53"/>
      <c r="O25" s="4"/>
    </row>
    <row r="26" spans="2:16" x14ac:dyDescent="0.3">
      <c r="C26" s="4"/>
      <c r="D26" s="4"/>
      <c r="E26" s="4"/>
      <c r="F26" s="64"/>
      <c r="G26" s="65"/>
      <c r="H26" s="6"/>
      <c r="I26" s="4"/>
      <c r="J26" s="4"/>
      <c r="K26" s="4"/>
      <c r="L26" s="4"/>
      <c r="M26" s="4"/>
      <c r="N26" s="4"/>
      <c r="O26" s="4"/>
    </row>
    <row r="27" spans="2:16" x14ac:dyDescent="0.3">
      <c r="C27" s="4"/>
      <c r="D27" s="4"/>
      <c r="E27" s="4"/>
      <c r="F27" s="5"/>
      <c r="G27" s="6"/>
      <c r="H27" s="6"/>
      <c r="I27" s="4"/>
      <c r="J27" s="4"/>
      <c r="K27" s="4"/>
      <c r="L27" s="4"/>
      <c r="M27" s="4"/>
      <c r="N27" s="4"/>
      <c r="O27" s="4"/>
    </row>
    <row r="28" spans="2:16" ht="17.399999999999999" x14ac:dyDescent="0.3">
      <c r="C28" s="1" t="s">
        <v>59</v>
      </c>
      <c r="D28" s="4"/>
      <c r="E28" s="4"/>
      <c r="G28" s="1" t="s">
        <v>59</v>
      </c>
      <c r="H28" s="6"/>
      <c r="I28" s="4"/>
      <c r="K28" s="1" t="s">
        <v>59</v>
      </c>
      <c r="L28" s="4"/>
      <c r="M28" s="4"/>
      <c r="N28" s="4"/>
      <c r="O28" s="4"/>
    </row>
    <row r="29" spans="2:16" ht="17.399999999999999" x14ac:dyDescent="0.3">
      <c r="C29" s="1" t="s">
        <v>60</v>
      </c>
      <c r="D29" s="4"/>
      <c r="E29" s="4"/>
      <c r="G29" s="1" t="s">
        <v>61</v>
      </c>
      <c r="H29" s="6"/>
      <c r="I29" s="4"/>
      <c r="K29" s="1" t="s">
        <v>62</v>
      </c>
      <c r="L29" s="4"/>
      <c r="M29" s="4"/>
      <c r="N29" s="4"/>
      <c r="O29" s="4"/>
    </row>
    <row r="30" spans="2:16" x14ac:dyDescent="0.3">
      <c r="C30" s="4"/>
      <c r="D30" s="4"/>
      <c r="E30" s="4"/>
      <c r="F30" s="5"/>
      <c r="G30" s="6"/>
      <c r="H30" s="6"/>
      <c r="I30" s="4"/>
      <c r="J30" s="4"/>
      <c r="K30" s="4"/>
      <c r="L30" s="4"/>
      <c r="M30" s="4"/>
      <c r="N30" s="4"/>
      <c r="O30" s="4"/>
    </row>
    <row r="31" spans="2:16" x14ac:dyDescent="0.3">
      <c r="C31" s="4"/>
      <c r="D31" s="4"/>
      <c r="E31" s="4"/>
      <c r="F31" s="5"/>
      <c r="G31" s="6"/>
      <c r="H31" s="6"/>
      <c r="I31" s="4"/>
      <c r="J31" s="4"/>
      <c r="K31" s="4"/>
      <c r="L31" s="4"/>
      <c r="M31" s="4"/>
      <c r="N31" s="4"/>
      <c r="O31" s="4"/>
    </row>
    <row r="32" spans="2:16" ht="15.6" x14ac:dyDescent="0.3">
      <c r="C32" s="66" t="s">
        <v>140</v>
      </c>
      <c r="D32" s="4"/>
      <c r="E32" s="4"/>
      <c r="F32" s="5"/>
      <c r="G32" s="6"/>
      <c r="H32" s="6"/>
      <c r="I32" s="4"/>
      <c r="J32" s="4"/>
      <c r="K32" s="4"/>
      <c r="L32" s="4"/>
      <c r="M32" s="4"/>
      <c r="N32" s="4"/>
      <c r="O32" s="4"/>
    </row>
    <row r="33" spans="7:9" ht="17.25" customHeight="1" x14ac:dyDescent="0.3"/>
    <row r="34" spans="7:9" x14ac:dyDescent="0.3">
      <c r="H34" s="67"/>
      <c r="I34" s="68"/>
    </row>
    <row r="36" spans="7:9" x14ac:dyDescent="0.3">
      <c r="G36" s="62"/>
    </row>
  </sheetData>
  <autoFilter ref="B6:P20"/>
  <pageMargins left="0.7" right="0.7" top="0.75" bottom="0.75" header="0.3" footer="0.3"/>
  <pageSetup paperSize="9" scale="7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16</vt:i4>
      </vt:variant>
    </vt:vector>
  </HeadingPairs>
  <TitlesOfParts>
    <vt:vector size="24" baseType="lpstr">
      <vt:lpstr>Petty Cash - October</vt:lpstr>
      <vt:lpstr>Petty Cash - November</vt:lpstr>
      <vt:lpstr>Petty Cash - December</vt:lpstr>
      <vt:lpstr>Petty Cash - January 2023</vt:lpstr>
      <vt:lpstr>Petty Cash - February 2023 </vt:lpstr>
      <vt:lpstr>Petty Cash - March 2023 </vt:lpstr>
      <vt:lpstr>Petty Cash - April 2023 </vt:lpstr>
      <vt:lpstr>Petty Cash - May 2023</vt:lpstr>
      <vt:lpstr>'Petty Cash - April 2023 '!Print_Area</vt:lpstr>
      <vt:lpstr>'Petty Cash - December'!Print_Area</vt:lpstr>
      <vt:lpstr>'Petty Cash - February 2023 '!Print_Area</vt:lpstr>
      <vt:lpstr>'Petty Cash - January 2023'!Print_Area</vt:lpstr>
      <vt:lpstr>'Petty Cash - March 2023 '!Print_Area</vt:lpstr>
      <vt:lpstr>'Petty Cash - May 2023'!Print_Area</vt:lpstr>
      <vt:lpstr>'Petty Cash - November'!Print_Area</vt:lpstr>
      <vt:lpstr>'Petty Cash - October'!Print_Area</vt:lpstr>
      <vt:lpstr>'Petty Cash - April 2023 '!Print_Titles</vt:lpstr>
      <vt:lpstr>'Petty Cash - December'!Print_Titles</vt:lpstr>
      <vt:lpstr>'Petty Cash - February 2023 '!Print_Titles</vt:lpstr>
      <vt:lpstr>'Petty Cash - January 2023'!Print_Titles</vt:lpstr>
      <vt:lpstr>'Petty Cash - March 2023 '!Print_Titles</vt:lpstr>
      <vt:lpstr>'Petty Cash - May 2023'!Print_Titles</vt:lpstr>
      <vt:lpstr>'Petty Cash - November'!Print_Titles</vt:lpstr>
      <vt:lpstr>'Petty Cash - October'!Print_Titles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Chrishan</cp:lastModifiedBy>
  <cp:lastPrinted>2023-04-02T12:28:22Z</cp:lastPrinted>
  <dcterms:created xsi:type="dcterms:W3CDTF">2022-11-02T07:45:45Z</dcterms:created>
  <dcterms:modified xsi:type="dcterms:W3CDTF">2023-05-09T04:49:45Z</dcterms:modified>
</cp:coreProperties>
</file>