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tables/table2.xml" ContentType="application/vnd.openxmlformats-officedocument.spreadsheetml.table+xml"/>
  <Override PartName="/xl/calcChain.xml" ContentType="application/vnd.openxmlformats-officedocument.spreadsheetml.calcChai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025"/>
  <workbookPr defaultThemeVersion="166925"/>
  <xr:revisionPtr revIDLastSave="1024" documentId="11_E60897F41BE170836B02CE998F75CCDC64E183C8" xr6:coauthVersionLast="47" xr6:coauthVersionMax="47" xr10:uidLastSave="{850961FF-7F3D-4F9E-9A55-E0A440204E46}"/>
  <bookViews>
    <workbookView xWindow="240" yWindow="105" windowWidth="14805" windowHeight="8010" firstSheet="4" activeTab="4" xr2:uid="{00000000-000D-0000-FFFF-FFFF00000000}"/>
  </bookViews>
  <sheets>
    <sheet name="PROJECT" sheetId="1" r:id="rId1"/>
    <sheet name="IF1" sheetId="2" r:id="rId2"/>
    <sheet name="MAX-MIN" sheetId="3" r:id="rId3"/>
    <sheet name="SUM-SUMIF" sheetId="4" r:id="rId4"/>
    <sheet name="V-LOOKUP" sheetId="5" r:id="rId5"/>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81" i="5" l="1"/>
  <c r="D80" i="5"/>
  <c r="D79" i="5"/>
  <c r="D78" i="5"/>
  <c r="C81" i="5"/>
  <c r="C80" i="5"/>
  <c r="C79" i="5"/>
  <c r="C78" i="5"/>
  <c r="C73" i="5"/>
  <c r="C56" i="5"/>
  <c r="C53" i="5"/>
  <c r="C200" i="4"/>
  <c r="C197" i="4"/>
  <c r="C5" i="4" a="1"/>
  <c r="C5" i="4"/>
  <c r="C6" i="4" a="1"/>
  <c r="C6" i="4"/>
  <c r="C7" i="4" a="1"/>
  <c r="C7" i="4"/>
  <c r="C8" i="4" a="1"/>
  <c r="C8" i="4"/>
  <c r="C9" i="4" a="1"/>
  <c r="C9" i="4"/>
  <c r="B28" i="4"/>
  <c r="C124" i="4"/>
  <c r="D176" i="4"/>
  <c r="D178" i="4"/>
  <c r="A140" i="4"/>
  <c r="A137" i="4"/>
  <c r="D224" i="3"/>
  <c r="D222" i="3"/>
  <c r="A186" i="3"/>
  <c r="A183" i="3"/>
  <c r="C170" i="3"/>
  <c r="B74" i="3"/>
  <c r="C52" i="3" a="1"/>
  <c r="C52" i="3"/>
  <c r="C53" i="3" a="1"/>
  <c r="C53" i="3"/>
  <c r="C54" i="3" a="1"/>
  <c r="C54" i="3"/>
  <c r="C55" i="3" a="1"/>
  <c r="C55" i="3"/>
  <c r="C51" i="3" a="1"/>
  <c r="C51" i="3"/>
  <c r="F12" i="3"/>
  <c r="F13" i="3"/>
  <c r="F14" i="3"/>
  <c r="D24" i="3"/>
  <c r="D25" i="3"/>
  <c r="D26" i="3"/>
  <c r="D27" i="3"/>
  <c r="C37" i="3"/>
  <c r="C38" i="3"/>
  <c r="C39" i="3"/>
  <c r="C40" i="3"/>
  <c r="C41" i="3"/>
  <c r="C42" i="3"/>
  <c r="B44" i="3"/>
  <c r="B31" i="3"/>
  <c r="B30" i="3"/>
  <c r="D45" i="2" a="1"/>
  <c r="D45" i="2"/>
  <c r="D42" i="2" a="1"/>
  <c r="D42" i="2"/>
  <c r="D43" i="2" a="1"/>
  <c r="D43" i="2"/>
  <c r="D44" i="2" a="1"/>
  <c r="D44" i="2"/>
  <c r="D41" i="2" a="1"/>
  <c r="D41" i="2"/>
  <c r="C8" i="2"/>
  <c r="C9" i="2"/>
  <c r="C10" i="2"/>
  <c r="C11" i="2"/>
  <c r="C7" i="2"/>
  <c r="U23" i="1"/>
  <c r="U24" i="1"/>
  <c r="U25" i="1"/>
  <c r="U26" i="1"/>
  <c r="U27" i="1"/>
  <c r="U28" i="1"/>
  <c r="U29" i="1"/>
  <c r="U30" i="1"/>
  <c r="U31" i="1"/>
  <c r="U32" i="1"/>
  <c r="U33" i="1"/>
  <c r="U34" i="1"/>
  <c r="U35" i="1"/>
  <c r="U36" i="1"/>
  <c r="U37" i="1"/>
  <c r="U38" i="1"/>
  <c r="U39" i="1"/>
  <c r="U40" i="1"/>
  <c r="U41" i="1"/>
  <c r="U42" i="1"/>
  <c r="U43" i="1"/>
  <c r="U44" i="1"/>
  <c r="U45" i="1"/>
  <c r="U46" i="1"/>
  <c r="U47" i="1"/>
  <c r="U48" i="1"/>
  <c r="U49" i="1"/>
  <c r="U50" i="1"/>
  <c r="U51" i="1"/>
  <c r="U52" i="1"/>
  <c r="U53" i="1"/>
  <c r="U54" i="1"/>
  <c r="U55" i="1"/>
  <c r="U56" i="1"/>
  <c r="U57" i="1"/>
  <c r="U58" i="1"/>
  <c r="U59" i="1"/>
  <c r="U60" i="1"/>
  <c r="U61" i="1"/>
  <c r="U62" i="1"/>
  <c r="U63" i="1"/>
  <c r="U64" i="1"/>
  <c r="U65" i="1"/>
  <c r="U66" i="1"/>
  <c r="U67" i="1"/>
  <c r="U68" i="1"/>
  <c r="U69" i="1"/>
  <c r="U70" i="1"/>
  <c r="U71" i="1"/>
  <c r="U72" i="1"/>
  <c r="U73" i="1"/>
  <c r="U74" i="1"/>
  <c r="U75" i="1"/>
  <c r="U76" i="1"/>
  <c r="U77" i="1"/>
  <c r="U78" i="1"/>
  <c r="U79" i="1"/>
  <c r="U80" i="1"/>
  <c r="U81" i="1"/>
  <c r="U82" i="1"/>
  <c r="U83" i="1"/>
  <c r="U84" i="1"/>
  <c r="U85" i="1"/>
  <c r="U86" i="1"/>
  <c r="U87" i="1"/>
  <c r="U88" i="1"/>
  <c r="U89" i="1"/>
  <c r="U90" i="1"/>
  <c r="U91" i="1"/>
  <c r="U92" i="1"/>
  <c r="U93" i="1"/>
  <c r="U94" i="1"/>
  <c r="U95" i="1"/>
  <c r="U96" i="1"/>
  <c r="U97" i="1"/>
  <c r="U98" i="1"/>
  <c r="U99" i="1"/>
  <c r="U100" i="1"/>
  <c r="U101" i="1"/>
  <c r="U14" i="1"/>
  <c r="U15" i="1"/>
  <c r="U16" i="1"/>
  <c r="U17" i="1"/>
  <c r="U18" i="1"/>
  <c r="U19" i="1"/>
  <c r="U20" i="1"/>
  <c r="U21" i="1"/>
  <c r="U22" i="1"/>
  <c r="U4" i="1"/>
  <c r="U5" i="1"/>
  <c r="U6" i="1"/>
  <c r="U7" i="1"/>
  <c r="U8" i="1"/>
  <c r="U9" i="1"/>
  <c r="U10" i="1"/>
  <c r="U11" i="1"/>
  <c r="U12" i="1"/>
  <c r="U13" i="1"/>
  <c r="U3" i="1"/>
  <c r="T98" i="1"/>
  <c r="T99" i="1"/>
  <c r="T100" i="1"/>
  <c r="T101" i="1"/>
  <c r="T24" i="1"/>
  <c r="T25" i="1"/>
  <c r="T26" i="1"/>
  <c r="T27" i="1"/>
  <c r="T28" i="1"/>
  <c r="T29" i="1"/>
  <c r="T30" i="1"/>
  <c r="T31" i="1"/>
  <c r="T32" i="1"/>
  <c r="T33" i="1"/>
  <c r="T34" i="1"/>
  <c r="T35" i="1"/>
  <c r="T36" i="1"/>
  <c r="T37" i="1"/>
  <c r="T38" i="1"/>
  <c r="T39" i="1"/>
  <c r="T40" i="1"/>
  <c r="T41" i="1"/>
  <c r="T42" i="1"/>
  <c r="T43" i="1"/>
  <c r="T44" i="1"/>
  <c r="T45" i="1"/>
  <c r="T46" i="1"/>
  <c r="T47" i="1"/>
  <c r="T48" i="1"/>
  <c r="T49" i="1"/>
  <c r="T50" i="1"/>
  <c r="T51" i="1"/>
  <c r="T52" i="1"/>
  <c r="T53" i="1"/>
  <c r="T54" i="1"/>
  <c r="T55" i="1"/>
  <c r="T56" i="1"/>
  <c r="T57" i="1"/>
  <c r="T58" i="1"/>
  <c r="T59" i="1"/>
  <c r="T60" i="1"/>
  <c r="T61" i="1"/>
  <c r="T62" i="1"/>
  <c r="T63" i="1"/>
  <c r="T64" i="1"/>
  <c r="T65" i="1"/>
  <c r="T66" i="1"/>
  <c r="T67" i="1"/>
  <c r="T68" i="1"/>
  <c r="T69" i="1"/>
  <c r="T70" i="1"/>
  <c r="T71" i="1"/>
  <c r="T72" i="1"/>
  <c r="T73" i="1"/>
  <c r="T74" i="1"/>
  <c r="T75" i="1"/>
  <c r="T76" i="1"/>
  <c r="T77" i="1"/>
  <c r="T78" i="1"/>
  <c r="T79" i="1"/>
  <c r="T80" i="1"/>
  <c r="T81" i="1"/>
  <c r="T82" i="1"/>
  <c r="T83" i="1"/>
  <c r="T84" i="1"/>
  <c r="T85" i="1"/>
  <c r="T86" i="1"/>
  <c r="T87" i="1"/>
  <c r="T88" i="1"/>
  <c r="T89" i="1"/>
  <c r="T90" i="1"/>
  <c r="T91" i="1"/>
  <c r="T92" i="1"/>
  <c r="T93" i="1"/>
  <c r="T94" i="1"/>
  <c r="T95" i="1"/>
  <c r="T96" i="1"/>
  <c r="T97" i="1"/>
  <c r="T13" i="1"/>
  <c r="T14" i="1"/>
  <c r="T15" i="1"/>
  <c r="T16" i="1"/>
  <c r="T17" i="1"/>
  <c r="T18" i="1"/>
  <c r="T19" i="1"/>
  <c r="T20" i="1"/>
  <c r="T21" i="1"/>
  <c r="T22" i="1"/>
  <c r="T23" i="1"/>
  <c r="T4" i="1"/>
  <c r="T5" i="1"/>
  <c r="T6" i="1"/>
  <c r="T7" i="1"/>
  <c r="T8" i="1"/>
  <c r="T9" i="1"/>
  <c r="T10" i="1"/>
  <c r="T11" i="1"/>
  <c r="T12" i="1"/>
  <c r="T3" i="1"/>
  <c r="S75" i="1"/>
  <c r="S76" i="1"/>
  <c r="S77" i="1"/>
  <c r="S78" i="1"/>
  <c r="S79" i="1"/>
  <c r="S80" i="1"/>
  <c r="S81" i="1"/>
  <c r="S82" i="1"/>
  <c r="S83" i="1"/>
  <c r="S84" i="1"/>
  <c r="S85" i="1"/>
  <c r="S86" i="1"/>
  <c r="S87" i="1"/>
  <c r="S88" i="1"/>
  <c r="S89" i="1"/>
  <c r="S90" i="1"/>
  <c r="S91" i="1"/>
  <c r="S92" i="1"/>
  <c r="S93" i="1"/>
  <c r="S94" i="1"/>
  <c r="S95" i="1"/>
  <c r="S96" i="1"/>
  <c r="S97" i="1"/>
  <c r="S98" i="1"/>
  <c r="S99" i="1"/>
  <c r="S100" i="1"/>
  <c r="S101" i="1"/>
  <c r="S21" i="1"/>
  <c r="S22" i="1"/>
  <c r="S23" i="1"/>
  <c r="S24" i="1"/>
  <c r="S25" i="1"/>
  <c r="S26" i="1"/>
  <c r="S27" i="1"/>
  <c r="S28" i="1"/>
  <c r="S29" i="1"/>
  <c r="S30" i="1"/>
  <c r="S31" i="1"/>
  <c r="S32" i="1"/>
  <c r="S33" i="1"/>
  <c r="S34" i="1"/>
  <c r="S35" i="1"/>
  <c r="S36" i="1"/>
  <c r="S37" i="1"/>
  <c r="S38" i="1"/>
  <c r="S39" i="1"/>
  <c r="S40" i="1"/>
  <c r="S41" i="1"/>
  <c r="S42" i="1"/>
  <c r="S43" i="1"/>
  <c r="S44" i="1"/>
  <c r="S45" i="1"/>
  <c r="S46" i="1"/>
  <c r="S47" i="1"/>
  <c r="S48" i="1"/>
  <c r="S49" i="1"/>
  <c r="S50" i="1"/>
  <c r="S51" i="1"/>
  <c r="S52" i="1"/>
  <c r="S53" i="1"/>
  <c r="S54" i="1"/>
  <c r="S55" i="1"/>
  <c r="S56" i="1"/>
  <c r="S57" i="1"/>
  <c r="S58" i="1"/>
  <c r="S59" i="1"/>
  <c r="S60" i="1"/>
  <c r="S61" i="1"/>
  <c r="S62" i="1"/>
  <c r="S63" i="1"/>
  <c r="S64" i="1"/>
  <c r="S65" i="1"/>
  <c r="S66" i="1"/>
  <c r="S67" i="1"/>
  <c r="S68" i="1"/>
  <c r="S69" i="1"/>
  <c r="S70" i="1"/>
  <c r="S71" i="1"/>
  <c r="S72" i="1"/>
  <c r="S73" i="1"/>
  <c r="S74" i="1"/>
  <c r="S13" i="1"/>
  <c r="S14" i="1"/>
  <c r="S15" i="1"/>
  <c r="S16" i="1"/>
  <c r="S17" i="1"/>
  <c r="S18" i="1"/>
  <c r="S19" i="1"/>
  <c r="S20" i="1"/>
  <c r="S4" i="1"/>
  <c r="S5" i="1"/>
  <c r="S6" i="1"/>
  <c r="S7" i="1"/>
  <c r="S8" i="1"/>
  <c r="S9" i="1"/>
  <c r="S10" i="1"/>
  <c r="S11" i="1"/>
  <c r="S12" i="1"/>
  <c r="S3" i="1"/>
  <c r="Q83" i="1"/>
  <c r="Q84" i="1"/>
  <c r="Q85" i="1"/>
  <c r="Q86" i="1"/>
  <c r="Q87" i="1"/>
  <c r="Q88" i="1"/>
  <c r="Q89" i="1"/>
  <c r="Q90" i="1"/>
  <c r="Q91" i="1"/>
  <c r="Q92" i="1"/>
  <c r="Q93" i="1"/>
  <c r="Q94" i="1"/>
  <c r="Q95" i="1"/>
  <c r="Q96" i="1"/>
  <c r="Q97" i="1"/>
  <c r="Q98" i="1"/>
  <c r="Q99" i="1"/>
  <c r="Q100" i="1"/>
  <c r="Q101" i="1"/>
  <c r="Q42" i="1"/>
  <c r="Q43" i="1"/>
  <c r="Q44" i="1"/>
  <c r="Q45" i="1"/>
  <c r="Q46" i="1"/>
  <c r="Q47" i="1"/>
  <c r="Q48" i="1"/>
  <c r="Q49" i="1"/>
  <c r="Q50" i="1"/>
  <c r="Q51" i="1"/>
  <c r="Q52" i="1"/>
  <c r="Q53" i="1"/>
  <c r="Q54" i="1"/>
  <c r="Q55" i="1"/>
  <c r="Q56" i="1"/>
  <c r="Q57" i="1"/>
  <c r="Q58" i="1"/>
  <c r="Q59" i="1"/>
  <c r="Q60" i="1"/>
  <c r="Q61" i="1"/>
  <c r="Q62" i="1"/>
  <c r="Q63" i="1"/>
  <c r="Q64" i="1"/>
  <c r="Q65" i="1"/>
  <c r="Q66" i="1"/>
  <c r="Q67" i="1"/>
  <c r="Q68" i="1"/>
  <c r="Q69" i="1"/>
  <c r="Q70" i="1"/>
  <c r="Q71" i="1"/>
  <c r="Q72" i="1"/>
  <c r="Q73" i="1"/>
  <c r="Q74" i="1"/>
  <c r="Q75" i="1"/>
  <c r="Q76" i="1"/>
  <c r="Q77" i="1"/>
  <c r="Q78" i="1"/>
  <c r="Q79" i="1"/>
  <c r="Q80" i="1"/>
  <c r="Q81" i="1"/>
  <c r="Q82" i="1"/>
  <c r="Q34" i="1"/>
  <c r="Q35" i="1"/>
  <c r="Q36" i="1"/>
  <c r="Q37" i="1"/>
  <c r="Q38" i="1"/>
  <c r="Q39" i="1"/>
  <c r="Q40" i="1"/>
  <c r="Q41" i="1"/>
  <c r="Q26" i="1"/>
  <c r="Q27" i="1"/>
  <c r="Q28" i="1"/>
  <c r="Q29" i="1"/>
  <c r="Q30" i="1"/>
  <c r="Q31" i="1"/>
  <c r="Q32" i="1"/>
  <c r="Q33" i="1"/>
  <c r="Q21" i="1"/>
  <c r="Q22" i="1"/>
  <c r="Q23" i="1"/>
  <c r="Q24" i="1"/>
  <c r="Q25" i="1"/>
  <c r="Q20" i="1"/>
  <c r="Q19" i="1"/>
  <c r="Q12" i="1"/>
  <c r="Q13" i="1"/>
  <c r="Q14" i="1"/>
  <c r="Q15" i="1"/>
  <c r="Q16" i="1"/>
  <c r="Q17" i="1"/>
  <c r="Q18" i="1"/>
  <c r="Q4" i="1"/>
  <c r="Q5" i="1"/>
  <c r="Q6" i="1"/>
  <c r="Q7" i="1"/>
  <c r="Q8" i="1"/>
  <c r="Q9" i="1"/>
  <c r="Q10" i="1"/>
  <c r="Q11" i="1"/>
  <c r="Q3" i="1"/>
  <c r="P86" i="1"/>
  <c r="P87" i="1"/>
  <c r="P88" i="1"/>
  <c r="P89" i="1"/>
  <c r="P90" i="1"/>
  <c r="P91" i="1"/>
  <c r="P92" i="1"/>
  <c r="P93" i="1"/>
  <c r="P94" i="1"/>
  <c r="P95" i="1"/>
  <c r="P96" i="1"/>
  <c r="P97" i="1"/>
  <c r="P98" i="1"/>
  <c r="P99" i="1"/>
  <c r="P100" i="1"/>
  <c r="P101" i="1"/>
  <c r="P57" i="1"/>
  <c r="P58" i="1"/>
  <c r="P59" i="1"/>
  <c r="P60" i="1"/>
  <c r="P61" i="1"/>
  <c r="P62" i="1"/>
  <c r="P63" i="1"/>
  <c r="P64" i="1"/>
  <c r="P65" i="1"/>
  <c r="P66" i="1"/>
  <c r="P67" i="1"/>
  <c r="P68" i="1"/>
  <c r="P69" i="1"/>
  <c r="P70" i="1"/>
  <c r="P71" i="1"/>
  <c r="P72" i="1"/>
  <c r="P73" i="1"/>
  <c r="P74" i="1"/>
  <c r="P75" i="1"/>
  <c r="P76" i="1"/>
  <c r="P77" i="1"/>
  <c r="P78" i="1"/>
  <c r="P79" i="1"/>
  <c r="P80" i="1"/>
  <c r="P81" i="1"/>
  <c r="P82" i="1"/>
  <c r="P83" i="1"/>
  <c r="P84" i="1"/>
  <c r="P85" i="1"/>
  <c r="P23" i="1"/>
  <c r="P24" i="1"/>
  <c r="P25" i="1"/>
  <c r="P26" i="1"/>
  <c r="P27" i="1"/>
  <c r="P28" i="1"/>
  <c r="P29" i="1"/>
  <c r="P30" i="1"/>
  <c r="P31" i="1"/>
  <c r="P32" i="1"/>
  <c r="P33" i="1"/>
  <c r="P34" i="1"/>
  <c r="P35" i="1"/>
  <c r="P36" i="1"/>
  <c r="P37" i="1"/>
  <c r="P38" i="1"/>
  <c r="P39" i="1"/>
  <c r="P40" i="1"/>
  <c r="P41" i="1"/>
  <c r="P42" i="1"/>
  <c r="P43" i="1"/>
  <c r="P44" i="1"/>
  <c r="P45" i="1"/>
  <c r="P46" i="1"/>
  <c r="P47" i="1"/>
  <c r="P48" i="1"/>
  <c r="P49" i="1"/>
  <c r="P50" i="1"/>
  <c r="P51" i="1"/>
  <c r="P52" i="1"/>
  <c r="P53" i="1"/>
  <c r="P54" i="1"/>
  <c r="P55" i="1"/>
  <c r="P56" i="1"/>
  <c r="P18" i="1"/>
  <c r="P19" i="1"/>
  <c r="P20" i="1"/>
  <c r="P21" i="1"/>
  <c r="P22" i="1"/>
  <c r="P11" i="1"/>
  <c r="P12" i="1"/>
  <c r="P13" i="1"/>
  <c r="P14" i="1"/>
  <c r="P15" i="1"/>
  <c r="P16" i="1"/>
  <c r="P17" i="1"/>
  <c r="P4" i="1"/>
  <c r="P5" i="1"/>
  <c r="P6" i="1"/>
  <c r="P7" i="1"/>
  <c r="P8" i="1"/>
  <c r="P9" i="1"/>
  <c r="P10" i="1"/>
  <c r="P3" i="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<sst xmlns="http://schemas.openxmlformats.org/spreadsheetml/2006/main" count="1471" uniqueCount="1089">
  <si>
    <t>first_name</t>
  </si>
  <si>
    <t>last_name</t>
  </si>
  <si>
    <t>AGE</t>
  </si>
  <si>
    <t>company_name</t>
  </si>
  <si>
    <t>address</t>
  </si>
  <si>
    <t>city</t>
  </si>
  <si>
    <t>county</t>
  </si>
  <si>
    <t>state</t>
  </si>
  <si>
    <t>Salary</t>
  </si>
  <si>
    <t>zip</t>
  </si>
  <si>
    <t>phone1</t>
  </si>
  <si>
    <t>phone2</t>
  </si>
  <si>
    <t>email</t>
  </si>
  <si>
    <t>AVERAGE1</t>
  </si>
  <si>
    <t>AVERAGE3</t>
  </si>
  <si>
    <t>COUNT1</t>
  </si>
  <si>
    <t>COUNT2</t>
  </si>
  <si>
    <t>COUNT3</t>
  </si>
  <si>
    <t>COUNT</t>
  </si>
  <si>
    <t>COUNTA</t>
  </si>
  <si>
    <t> </t>
  </si>
  <si>
    <t>COUNTBLANK</t>
  </si>
  <si>
    <t>James</t>
  </si>
  <si>
    <t>Butt</t>
  </si>
  <si>
    <t>not available</t>
  </si>
  <si>
    <t>73 State Road 434 E</t>
  </si>
  <si>
    <t>New Orleans</t>
  </si>
  <si>
    <t>Orleans</t>
  </si>
  <si>
    <t>LA</t>
  </si>
  <si>
    <t>504-621-8927</t>
  </si>
  <si>
    <t>504-845-1427</t>
  </si>
  <si>
    <t>jbutt@gmail.com</t>
  </si>
  <si>
    <t>Minna</t>
  </si>
  <si>
    <t>Ruta</t>
  </si>
  <si>
    <t>Truhlar And Truhlar Attys</t>
  </si>
  <si>
    <t>Middle Island</t>
  </si>
  <si>
    <t>Cook</t>
  </si>
  <si>
    <t>AW</t>
  </si>
  <si>
    <t>605-414-2147</t>
  </si>
  <si>
    <t>607-414-2147</t>
  </si>
  <si>
    <t>simona@morasca.com</t>
  </si>
  <si>
    <t>no value</t>
  </si>
  <si>
    <t>Venere</t>
  </si>
  <si>
    <t>Chemel, James L Cpa</t>
  </si>
  <si>
    <t>Bridgeport</t>
  </si>
  <si>
    <t>Gloucester</t>
  </si>
  <si>
    <t>NJ</t>
  </si>
  <si>
    <t>856-636-8749</t>
  </si>
  <si>
    <t>856-264-4130</t>
  </si>
  <si>
    <t>art@venere.org</t>
  </si>
  <si>
    <t>Lenna</t>
  </si>
  <si>
    <t>Paprocki</t>
  </si>
  <si>
    <t>Feltz Printing Service</t>
  </si>
  <si>
    <t>639 Main St</t>
  </si>
  <si>
    <t>Anchorage</t>
  </si>
  <si>
    <t>AK</t>
  </si>
  <si>
    <t>907-385-4412</t>
  </si>
  <si>
    <t>907-921-2010</t>
  </si>
  <si>
    <t>lpaprocki@hotmail.com</t>
  </si>
  <si>
    <t>Donette</t>
  </si>
  <si>
    <t>Printing Dimensions</t>
  </si>
  <si>
    <t>34 Center St</t>
  </si>
  <si>
    <t>Hamilton</t>
  </si>
  <si>
    <t>Butler</t>
  </si>
  <si>
    <t>OH</t>
  </si>
  <si>
    <t>513-570-1893</t>
  </si>
  <si>
    <t>513-549-4561</t>
  </si>
  <si>
    <t>donette.foller@cox.net</t>
  </si>
  <si>
    <t>Simona</t>
  </si>
  <si>
    <t>Chapman, Ross E Esq</t>
  </si>
  <si>
    <t>3 Mcauley Dr</t>
  </si>
  <si>
    <t>Ashland</t>
  </si>
  <si>
    <t>419-503-2484</t>
  </si>
  <si>
    <t>419-800-6759</t>
  </si>
  <si>
    <t>Mitsue</t>
  </si>
  <si>
    <t>Morlong Associates</t>
  </si>
  <si>
    <t>Chicago</t>
  </si>
  <si>
    <t>IL</t>
  </si>
  <si>
    <t>773-573-6914</t>
  </si>
  <si>
    <t>773-924-8565</t>
  </si>
  <si>
    <t>mitsue_tollner@yahoo.com</t>
  </si>
  <si>
    <t>Leota</t>
  </si>
  <si>
    <t>Dilliard</t>
  </si>
  <si>
    <t>Commercial Press</t>
  </si>
  <si>
    <t>7 W Jackson Blvd</t>
  </si>
  <si>
    <t>San Jose</t>
  </si>
  <si>
    <t>Santa Clara</t>
  </si>
  <si>
    <t>CA</t>
  </si>
  <si>
    <t>408-752-3500</t>
  </si>
  <si>
    <t>408-813-1105</t>
  </si>
  <si>
    <t>leota@hotmail.com</t>
  </si>
  <si>
    <t>Sage</t>
  </si>
  <si>
    <t>Wieser</t>
  </si>
  <si>
    <t>5 Boston Ave #88</t>
  </si>
  <si>
    <t>Sioux Falls</t>
  </si>
  <si>
    <t>Minnehaha</t>
  </si>
  <si>
    <t>SD</t>
  </si>
  <si>
    <t>605-794-4895</t>
  </si>
  <si>
    <t>sage_wieser@cox.net</t>
  </si>
  <si>
    <t>Kris</t>
  </si>
  <si>
    <t>Marrier</t>
  </si>
  <si>
    <t>King, Christopher A Esq</t>
  </si>
  <si>
    <t>228 Runamuck Pl #2808</t>
  </si>
  <si>
    <t>Baltimore</t>
  </si>
  <si>
    <t>Baltimore City</t>
  </si>
  <si>
    <t>MD</t>
  </si>
  <si>
    <t>410-655-8723</t>
  </si>
  <si>
    <t>410-804-4694</t>
  </si>
  <si>
    <t>kris@gmail.com</t>
  </si>
  <si>
    <t>Amigon</t>
  </si>
  <si>
    <t>Dorl, James J Esq</t>
  </si>
  <si>
    <t>2371 Jerrold Ave</t>
  </si>
  <si>
    <t>Kulpsville</t>
  </si>
  <si>
    <t>Montgomery</t>
  </si>
  <si>
    <t>PA</t>
  </si>
  <si>
    <t>215-874-1229</t>
  </si>
  <si>
    <t>215-422-8694</t>
  </si>
  <si>
    <t>minna_amigon@yahoo.com</t>
  </si>
  <si>
    <t>Abel</t>
  </si>
  <si>
    <t>Maclead</t>
  </si>
  <si>
    <t>Rangoni Of Florence</t>
  </si>
  <si>
    <t>37275 St Rt 17m M</t>
  </si>
  <si>
    <t>Suffolk</t>
  </si>
  <si>
    <t>NY</t>
  </si>
  <si>
    <t>631-335-3414</t>
  </si>
  <si>
    <t>631-677-3675</t>
  </si>
  <si>
    <t>amaclead@gmail.com</t>
  </si>
  <si>
    <t>Kiley</t>
  </si>
  <si>
    <t>Caldarera</t>
  </si>
  <si>
    <t>Feiner Bros</t>
  </si>
  <si>
    <t>25 E 75th St #69</t>
  </si>
  <si>
    <t>Los Angeles</t>
  </si>
  <si>
    <t>310-498-5651</t>
  </si>
  <si>
    <t>310-254-3084</t>
  </si>
  <si>
    <t>kiley.caldarera@aol.com</t>
  </si>
  <si>
    <t>Graciela</t>
  </si>
  <si>
    <t>Buckley Miller &amp; Wright</t>
  </si>
  <si>
    <t>98 Connecticut Ave Nw</t>
  </si>
  <si>
    <t>Chagrin Falls</t>
  </si>
  <si>
    <t>Geauga</t>
  </si>
  <si>
    <t>440-780-8425</t>
  </si>
  <si>
    <t>440-579-7763</t>
  </si>
  <si>
    <t>gruta@cox.net</t>
  </si>
  <si>
    <t>Cammy</t>
  </si>
  <si>
    <t>Albares</t>
  </si>
  <si>
    <t>Rousseaux, Michael Esq</t>
  </si>
  <si>
    <t>56 E Morehead St</t>
  </si>
  <si>
    <t>Laredo</t>
  </si>
  <si>
    <t>Webb</t>
  </si>
  <si>
    <t>TX</t>
  </si>
  <si>
    <t>956-537-6195</t>
  </si>
  <si>
    <t>956-841-7216</t>
  </si>
  <si>
    <t>calbares@gmail.com</t>
  </si>
  <si>
    <t>Mattie</t>
  </si>
  <si>
    <t>Poquette</t>
  </si>
  <si>
    <t>Century Communications</t>
  </si>
  <si>
    <t>Phoenix</t>
  </si>
  <si>
    <t>Maricopa</t>
  </si>
  <si>
    <t>AZ</t>
  </si>
  <si>
    <t>602-277-4385</t>
  </si>
  <si>
    <t>602-953-6360</t>
  </si>
  <si>
    <t>mattie@aol.com</t>
  </si>
  <si>
    <t>Meaghan</t>
  </si>
  <si>
    <t>Garufi</t>
  </si>
  <si>
    <t>Bolton, Wilbur Esq</t>
  </si>
  <si>
    <t>69734 E Carrillo St</t>
  </si>
  <si>
    <t>Mc Minnville</t>
  </si>
  <si>
    <t>Warren</t>
  </si>
  <si>
    <t>TN</t>
  </si>
  <si>
    <t>931-313-9635</t>
  </si>
  <si>
    <t>931-235-7959</t>
  </si>
  <si>
    <t>meaghan@hotmail.com</t>
  </si>
  <si>
    <t>Gladys</t>
  </si>
  <si>
    <t>Rim</t>
  </si>
  <si>
    <t>T M Byxbee Company Pc</t>
  </si>
  <si>
    <t>322 New Horizon Blvd</t>
  </si>
  <si>
    <t>Milwaukee</t>
  </si>
  <si>
    <t>WI</t>
  </si>
  <si>
    <t>414-661-9598</t>
  </si>
  <si>
    <t>414-377-2880</t>
  </si>
  <si>
    <t>gladys.rim@rim.org</t>
  </si>
  <si>
    <t>Yuki</t>
  </si>
  <si>
    <t>Whobrey</t>
  </si>
  <si>
    <t>Farmers Insurance Group</t>
  </si>
  <si>
    <t>1 State Route 27</t>
  </si>
  <si>
    <t>Taylor</t>
  </si>
  <si>
    <t>Wayne</t>
  </si>
  <si>
    <t>MI</t>
  </si>
  <si>
    <t>313-288-7937</t>
  </si>
  <si>
    <t>313-341-4470</t>
  </si>
  <si>
    <t>yuki_whobrey@aol.com</t>
  </si>
  <si>
    <t>Fletcher</t>
  </si>
  <si>
    <t>Flosi</t>
  </si>
  <si>
    <t>Post Box Services Plus</t>
  </si>
  <si>
    <t>394 Manchester Blvd</t>
  </si>
  <si>
    <t>Rockford</t>
  </si>
  <si>
    <t>Winnebago</t>
  </si>
  <si>
    <t>815-828-2147</t>
  </si>
  <si>
    <t>815-426-5657</t>
  </si>
  <si>
    <t>fletcher.flosi@yahoo.com</t>
  </si>
  <si>
    <t>Bette</t>
  </si>
  <si>
    <t>Nicka</t>
  </si>
  <si>
    <t>Sport En Art</t>
  </si>
  <si>
    <t>6 S 33rd St</t>
  </si>
  <si>
    <t>Aston</t>
  </si>
  <si>
    <t>Delaware</t>
  </si>
  <si>
    <t>610-545-3615</t>
  </si>
  <si>
    <t>610-492-4643</t>
  </si>
  <si>
    <t>bette_nicka@cox.net</t>
  </si>
  <si>
    <t>Veronika</t>
  </si>
  <si>
    <t>Inouye</t>
  </si>
  <si>
    <t>C 4 Network Inc</t>
  </si>
  <si>
    <t>6 Greenleaf Ave</t>
  </si>
  <si>
    <t>408-540-1785</t>
  </si>
  <si>
    <t>408-813-4592</t>
  </si>
  <si>
    <t>vinouye@aol.com</t>
  </si>
  <si>
    <t>Willard</t>
  </si>
  <si>
    <t>Kolmetz</t>
  </si>
  <si>
    <t>Ingalls, Donald R Esq</t>
  </si>
  <si>
    <t>618 W Yakima Ave</t>
  </si>
  <si>
    <t>Irving</t>
  </si>
  <si>
    <t>Dallas</t>
  </si>
  <si>
    <t>972-303-9197</t>
  </si>
  <si>
    <t>972-896-4882</t>
  </si>
  <si>
    <t>willard@hotmail.com</t>
  </si>
  <si>
    <t>Maryann</t>
  </si>
  <si>
    <t>Royster</t>
  </si>
  <si>
    <t>Franklin, Peter L Esq</t>
  </si>
  <si>
    <t>74 S Westgate St</t>
  </si>
  <si>
    <t>Albany</t>
  </si>
  <si>
    <t>518-966-7987</t>
  </si>
  <si>
    <t>518-448-8982</t>
  </si>
  <si>
    <t>mroyster@royster.com</t>
  </si>
  <si>
    <t>Alisha</t>
  </si>
  <si>
    <t>Slusarski</t>
  </si>
  <si>
    <t>Wtlz Power 107 Fm</t>
  </si>
  <si>
    <t>3273 State St</t>
  </si>
  <si>
    <t>Middlesex</t>
  </si>
  <si>
    <t>732-658-3154</t>
  </si>
  <si>
    <t>732-635-3453</t>
  </si>
  <si>
    <t>alisha@slusarski.com</t>
  </si>
  <si>
    <t>Allene</t>
  </si>
  <si>
    <t>Iturbide</t>
  </si>
  <si>
    <t>Ledecky, David Esq</t>
  </si>
  <si>
    <t>1 Central Ave</t>
  </si>
  <si>
    <t>Stevens Point</t>
  </si>
  <si>
    <t>Portage</t>
  </si>
  <si>
    <t>715-662-6764</t>
  </si>
  <si>
    <t>715-530-9863</t>
  </si>
  <si>
    <t>allene_iturbide@cox.net</t>
  </si>
  <si>
    <t>Chanel</t>
  </si>
  <si>
    <t>Caudy</t>
  </si>
  <si>
    <t>Professional Image Inc</t>
  </si>
  <si>
    <t>86 Nw 66th St #8673</t>
  </si>
  <si>
    <t>Shawnee</t>
  </si>
  <si>
    <t>Johnson</t>
  </si>
  <si>
    <t>KS</t>
  </si>
  <si>
    <t>913-388-2079</t>
  </si>
  <si>
    <t>913-899-1103</t>
  </si>
  <si>
    <t>chanel.caudy@caudy.org</t>
  </si>
  <si>
    <t>Ezekiel</t>
  </si>
  <si>
    <t>Chui</t>
  </si>
  <si>
    <t>Sider, Donald C Esq</t>
  </si>
  <si>
    <t>2 Cedar Ave #84</t>
  </si>
  <si>
    <t>Easton</t>
  </si>
  <si>
    <t>Talbot</t>
  </si>
  <si>
    <t>410-669-1642</t>
  </si>
  <si>
    <t>410-235-8738</t>
  </si>
  <si>
    <t>ezekiel@chui.com</t>
  </si>
  <si>
    <t>Willow</t>
  </si>
  <si>
    <t>Kusko</t>
  </si>
  <si>
    <t>U Pull It</t>
  </si>
  <si>
    <t>90991 Thorburn Ave</t>
  </si>
  <si>
    <t>New York</t>
  </si>
  <si>
    <t>212-582-4976</t>
  </si>
  <si>
    <t>212-934-5167</t>
  </si>
  <si>
    <t>wkusko@yahoo.com</t>
  </si>
  <si>
    <t>Bernardo</t>
  </si>
  <si>
    <t>Figeroa</t>
  </si>
  <si>
    <t>Clark, Richard Cpa</t>
  </si>
  <si>
    <t>386 9th Ave N</t>
  </si>
  <si>
    <t>Conroe</t>
  </si>
  <si>
    <t>936-336-3951</t>
  </si>
  <si>
    <t>936-597-3614</t>
  </si>
  <si>
    <t>bfigeroa@aol.com</t>
  </si>
  <si>
    <t>Ammie</t>
  </si>
  <si>
    <t>Corrio</t>
  </si>
  <si>
    <t>Moskowitz, Barry S</t>
  </si>
  <si>
    <t>74874 Atlantic Ave</t>
  </si>
  <si>
    <t>Columbus</t>
  </si>
  <si>
    <t>Franklin</t>
  </si>
  <si>
    <t>614-801-9788</t>
  </si>
  <si>
    <t>614-648-3265</t>
  </si>
  <si>
    <t>ammie@corrio.com</t>
  </si>
  <si>
    <t>Francine</t>
  </si>
  <si>
    <t>Vocelka</t>
  </si>
  <si>
    <t>Cascade Realty Advisors Inc</t>
  </si>
  <si>
    <t>366 South Dr</t>
  </si>
  <si>
    <t>Las Cruces</t>
  </si>
  <si>
    <t>Dona Ana</t>
  </si>
  <si>
    <t>NM</t>
  </si>
  <si>
    <t>505-977-3911</t>
  </si>
  <si>
    <t>505-335-5293</t>
  </si>
  <si>
    <t>francine_vocelka@vocelka.com</t>
  </si>
  <si>
    <t>Ernie</t>
  </si>
  <si>
    <t>Stenseth</t>
  </si>
  <si>
    <t>Knwz Newsradio</t>
  </si>
  <si>
    <t>45 E Liberty St</t>
  </si>
  <si>
    <t>Ridgefield Park</t>
  </si>
  <si>
    <t>Bergen</t>
  </si>
  <si>
    <t>201-709-6245</t>
  </si>
  <si>
    <t>201-387-9093</t>
  </si>
  <si>
    <t>ernie_stenseth@aol.com</t>
  </si>
  <si>
    <t>Albina</t>
  </si>
  <si>
    <t>Glick</t>
  </si>
  <si>
    <t>Giampetro, Anthony D</t>
  </si>
  <si>
    <t>4 Ralph Ct</t>
  </si>
  <si>
    <t>Dunellen</t>
  </si>
  <si>
    <t>732-924-7882</t>
  </si>
  <si>
    <t>732-782-6701</t>
  </si>
  <si>
    <t>albina@glick.com</t>
  </si>
  <si>
    <t>Alishia</t>
  </si>
  <si>
    <t>Sergi</t>
  </si>
  <si>
    <t>Milford Enterprises Inc</t>
  </si>
  <si>
    <t>2742 Distribution Way</t>
  </si>
  <si>
    <t>212-860-1579</t>
  </si>
  <si>
    <t>212-753-2740</t>
  </si>
  <si>
    <t>asergi@gmail.com</t>
  </si>
  <si>
    <t>Solange</t>
  </si>
  <si>
    <t>Shinko</t>
  </si>
  <si>
    <t>Mosocco, Ronald A</t>
  </si>
  <si>
    <t>426 Wolf St</t>
  </si>
  <si>
    <t>Metairie</t>
  </si>
  <si>
    <t>Jefferson</t>
  </si>
  <si>
    <t>504-979-9175</t>
  </si>
  <si>
    <t>504-265-8174</t>
  </si>
  <si>
    <t>solange@shinko.com</t>
  </si>
  <si>
    <t>Jose</t>
  </si>
  <si>
    <t>Stockham</t>
  </si>
  <si>
    <t>Tri State Refueler Co</t>
  </si>
  <si>
    <t>128 Bransten Rd</t>
  </si>
  <si>
    <t>212-675-8570</t>
  </si>
  <si>
    <t>212-569-4233</t>
  </si>
  <si>
    <t>jose@yahoo.com</t>
  </si>
  <si>
    <t>Rozella</t>
  </si>
  <si>
    <t>Ostrosky</t>
  </si>
  <si>
    <t>Parkway Company</t>
  </si>
  <si>
    <t>17 Morena Blvd</t>
  </si>
  <si>
    <t>Camarillo</t>
  </si>
  <si>
    <t>Ventura</t>
  </si>
  <si>
    <t>805-832-6163</t>
  </si>
  <si>
    <t>805-609-1531</t>
  </si>
  <si>
    <t>rozella.ostrosky@ostrosky.com</t>
  </si>
  <si>
    <t>Valentine</t>
  </si>
  <si>
    <t>Gillian</t>
  </si>
  <si>
    <t>Fbs Business Finance</t>
  </si>
  <si>
    <t>775 W 17th St</t>
  </si>
  <si>
    <t>San Antonio</t>
  </si>
  <si>
    <t>Bexar</t>
  </si>
  <si>
    <t>210-812-9597</t>
  </si>
  <si>
    <t>210-300-6244</t>
  </si>
  <si>
    <t>valentine_gillian@gmail.com</t>
  </si>
  <si>
    <t>Kati</t>
  </si>
  <si>
    <t>Rulapaugh</t>
  </si>
  <si>
    <t>Eder Assocs Consltng Engrs Pc</t>
  </si>
  <si>
    <t>6980 Dorsett Rd</t>
  </si>
  <si>
    <t>Abilene</t>
  </si>
  <si>
    <t>Dickinson</t>
  </si>
  <si>
    <t>785-463-7829</t>
  </si>
  <si>
    <t>785-219-7724</t>
  </si>
  <si>
    <t>kati.rulapaugh@hotmail.com</t>
  </si>
  <si>
    <t>Youlanda</t>
  </si>
  <si>
    <t>Schemmer</t>
  </si>
  <si>
    <t>Tri M Tool Inc</t>
  </si>
  <si>
    <t>2881 Lewis Rd</t>
  </si>
  <si>
    <t>Prineville</t>
  </si>
  <si>
    <t>Crook</t>
  </si>
  <si>
    <t>OR</t>
  </si>
  <si>
    <t>541-548-8197</t>
  </si>
  <si>
    <t>541-993-2611</t>
  </si>
  <si>
    <t>youlanda@aol.com</t>
  </si>
  <si>
    <t>Dyan</t>
  </si>
  <si>
    <t>Oldroyd</t>
  </si>
  <si>
    <t>International Eyelets Inc</t>
  </si>
  <si>
    <t>7219 Woodfield Rd</t>
  </si>
  <si>
    <t>Overland Park</t>
  </si>
  <si>
    <t>913-413-4604</t>
  </si>
  <si>
    <t>913-645-8918</t>
  </si>
  <si>
    <t>doldroyd@aol.com</t>
  </si>
  <si>
    <t>Roxane</t>
  </si>
  <si>
    <t>Campain</t>
  </si>
  <si>
    <t>Rapid Trading Intl</t>
  </si>
  <si>
    <t>1048 Main St</t>
  </si>
  <si>
    <t>Fairbanks</t>
  </si>
  <si>
    <t>Fairbanks North Star</t>
  </si>
  <si>
    <t>907-231-4722</t>
  </si>
  <si>
    <t>907-335-6568</t>
  </si>
  <si>
    <t>roxane@hotmail.com</t>
  </si>
  <si>
    <t>Lavera</t>
  </si>
  <si>
    <t>Perin</t>
  </si>
  <si>
    <t>Abc Enterprises Inc</t>
  </si>
  <si>
    <t>678 3rd Ave</t>
  </si>
  <si>
    <t>Miami</t>
  </si>
  <si>
    <t>Miami-Dade</t>
  </si>
  <si>
    <t>FL</t>
  </si>
  <si>
    <t>305-606-7291</t>
  </si>
  <si>
    <t>305-995-2078</t>
  </si>
  <si>
    <t>lperin@perin.org</t>
  </si>
  <si>
    <t>Erick</t>
  </si>
  <si>
    <t>Ferencz</t>
  </si>
  <si>
    <t>Cindy Turner Associates</t>
  </si>
  <si>
    <t>20 S Babcock St</t>
  </si>
  <si>
    <t>907-741-1044</t>
  </si>
  <si>
    <t>907-227-6777</t>
  </si>
  <si>
    <t>erick.ferencz@aol.com</t>
  </si>
  <si>
    <t>Fatima</t>
  </si>
  <si>
    <t>Saylors</t>
  </si>
  <si>
    <t>Stanton, James D Esq</t>
  </si>
  <si>
    <t>2 Lighthouse Ave</t>
  </si>
  <si>
    <t>Hopkins</t>
  </si>
  <si>
    <t>Hennepin</t>
  </si>
  <si>
    <t>MN</t>
  </si>
  <si>
    <t>952-768-2416</t>
  </si>
  <si>
    <t>952-479-2375</t>
  </si>
  <si>
    <t>fsaylors@saylors.org</t>
  </si>
  <si>
    <t>Jina</t>
  </si>
  <si>
    <t>Briddick</t>
  </si>
  <si>
    <t>Grace Pastries Inc</t>
  </si>
  <si>
    <t>38938 Park Blvd</t>
  </si>
  <si>
    <t>Boston</t>
  </si>
  <si>
    <t>MA</t>
  </si>
  <si>
    <t>617-399-5124</t>
  </si>
  <si>
    <t>617-997-5771</t>
  </si>
  <si>
    <t>jina_briddick@briddick.com</t>
  </si>
  <si>
    <t>Kanisha</t>
  </si>
  <si>
    <t>Waycott</t>
  </si>
  <si>
    <t>Schroer, Gene E Esq</t>
  </si>
  <si>
    <t>5 Tomahawk Dr</t>
  </si>
  <si>
    <t>323-453-2780</t>
  </si>
  <si>
    <t>323-315-7314</t>
  </si>
  <si>
    <t>kanisha_waycott@yahoo.com</t>
  </si>
  <si>
    <t>Emerson</t>
  </si>
  <si>
    <t>Bowley</t>
  </si>
  <si>
    <t>Knights Inn</t>
  </si>
  <si>
    <t>762 S Main St</t>
  </si>
  <si>
    <t>Madison</t>
  </si>
  <si>
    <t>Dane</t>
  </si>
  <si>
    <t>608-336-7444</t>
  </si>
  <si>
    <t>608-658-7940</t>
  </si>
  <si>
    <t>emerson.bowley@bowley.org</t>
  </si>
  <si>
    <t>Blair</t>
  </si>
  <si>
    <t>Malet</t>
  </si>
  <si>
    <t>Bollinger Mach Shp &amp; Shipyard</t>
  </si>
  <si>
    <t>209 Decker Dr</t>
  </si>
  <si>
    <t>Philadelphia</t>
  </si>
  <si>
    <t>215-907-9111</t>
  </si>
  <si>
    <t>215-794-4519</t>
  </si>
  <si>
    <t>bmalet@yahoo.com</t>
  </si>
  <si>
    <t>Brock</t>
  </si>
  <si>
    <t>Bolognia</t>
  </si>
  <si>
    <t>Orinda News</t>
  </si>
  <si>
    <t>4486 W O St #1</t>
  </si>
  <si>
    <t>212-402-9216</t>
  </si>
  <si>
    <t>212-617-5063</t>
  </si>
  <si>
    <t>bbolognia@yahoo.com</t>
  </si>
  <si>
    <t>Lorrie</t>
  </si>
  <si>
    <t>Nestle</t>
  </si>
  <si>
    <t>Ballard Spahr Andrews</t>
  </si>
  <si>
    <t>39 S 7th St</t>
  </si>
  <si>
    <t>Tullahoma</t>
  </si>
  <si>
    <t>Coffee</t>
  </si>
  <si>
    <t>931-875-6644</t>
  </si>
  <si>
    <t>931-303-6041</t>
  </si>
  <si>
    <t>lnestle@hotmail.com</t>
  </si>
  <si>
    <t>Sabra</t>
  </si>
  <si>
    <t>Uyetake</t>
  </si>
  <si>
    <t>Lowy Limousine Service</t>
  </si>
  <si>
    <t>98839 Hawthorne Blvd #6101</t>
  </si>
  <si>
    <t>Columbia</t>
  </si>
  <si>
    <t>Richland</t>
  </si>
  <si>
    <t>SC</t>
  </si>
  <si>
    <t>803-925-5213</t>
  </si>
  <si>
    <t>803-681-3678</t>
  </si>
  <si>
    <t>sabra@uyetake.org</t>
  </si>
  <si>
    <t>Marjory</t>
  </si>
  <si>
    <t>Mastella</t>
  </si>
  <si>
    <t>Vicon Corporation</t>
  </si>
  <si>
    <t>71 San Mateo Ave</t>
  </si>
  <si>
    <t>610-814-5533</t>
  </si>
  <si>
    <t>610-379-7125</t>
  </si>
  <si>
    <t>mmastella@mastella.com</t>
  </si>
  <si>
    <t>Karl</t>
  </si>
  <si>
    <t>Klonowski</t>
  </si>
  <si>
    <t>Rossi, Michael M</t>
  </si>
  <si>
    <t>76 Brooks St #9</t>
  </si>
  <si>
    <t>Flemington</t>
  </si>
  <si>
    <t>Hunterdon</t>
  </si>
  <si>
    <t>908-877-6135</t>
  </si>
  <si>
    <t>908-470-4661</t>
  </si>
  <si>
    <t>karl_klonowski@yahoo.com</t>
  </si>
  <si>
    <t>Tonette</t>
  </si>
  <si>
    <t>Wenner</t>
  </si>
  <si>
    <t>Northwest Publishing</t>
  </si>
  <si>
    <t>4545 Courthouse Rd</t>
  </si>
  <si>
    <t>Westbury</t>
  </si>
  <si>
    <t>Nassau</t>
  </si>
  <si>
    <t>516-968-6051</t>
  </si>
  <si>
    <t>516-333-4861</t>
  </si>
  <si>
    <t>twenner@aol.com</t>
  </si>
  <si>
    <t>Amber</t>
  </si>
  <si>
    <t>Monarrez</t>
  </si>
  <si>
    <t>Branford Wire &amp; Mfg Co</t>
  </si>
  <si>
    <t>14288 Foster Ave #4121</t>
  </si>
  <si>
    <t>Jenkintown</t>
  </si>
  <si>
    <t>215-934-8655</t>
  </si>
  <si>
    <t>215-329-6386</t>
  </si>
  <si>
    <t>amber_monarrez@monarrez.org</t>
  </si>
  <si>
    <t>Shenika</t>
  </si>
  <si>
    <t>Seewald</t>
  </si>
  <si>
    <t>East Coast Marketing</t>
  </si>
  <si>
    <t>4 Otis St</t>
  </si>
  <si>
    <t>Van Nuys</t>
  </si>
  <si>
    <t>818-423-4007</t>
  </si>
  <si>
    <t>818-749-8650</t>
  </si>
  <si>
    <t>shenika@gmail.com</t>
  </si>
  <si>
    <t>Delmy</t>
  </si>
  <si>
    <t>Ahle</t>
  </si>
  <si>
    <t>Wye Technologies Inc</t>
  </si>
  <si>
    <t>65895 S 16th St</t>
  </si>
  <si>
    <t>Providence</t>
  </si>
  <si>
    <t>RI</t>
  </si>
  <si>
    <t>401-458-2547</t>
  </si>
  <si>
    <t>401-559-8961</t>
  </si>
  <si>
    <t>delmy.ahle@hotmail.com</t>
  </si>
  <si>
    <t>Deeanna</t>
  </si>
  <si>
    <t>Juhas</t>
  </si>
  <si>
    <t>Healy, George W Iv</t>
  </si>
  <si>
    <t>14302 Pennsylvania Ave</t>
  </si>
  <si>
    <t>Huntingdon Valley</t>
  </si>
  <si>
    <t>215-211-9589</t>
  </si>
  <si>
    <t>215-417-9563</t>
  </si>
  <si>
    <t>deeanna_juhas@gmail.com</t>
  </si>
  <si>
    <t>Blondell</t>
  </si>
  <si>
    <t>Pugh</t>
  </si>
  <si>
    <t>Alpenlite Inc</t>
  </si>
  <si>
    <t>201 Hawk Ct</t>
  </si>
  <si>
    <t>401-960-8259</t>
  </si>
  <si>
    <t>401-300-8122</t>
  </si>
  <si>
    <t>bpugh@aol.com</t>
  </si>
  <si>
    <t>Jamal</t>
  </si>
  <si>
    <t>Vanausdal</t>
  </si>
  <si>
    <t>Hubbard, Bruce Esq</t>
  </si>
  <si>
    <t>53075 Sw 152nd Ter #615</t>
  </si>
  <si>
    <t>Monroe Township</t>
  </si>
  <si>
    <t>732-234-1546</t>
  </si>
  <si>
    <t>732-904-2931</t>
  </si>
  <si>
    <t>jamal@vanausdal.org</t>
  </si>
  <si>
    <t>Cecily</t>
  </si>
  <si>
    <t>Hollack</t>
  </si>
  <si>
    <t>Arthur A Oliver &amp; Son Inc</t>
  </si>
  <si>
    <t>59 N Groesbeck Hwy</t>
  </si>
  <si>
    <t>Austin</t>
  </si>
  <si>
    <t>Travis</t>
  </si>
  <si>
    <t>512-486-3817</t>
  </si>
  <si>
    <t>512-861-3814</t>
  </si>
  <si>
    <t>cecily@hollack.org</t>
  </si>
  <si>
    <t>Carmelina</t>
  </si>
  <si>
    <t>Lindall</t>
  </si>
  <si>
    <t>George Jessop Carter Jewelers</t>
  </si>
  <si>
    <t>2664 Lewis Rd</t>
  </si>
  <si>
    <t>Littleton</t>
  </si>
  <si>
    <t>Douglas</t>
  </si>
  <si>
    <t>CO</t>
  </si>
  <si>
    <t>303-724-7371</t>
  </si>
  <si>
    <t>303-874-5160</t>
  </si>
  <si>
    <t>carmelina_lindall@lindall.com</t>
  </si>
  <si>
    <t>Maurine</t>
  </si>
  <si>
    <t>Yglesias</t>
  </si>
  <si>
    <t>Schultz, Thomas C Md</t>
  </si>
  <si>
    <t>59 Shady Ln #53</t>
  </si>
  <si>
    <t>414-748-1374</t>
  </si>
  <si>
    <t>414-573-7719</t>
  </si>
  <si>
    <t>maurine_yglesias@yglesias.com</t>
  </si>
  <si>
    <t>Tawna</t>
  </si>
  <si>
    <t>Buvens</t>
  </si>
  <si>
    <t>H H H Enterprises Inc</t>
  </si>
  <si>
    <t>3305 Nabell Ave #679</t>
  </si>
  <si>
    <t>212-674-9610</t>
  </si>
  <si>
    <t>212-462-9157</t>
  </si>
  <si>
    <t>tawna@gmail.com</t>
  </si>
  <si>
    <t>Penney</t>
  </si>
  <si>
    <t>Weight</t>
  </si>
  <si>
    <t>Hawaiian King Hotel</t>
  </si>
  <si>
    <t>18 Fountain St</t>
  </si>
  <si>
    <t>907-797-9628</t>
  </si>
  <si>
    <t>907-873-2882</t>
  </si>
  <si>
    <t>penney_weight@aol.com</t>
  </si>
  <si>
    <t>Elly</t>
  </si>
  <si>
    <t>Morocco</t>
  </si>
  <si>
    <t>Killion Industries</t>
  </si>
  <si>
    <t>7 W 32nd St</t>
  </si>
  <si>
    <t>Erie</t>
  </si>
  <si>
    <t>814-393-5571</t>
  </si>
  <si>
    <t>814-420-3553</t>
  </si>
  <si>
    <t>elly_morocco@gmail.com</t>
  </si>
  <si>
    <t>Ilene</t>
  </si>
  <si>
    <t>Eroman</t>
  </si>
  <si>
    <t>Robinson, William J Esq</t>
  </si>
  <si>
    <t>2853 S Central Expy</t>
  </si>
  <si>
    <t>Glen Burnie</t>
  </si>
  <si>
    <t>Anne Arundel</t>
  </si>
  <si>
    <t>410-914-9018</t>
  </si>
  <si>
    <t>410-937-4543</t>
  </si>
  <si>
    <t>ilene.eroman@hotmail.com</t>
  </si>
  <si>
    <t>Vallie</t>
  </si>
  <si>
    <t>Mondella</t>
  </si>
  <si>
    <t>Private Properties</t>
  </si>
  <si>
    <t>74 W College St</t>
  </si>
  <si>
    <t>Boise</t>
  </si>
  <si>
    <t>Ada</t>
  </si>
  <si>
    <t>ID</t>
  </si>
  <si>
    <t>208-862-5339</t>
  </si>
  <si>
    <t>208-737-8439</t>
  </si>
  <si>
    <t>vmondella@mondella.com</t>
  </si>
  <si>
    <t>Kallie</t>
  </si>
  <si>
    <t>Blackwood</t>
  </si>
  <si>
    <t>Rowley Schlimgen Inc</t>
  </si>
  <si>
    <t>701 S Harrison Rd</t>
  </si>
  <si>
    <t>San Francisco</t>
  </si>
  <si>
    <t>415-315-2761</t>
  </si>
  <si>
    <t>415-604-7609</t>
  </si>
  <si>
    <t>kallie.blackwood@gmail.com</t>
  </si>
  <si>
    <t>Johnetta</t>
  </si>
  <si>
    <t>Abdallah</t>
  </si>
  <si>
    <t>Forging Specialties</t>
  </si>
  <si>
    <t>1088 Pinehurst St</t>
  </si>
  <si>
    <t>Chapel Hill</t>
  </si>
  <si>
    <t>Orange</t>
  </si>
  <si>
    <t>NC</t>
  </si>
  <si>
    <t>919-225-9345</t>
  </si>
  <si>
    <t>919-715-3791</t>
  </si>
  <si>
    <t>johnetta_abdallah@aol.com</t>
  </si>
  <si>
    <t>Bobbye</t>
  </si>
  <si>
    <t>Rhym</t>
  </si>
  <si>
    <t>Smits, Patricia Garity</t>
  </si>
  <si>
    <t>30 W 80th St #1995</t>
  </si>
  <si>
    <t>San Carlos</t>
  </si>
  <si>
    <t>San Mateo</t>
  </si>
  <si>
    <t>650-528-5783</t>
  </si>
  <si>
    <t>650-811-9032</t>
  </si>
  <si>
    <t>brhym@rhym.com</t>
  </si>
  <si>
    <t>Micaela</t>
  </si>
  <si>
    <t>Rhymes</t>
  </si>
  <si>
    <t>H Lee Leonard Attorney At Law</t>
  </si>
  <si>
    <t>20932 Hedley St</t>
  </si>
  <si>
    <t>Concord</t>
  </si>
  <si>
    <t>Contra Costa</t>
  </si>
  <si>
    <t>925-647-3298</t>
  </si>
  <si>
    <t>925-522-7798</t>
  </si>
  <si>
    <t>micaela_rhymes@gmail.com</t>
  </si>
  <si>
    <t>Tamar</t>
  </si>
  <si>
    <t>Hoogland</t>
  </si>
  <si>
    <t>A K Construction Co</t>
  </si>
  <si>
    <t>2737 Pistorio Rd #9230</t>
  </si>
  <si>
    <t>London</t>
  </si>
  <si>
    <t>740-343-8575</t>
  </si>
  <si>
    <t>740-526-5410</t>
  </si>
  <si>
    <t>tamar@hotmail.com</t>
  </si>
  <si>
    <t>Moon</t>
  </si>
  <si>
    <t>Parlato</t>
  </si>
  <si>
    <t>Ambelang, Jessica M Md</t>
  </si>
  <si>
    <t>74989 Brandon St</t>
  </si>
  <si>
    <t>Wellsville</t>
  </si>
  <si>
    <t>Allegany</t>
  </si>
  <si>
    <t>585-866-8313</t>
  </si>
  <si>
    <t>585-498-4278</t>
  </si>
  <si>
    <t>moon@yahoo.com</t>
  </si>
  <si>
    <t>Laurel</t>
  </si>
  <si>
    <t>Reitler</t>
  </si>
  <si>
    <t>Q A Service</t>
  </si>
  <si>
    <t>6 Kains Ave</t>
  </si>
  <si>
    <t>410-520-4832</t>
  </si>
  <si>
    <t>410-957-6903</t>
  </si>
  <si>
    <t>laurel_reitler@reitler.com</t>
  </si>
  <si>
    <t>Delisa</t>
  </si>
  <si>
    <t>Crupi</t>
  </si>
  <si>
    <t>Wood &amp; Whitacre Contractors</t>
  </si>
  <si>
    <t>47565 W Grand Ave</t>
  </si>
  <si>
    <t>Newark</t>
  </si>
  <si>
    <t>Essex</t>
  </si>
  <si>
    <t>973-354-2040</t>
  </si>
  <si>
    <t>973-847-9611</t>
  </si>
  <si>
    <t>delisa.crupi@crupi.com</t>
  </si>
  <si>
    <t>Viva</t>
  </si>
  <si>
    <t>Toelkes</t>
  </si>
  <si>
    <t>Mark Iv Press Ltd</t>
  </si>
  <si>
    <t>4284 Dorigo Ln</t>
  </si>
  <si>
    <t>773-446-5569</t>
  </si>
  <si>
    <t>773-352-3437</t>
  </si>
  <si>
    <t>viva.toelkes@gmail.com</t>
  </si>
  <si>
    <t>Elza</t>
  </si>
  <si>
    <t>Lipke</t>
  </si>
  <si>
    <t>Museum Of Science &amp; Industry</t>
  </si>
  <si>
    <t>6794 Lake Dr E</t>
  </si>
  <si>
    <t>973-927-3447</t>
  </si>
  <si>
    <t>973-796-3667</t>
  </si>
  <si>
    <t>elza@yahoo.com</t>
  </si>
  <si>
    <t>Devorah</t>
  </si>
  <si>
    <t>Chickering</t>
  </si>
  <si>
    <t>Garrison Ind</t>
  </si>
  <si>
    <t>31 Douglas Blvd #950</t>
  </si>
  <si>
    <t>Clovis</t>
  </si>
  <si>
    <t>Curry</t>
  </si>
  <si>
    <t>505-975-8559</t>
  </si>
  <si>
    <t>505-950-1763</t>
  </si>
  <si>
    <t>devorah@hotmail.com</t>
  </si>
  <si>
    <t>Timothy</t>
  </si>
  <si>
    <t>Mulqueen</t>
  </si>
  <si>
    <t>Saronix Nymph Products</t>
  </si>
  <si>
    <t>44 W 4th St</t>
  </si>
  <si>
    <t>Staten Island</t>
  </si>
  <si>
    <t>Richmond</t>
  </si>
  <si>
    <t>718-332-6527</t>
  </si>
  <si>
    <t>718-654-7063</t>
  </si>
  <si>
    <t>timothy_mulqueen@mulqueen.org</t>
  </si>
  <si>
    <t>Arlette</t>
  </si>
  <si>
    <t>Honeywell</t>
  </si>
  <si>
    <t>Smc Inc</t>
  </si>
  <si>
    <t>11279 Loytan St</t>
  </si>
  <si>
    <t>Jacksonville</t>
  </si>
  <si>
    <t>Duval</t>
  </si>
  <si>
    <t>904-775-4480</t>
  </si>
  <si>
    <t>904-514-9918</t>
  </si>
  <si>
    <t>ahoneywell@honeywell.com</t>
  </si>
  <si>
    <t>Dominque</t>
  </si>
  <si>
    <t>Dickerson</t>
  </si>
  <si>
    <t>E A I Electronic Assocs Inc</t>
  </si>
  <si>
    <t>69 Marquette Ave</t>
  </si>
  <si>
    <t>Hayward</t>
  </si>
  <si>
    <t>Alameda</t>
  </si>
  <si>
    <t>510-993-3758</t>
  </si>
  <si>
    <t>510-901-7640</t>
  </si>
  <si>
    <t>dominque.dickerson@dickerson.org</t>
  </si>
  <si>
    <t>Lettie</t>
  </si>
  <si>
    <t>Isenhower</t>
  </si>
  <si>
    <t>Conte, Christopher A Esq</t>
  </si>
  <si>
    <t>70 W Main St</t>
  </si>
  <si>
    <t>Beachwood</t>
  </si>
  <si>
    <t>Cuyahoga</t>
  </si>
  <si>
    <t>216-657-7668</t>
  </si>
  <si>
    <t>216-733-8494</t>
  </si>
  <si>
    <t>lettie_isenhower@yahoo.com</t>
  </si>
  <si>
    <t>Myra</t>
  </si>
  <si>
    <t>Munns</t>
  </si>
  <si>
    <t>Anker Law Office</t>
  </si>
  <si>
    <t>461 Prospect Pl #316</t>
  </si>
  <si>
    <t>Euless</t>
  </si>
  <si>
    <t>Tarrant</t>
  </si>
  <si>
    <t>817-914-7518</t>
  </si>
  <si>
    <t>817-451-3518</t>
  </si>
  <si>
    <t>mmunns@cox.net</t>
  </si>
  <si>
    <t>Stephaine</t>
  </si>
  <si>
    <t>Barfield</t>
  </si>
  <si>
    <t>Beutelschies &amp; Company</t>
  </si>
  <si>
    <t>47154 Whipple Ave Nw</t>
  </si>
  <si>
    <t>Gardena</t>
  </si>
  <si>
    <t>310-774-7643</t>
  </si>
  <si>
    <t>310-968-1219</t>
  </si>
  <si>
    <t>stephaine@barfield.com</t>
  </si>
  <si>
    <t>Lai</t>
  </si>
  <si>
    <t>Gato</t>
  </si>
  <si>
    <t>Fligg, Kenneth I Jr</t>
  </si>
  <si>
    <t>37 Alabama Ave</t>
  </si>
  <si>
    <t>Evanston</t>
  </si>
  <si>
    <t>847-728-7286</t>
  </si>
  <si>
    <t>847-957-4614</t>
  </si>
  <si>
    <t>lai.gato@gato.org</t>
  </si>
  <si>
    <t>Stephen</t>
  </si>
  <si>
    <t>Emigh</t>
  </si>
  <si>
    <t>Sharp, J Daniel Esq</t>
  </si>
  <si>
    <t>3777 E Richmond St #900</t>
  </si>
  <si>
    <t>Akron</t>
  </si>
  <si>
    <t>Summit</t>
  </si>
  <si>
    <t>330-537-5358</t>
  </si>
  <si>
    <t>330-700-2312</t>
  </si>
  <si>
    <t>stephen_emigh@hotmail.com</t>
  </si>
  <si>
    <t>Tyra</t>
  </si>
  <si>
    <t>Shields</t>
  </si>
  <si>
    <t>Assink, Anne H Esq</t>
  </si>
  <si>
    <t>3 Fort Worth Ave</t>
  </si>
  <si>
    <t>215-255-1641</t>
  </si>
  <si>
    <t>215-228-8264</t>
  </si>
  <si>
    <t>tshields@gmail.com</t>
  </si>
  <si>
    <t>Tammara</t>
  </si>
  <si>
    <t>Wardrip</t>
  </si>
  <si>
    <t>Jewel My Shop Inc</t>
  </si>
  <si>
    <t>4800 Black Horse Pike</t>
  </si>
  <si>
    <t>Burlingame</t>
  </si>
  <si>
    <t>650-803-1936</t>
  </si>
  <si>
    <t>650-216-5075</t>
  </si>
  <si>
    <t>twardrip@cox.net</t>
  </si>
  <si>
    <t>Cory</t>
  </si>
  <si>
    <t>Gibes</t>
  </si>
  <si>
    <t>Chinese Translation Resources</t>
  </si>
  <si>
    <t>83649 W Belmont Ave</t>
  </si>
  <si>
    <t>San Gabriel</t>
  </si>
  <si>
    <t>626-572-1096</t>
  </si>
  <si>
    <t>626-696-2777</t>
  </si>
  <si>
    <t>cory.gibes@gmail.com</t>
  </si>
  <si>
    <t>Danica</t>
  </si>
  <si>
    <t>Bruschke</t>
  </si>
  <si>
    <t>Stevens, Charles T</t>
  </si>
  <si>
    <t>840 15th Ave</t>
  </si>
  <si>
    <t>Waco</t>
  </si>
  <si>
    <t>McLennan</t>
  </si>
  <si>
    <t>254-782-8569</t>
  </si>
  <si>
    <t>254-205-1422</t>
  </si>
  <si>
    <t>danica_bruschke@gmail.com</t>
  </si>
  <si>
    <t>Wilda</t>
  </si>
  <si>
    <t>Giguere</t>
  </si>
  <si>
    <t>Mclaughlin, Luther W Cpa</t>
  </si>
  <si>
    <t>1747 Calle Amanecer #2</t>
  </si>
  <si>
    <t>907-870-5536</t>
  </si>
  <si>
    <t>907-914-9482</t>
  </si>
  <si>
    <t>wilda@cox.net</t>
  </si>
  <si>
    <t>Elvera</t>
  </si>
  <si>
    <t>Benimadho</t>
  </si>
  <si>
    <t>Tree Musketeers</t>
  </si>
  <si>
    <t>99385 Charity St #840</t>
  </si>
  <si>
    <t>408-703-8505</t>
  </si>
  <si>
    <t>408-440-8447</t>
  </si>
  <si>
    <t>elvera.benimadho@cox.net</t>
  </si>
  <si>
    <t>Carma</t>
  </si>
  <si>
    <t>Vanheusen</t>
  </si>
  <si>
    <t>Springfield Div Oh Edison Co</t>
  </si>
  <si>
    <t>68556 Central Hwy</t>
  </si>
  <si>
    <t>San Leandro</t>
  </si>
  <si>
    <t>510-503-7169</t>
  </si>
  <si>
    <t>510-452-4835</t>
  </si>
  <si>
    <t>carma@cox.net</t>
  </si>
  <si>
    <t>Malinda</t>
  </si>
  <si>
    <t>Hochard</t>
  </si>
  <si>
    <t>Logan Memorial Hospital</t>
  </si>
  <si>
    <t>55 Riverside Ave</t>
  </si>
  <si>
    <t>Indianapolis</t>
  </si>
  <si>
    <t>Marion</t>
  </si>
  <si>
    <t>IN</t>
  </si>
  <si>
    <t>317-722-5066</t>
  </si>
  <si>
    <t>317-472-2412</t>
  </si>
  <si>
    <t>malinda.hochard@yahoo.com</t>
  </si>
  <si>
    <t>Natalie</t>
  </si>
  <si>
    <t>Fern</t>
  </si>
  <si>
    <t>Kelly, Charles G Esq</t>
  </si>
  <si>
    <t>7140 University Ave</t>
  </si>
  <si>
    <t>Rock Springs</t>
  </si>
  <si>
    <t>Sweetwater</t>
  </si>
  <si>
    <t>WY</t>
  </si>
  <si>
    <t>307-704-8713</t>
  </si>
  <si>
    <t>307-279-3793</t>
  </si>
  <si>
    <t>natalie.fern@hotmail.com</t>
  </si>
  <si>
    <t>Lisha</t>
  </si>
  <si>
    <t>Centini</t>
  </si>
  <si>
    <t>Industrial Paper Shredders Inc</t>
  </si>
  <si>
    <t>64 5th Ave #1153</t>
  </si>
  <si>
    <t>Mc Lean</t>
  </si>
  <si>
    <t>Fairfax</t>
  </si>
  <si>
    <t>VA</t>
  </si>
  <si>
    <t>703-235-3937</t>
  </si>
  <si>
    <t>703-475-7568</t>
  </si>
  <si>
    <t>lisha@centini.org</t>
  </si>
  <si>
    <r>
      <t>7</t>
    </r>
    <r>
      <rPr>
        <sz val="11"/>
        <color rgb="FF000000"/>
        <rFont val="Calibri"/>
        <family val="2"/>
      </rPr>
      <t>) In excel file named IF 1 , Table A contains names and their respective grades for Excel 101 Course. Complete column C using only IF formula.</t>
    </r>
  </si>
  <si>
    <t>GRADE IS MORE THAN 50 = PASS</t>
  </si>
  <si>
    <t>GRADE IS LESS THAN 50 = FAIL</t>
  </si>
  <si>
    <t xml:space="preserve">NAME </t>
  </si>
  <si>
    <t>GRADE</t>
  </si>
  <si>
    <t>PASS/ FAIL</t>
  </si>
  <si>
    <t>MAYA</t>
  </si>
  <si>
    <t>ROY</t>
  </si>
  <si>
    <t>RAHUL</t>
  </si>
  <si>
    <t>SHINOY</t>
  </si>
  <si>
    <t>MAX</t>
  </si>
  <si>
    <r>
      <t>8</t>
    </r>
    <r>
      <rPr>
        <sz val="11"/>
        <color rgb="FF000000"/>
        <rFont val="Calibri"/>
        <family val="2"/>
      </rPr>
      <t>) In excel file named IF 2, The following table is an extract from an accounting system that contains four journal entries. Check if column A's cells match column B's cell. if they match - return "match", otherwise return "no match"</t>
    </r>
  </si>
  <si>
    <t>A</t>
  </si>
  <si>
    <t>B</t>
  </si>
  <si>
    <t>DEBIT</t>
  </si>
  <si>
    <t>CREDIT</t>
  </si>
  <si>
    <t>SAME VALUE ?</t>
  </si>
  <si>
    <t>JOURNAL1</t>
  </si>
  <si>
    <t>$50</t>
  </si>
  <si>
    <t>JOURNAL2</t>
  </si>
  <si>
    <t>$70</t>
  </si>
  <si>
    <t>JOURNAL3</t>
  </si>
  <si>
    <t>$100</t>
  </si>
  <si>
    <t>JOURNAL4</t>
  </si>
  <si>
    <t>$80</t>
  </si>
  <si>
    <t>JOURNAL5</t>
  </si>
  <si>
    <t>$20</t>
  </si>
  <si>
    <r>
      <t>9</t>
    </r>
    <r>
      <rPr>
        <sz val="11"/>
        <color rgb="FF000000"/>
        <rFont val="Calibri"/>
        <family val="2"/>
      </rPr>
      <t>) In excel file named IF 3, The table below contains details of high school students names and ages, use IF formula to complete columns D and E.If the student's age is 16 or above, he/she is eligible for a driver's license. Check if they are eligible or not. Answer in column D. If the student is younger than 18 years old he/she is a minor. Check whether the student is a minor or not. for Minor return "Minor" and non minor = "Adult" anwswer in column E</t>
    </r>
  </si>
  <si>
    <t>HIGH SCHOOL</t>
  </si>
  <si>
    <t>COLUMN D</t>
  </si>
  <si>
    <t>COLUMN E</t>
  </si>
  <si>
    <t>NUMBER</t>
  </si>
  <si>
    <t>NAME</t>
  </si>
  <si>
    <t>DRIVING LIC.</t>
  </si>
  <si>
    <t>MINOR/ ADULT</t>
  </si>
  <si>
    <t>YASH</t>
  </si>
  <si>
    <t>ELIGIBLE</t>
  </si>
  <si>
    <t>ADULT</t>
  </si>
  <si>
    <t>DIVYA</t>
  </si>
  <si>
    <t>SAHU</t>
  </si>
  <si>
    <t>KRISHNA</t>
  </si>
  <si>
    <t>NOTELIGIBLE</t>
  </si>
  <si>
    <t>MINOR</t>
  </si>
  <si>
    <t>DAX</t>
  </si>
  <si>
    <r>
      <t>10</t>
    </r>
    <r>
      <rPr>
        <sz val="11"/>
        <color rgb="FF000000"/>
        <rFont val="Calibri"/>
        <family val="2"/>
      </rPr>
      <t>) In excel file named IF 4, An A+ student gets 100% scholarship and non A+ gets 50% scholarship , The following table contains the names of students from 2024 class.Use IF function to calculate the scholarships' amounts each of them will get.</t>
    </r>
  </si>
  <si>
    <t xml:space="preserve">2024 CLASS </t>
  </si>
  <si>
    <t>NUM</t>
  </si>
  <si>
    <t>SCHOLARSHIP</t>
  </si>
  <si>
    <t>GPA</t>
  </si>
  <si>
    <t>SAM</t>
  </si>
  <si>
    <t>RAM</t>
  </si>
  <si>
    <t>PAVAN</t>
  </si>
  <si>
    <t>PRASHANT</t>
  </si>
  <si>
    <t>PARAS</t>
  </si>
  <si>
    <t>AMOUNT</t>
  </si>
  <si>
    <t>A+</t>
  </si>
  <si>
    <t>A-</t>
  </si>
  <si>
    <r>
      <t>12</t>
    </r>
    <r>
      <rPr>
        <sz val="11"/>
        <color rgb="FF000000"/>
        <rFont val="Calibri"/>
        <family val="2"/>
      </rPr>
      <t>) In excel file named MAX MIN 1, Use max, min and average formulas to answer all the following questions given in the file.</t>
    </r>
  </si>
  <si>
    <t>CRICKETERS  - RUNS AND MATCH</t>
  </si>
  <si>
    <t xml:space="preserve">RUNS </t>
  </si>
  <si>
    <t>MATCH</t>
  </si>
  <si>
    <t>VIRAT KOHLI</t>
  </si>
  <si>
    <t xml:space="preserve">ROHIT SHARMA </t>
  </si>
  <si>
    <t xml:space="preserve">SHUBHMAN </t>
  </si>
  <si>
    <t>DHAWAN</t>
  </si>
  <si>
    <t>WHAT IS MINIMUM RUNS OD CRICKETER</t>
  </si>
  <si>
    <t>?</t>
  </si>
  <si>
    <t>WHAT IS MAXIMUM RUNS OF CRICKETER</t>
  </si>
  <si>
    <t>WHAT IS AVERAGE RUNS OF CRICKETER</t>
  </si>
  <si>
    <r>
      <rPr>
        <b/>
        <sz val="11"/>
        <color rgb="FF000000"/>
        <rFont val="Calibri"/>
      </rPr>
      <t>13</t>
    </r>
    <r>
      <rPr>
        <sz val="11"/>
        <color rgb="FF000000"/>
        <rFont val="Calibri"/>
      </rPr>
      <t>) In the file named MAX MIN 2, The following table contains details about the scores of 4 students in a driving theory test. If a student fails at least one test - she or he needs to retake the course. Use IF and MAX/MIN to check if a student passed the test.</t>
    </r>
  </si>
  <si>
    <t xml:space="preserve">USE IF and MAX/MIN to check if students passed the test </t>
  </si>
  <si>
    <r>
      <rPr>
        <b/>
        <sz val="11"/>
        <color rgb="FF000000"/>
        <rFont val="Calibri"/>
      </rPr>
      <t>1.</t>
    </r>
    <r>
      <rPr>
        <sz val="11"/>
        <color rgb="FF000000"/>
        <rFont val="Calibri"/>
      </rPr>
      <t xml:space="preserve"> if lowest score is lower than 50 "return"- fail.</t>
    </r>
  </si>
  <si>
    <r>
      <rPr>
        <b/>
        <sz val="11"/>
        <color rgb="FF000000"/>
        <rFont val="Calibri"/>
      </rPr>
      <t>2.</t>
    </r>
    <r>
      <rPr>
        <sz val="11"/>
        <color rgb="FF000000"/>
        <rFont val="Calibri"/>
      </rPr>
      <t xml:space="preserve"> else "return" - pass.</t>
    </r>
  </si>
  <si>
    <t>TEST 1</t>
  </si>
  <si>
    <t>TEST 2</t>
  </si>
  <si>
    <t>RETURN</t>
  </si>
  <si>
    <t>NIKUL</t>
  </si>
  <si>
    <t xml:space="preserve">1. WHAT IS MAXIMUM DRIVING THEORY TEST SCORES ?      </t>
  </si>
  <si>
    <t>2. WHAT IS MINIMUM DRIVING THEORY TEST SCOERS ?</t>
  </si>
  <si>
    <r>
      <t>14</t>
    </r>
    <r>
      <rPr>
        <sz val="11"/>
        <color rgb="FF000000"/>
        <rFont val="Calibri"/>
        <family val="2"/>
      </rPr>
      <t>) In the file named MAX MIN 3, IF at least one student got 99 points or more in a test - the test considered easy, Use MAX and IF to create a logic that checks if the test was "Easy" or not.</t>
    </r>
  </si>
  <si>
    <t xml:space="preserve">TEST </t>
  </si>
  <si>
    <t xml:space="preserve"> KRISHNA</t>
  </si>
  <si>
    <t>DIPTI</t>
  </si>
  <si>
    <t>NEHA</t>
  </si>
  <si>
    <t xml:space="preserve">1. MAX TEST NUM OUT OF 100 .  </t>
  </si>
  <si>
    <r>
      <t>15</t>
    </r>
    <r>
      <rPr>
        <sz val="11"/>
        <color rgb="FF000000"/>
        <rFont val="Calibri"/>
        <family val="2"/>
      </rPr>
      <t>) In the file named Nested IF 1, The school decided to use the following grade system:</t>
    </r>
  </si>
  <si>
    <t>A. Grade higher or equal to 80 - Excellent B. Grade higher or equal to 60 but lower than 80 – Good C. Grade lower than 60 - Failed</t>
  </si>
  <si>
    <t>.</t>
  </si>
  <si>
    <t>EXCELLENT/GOOD/FAIL</t>
  </si>
  <si>
    <t>RANVEER</t>
  </si>
  <si>
    <t>RAGHAV</t>
  </si>
  <si>
    <t>NANCY</t>
  </si>
  <si>
    <t>MUKUL</t>
  </si>
  <si>
    <t>ANAMIKA</t>
  </si>
  <si>
    <r>
      <rPr>
        <b/>
        <sz val="11"/>
        <color rgb="FF000000"/>
        <rFont val="Calibri"/>
      </rPr>
      <t xml:space="preserve">16) </t>
    </r>
    <r>
      <rPr>
        <sz val="11"/>
        <color rgb="FF000000"/>
        <rFont val="Calibri"/>
      </rPr>
      <t>In the file named SUM 1, The following table includes ABC company's revenue by month. The company's CFO asked you to use SUM formula to calculate the total revenue for the year.</t>
    </r>
  </si>
  <si>
    <t>MONTH</t>
  </si>
  <si>
    <t>REVENUE($)</t>
  </si>
  <si>
    <t>JANUARY</t>
  </si>
  <si>
    <t>FEBRUARY</t>
  </si>
  <si>
    <t>MARCH</t>
  </si>
  <si>
    <t>APRIL</t>
  </si>
  <si>
    <t>MAY</t>
  </si>
  <si>
    <t>JUNE</t>
  </si>
  <si>
    <t>JULY</t>
  </si>
  <si>
    <t>AUGUST</t>
  </si>
  <si>
    <t>SEPTEMBER</t>
  </si>
  <si>
    <t>OCTOBER</t>
  </si>
  <si>
    <t>NOVEMBER</t>
  </si>
  <si>
    <t>DECEMBER</t>
  </si>
  <si>
    <t>TOTAL YEAR REVENUE</t>
  </si>
  <si>
    <r>
      <rPr>
        <b/>
        <sz val="11"/>
        <color rgb="FF000000"/>
        <rFont val="Calibri"/>
      </rPr>
      <t xml:space="preserve">17) </t>
    </r>
    <r>
      <rPr>
        <sz val="11"/>
        <color rgb="FF000000"/>
        <rFont val="Calibri"/>
      </rPr>
      <t>In the file named SUM 2, The following table represents daily costs by day for the first quarter of 2015. Calculate the total costs at the bottom of the table. Hint: to save time, use sum shortcuts.</t>
    </r>
  </si>
  <si>
    <t>DATE</t>
  </si>
  <si>
    <t>COST</t>
  </si>
  <si>
    <t>ENTER VALUE HERE</t>
  </si>
  <si>
    <r>
      <rPr>
        <b/>
        <sz val="11"/>
        <color rgb="FF000000"/>
        <rFont val="Calibri"/>
      </rPr>
      <t>18</t>
    </r>
    <r>
      <rPr>
        <sz val="11"/>
        <color rgb="FF000000"/>
        <rFont val="Calibri"/>
      </rPr>
      <t>) In the file named SUM 3, Find the number of residents for each of the following groups from the table below, complete all the question in the file.</t>
    </r>
  </si>
  <si>
    <r>
      <t>1</t>
    </r>
    <r>
      <rPr>
        <sz val="11"/>
        <color rgb="FF000000"/>
        <rFont val="Calibri"/>
        <family val="2"/>
      </rPr>
      <t>.  Find the number of residents for each of the following .</t>
    </r>
  </si>
  <si>
    <t>AGE GROUP</t>
  </si>
  <si>
    <t>0-30</t>
  </si>
  <si>
    <t xml:space="preserve">NUMBER OF RESIDENTS </t>
  </si>
  <si>
    <t>30-75+</t>
  </si>
  <si>
    <t>2.what is number of user in region 0-30 of all groups.</t>
  </si>
  <si>
    <t>3.what is number of user in region 30-75+ of all groups.</t>
  </si>
  <si>
    <t xml:space="preserve">CITY </t>
  </si>
  <si>
    <t>REGION</t>
  </si>
  <si>
    <t>DEL</t>
  </si>
  <si>
    <t>REGION1</t>
  </si>
  <si>
    <t>REGION2</t>
  </si>
  <si>
    <t>REGION3</t>
  </si>
  <si>
    <t>REGION4</t>
  </si>
  <si>
    <t>REGION5</t>
  </si>
  <si>
    <t>REGION6</t>
  </si>
  <si>
    <t>REGION7</t>
  </si>
  <si>
    <t>REGION8</t>
  </si>
  <si>
    <t>REGION9</t>
  </si>
  <si>
    <t>REGION10</t>
  </si>
  <si>
    <t>REGION11</t>
  </si>
  <si>
    <t>REGION12</t>
  </si>
  <si>
    <t>REGION13</t>
  </si>
  <si>
    <t>REGION14</t>
  </si>
  <si>
    <t>REGION15</t>
  </si>
  <si>
    <t>REGION16</t>
  </si>
  <si>
    <t>REGION17</t>
  </si>
  <si>
    <t>REGION18</t>
  </si>
  <si>
    <t>REGION19</t>
  </si>
  <si>
    <t>REGION20</t>
  </si>
  <si>
    <t>REGION21</t>
  </si>
  <si>
    <r>
      <rPr>
        <b/>
        <sz val="11"/>
        <color rgb="FF000000"/>
        <rFont val="Calibri"/>
      </rPr>
      <t xml:space="preserve">19) </t>
    </r>
    <r>
      <rPr>
        <sz val="11"/>
        <color rgb="FF000000"/>
        <rFont val="Calibri"/>
      </rPr>
      <t>In the file named SUMIF 1, answer all the question given in the file.</t>
    </r>
  </si>
  <si>
    <t>CLIENT</t>
  </si>
  <si>
    <t>BALANCE</t>
  </si>
  <si>
    <t>VIP HOLDER</t>
  </si>
  <si>
    <t>TOTAL COMMISSION</t>
  </si>
  <si>
    <t>YES</t>
  </si>
  <si>
    <t>NO</t>
  </si>
  <si>
    <t>1. WHAT IS THE TOTAL AMOUNT OF MONEY IN VIP HOLDER ?</t>
  </si>
  <si>
    <t xml:space="preserve">2. WHAT IS TOTAL AMOUNT OF MONEY IN NON - VIP HOLDER ? </t>
  </si>
  <si>
    <t>20) In the file named SUMIF 2, answer all the question given in the file based on table.</t>
  </si>
  <si>
    <t>NO.</t>
  </si>
  <si>
    <t>BRANCH</t>
  </si>
  <si>
    <t>STUDENTS</t>
  </si>
  <si>
    <t>FACULTIES</t>
  </si>
  <si>
    <t>MANINAGAR TOPS TECHNOLOGY</t>
  </si>
  <si>
    <t>C. G ROAD TOPS TECHNOLOGY</t>
  </si>
  <si>
    <t>S. G ROAD TOPS TECHNOLOGY</t>
  </si>
  <si>
    <t>SAHIBAUG TOPS TECHNOGY</t>
  </si>
  <si>
    <t>INCOME-TAX TOPS TECHNOLOGY</t>
  </si>
  <si>
    <t>QUESTIONS.</t>
  </si>
  <si>
    <t>1. HOW MANY TOTAL STUDENTS IN ALL BRANCHS ?</t>
  </si>
  <si>
    <t>2. HOW MANY TOTAL FACULTIES IN SAHIBAUG BRANCH ?</t>
  </si>
  <si>
    <t>21) In the file named VLOOKUP APPROXIMATE MATCH, Retrieve the GBP:USD exchange rate for the following dates using VLOOKUP function, from the table in columns G-H. In case there is no exchange rate for a certain date entry, return the the last known rate for that day.</t>
  </si>
  <si>
    <t xml:space="preserve">GBP:USD EXCHANGE RATE </t>
  </si>
  <si>
    <t xml:space="preserve">DATE </t>
  </si>
  <si>
    <t>EXCHANGE RATE</t>
  </si>
  <si>
    <t>$ 452.23</t>
  </si>
  <si>
    <t>$ 600</t>
  </si>
  <si>
    <t>$ 601</t>
  </si>
  <si>
    <t>$ 602</t>
  </si>
  <si>
    <t>$ 603</t>
  </si>
  <si>
    <t>$ 604</t>
  </si>
  <si>
    <t>$ 605</t>
  </si>
  <si>
    <t>$ 606</t>
  </si>
  <si>
    <t>$ 489.23</t>
  </si>
  <si>
    <t>$ 745.36</t>
  </si>
  <si>
    <t>$ 941.00</t>
  </si>
  <si>
    <t>$ 980.</t>
  </si>
  <si>
    <t>$ 410.36</t>
  </si>
  <si>
    <t>$ 300.26</t>
  </si>
  <si>
    <t>$ 700.23</t>
  </si>
  <si>
    <t>$ 250.36</t>
  </si>
  <si>
    <t>$ 130.25</t>
  </si>
  <si>
    <t>$ 230.23</t>
  </si>
  <si>
    <t>$ 194.96</t>
  </si>
  <si>
    <t>$ 560.23</t>
  </si>
  <si>
    <t>$ 130</t>
  </si>
  <si>
    <t>$ 600.23</t>
  </si>
  <si>
    <t>$ 710.87</t>
  </si>
  <si>
    <r>
      <rPr>
        <b/>
        <sz val="11"/>
        <color rgb="FF000000"/>
        <rFont val="Calibri"/>
        <scheme val="minor"/>
      </rPr>
      <t>22</t>
    </r>
    <r>
      <rPr>
        <sz val="11"/>
        <color rgb="FF000000"/>
        <rFont val="Calibri"/>
        <scheme val="minor"/>
      </rPr>
      <t>) In the file named VLOOKUP 1, Below is a list of the employees who work in your company: Answer all the question given in the file using vlookup function.</t>
    </r>
  </si>
  <si>
    <t>TCS CONSULTANCY</t>
  </si>
  <si>
    <t>EMP ID</t>
  </si>
  <si>
    <t>EMP NAME</t>
  </si>
  <si>
    <t>SALARY</t>
  </si>
  <si>
    <t>SUNNY</t>
  </si>
  <si>
    <t>RAJEEV</t>
  </si>
  <si>
    <t>BHUPENDRA</t>
  </si>
  <si>
    <t>MUKESH</t>
  </si>
  <si>
    <t>1. WHAT IS THE NAME OF ID 103 ?</t>
  </si>
  <si>
    <t>2. WHAT IS SALARY OF YASH ?</t>
  </si>
  <si>
    <r>
      <rPr>
        <b/>
        <sz val="11"/>
        <color rgb="FF000000"/>
        <rFont val="Calibri"/>
        <scheme val="minor"/>
      </rPr>
      <t>23)</t>
    </r>
    <r>
      <rPr>
        <sz val="11"/>
        <color rgb="FF000000"/>
        <rFont val="Calibri"/>
        <scheme val="minor"/>
      </rPr>
      <t xml:space="preserve"> In the file named VLOOKUP 2a, According to the table , answer all the question given in the file using vlookup ?</t>
    </r>
  </si>
  <si>
    <t>SCHOOL</t>
  </si>
  <si>
    <t>STUDENT ID</t>
  </si>
  <si>
    <t>GENDER</t>
  </si>
  <si>
    <t>ROHIT</t>
  </si>
  <si>
    <t>MALE</t>
  </si>
  <si>
    <t>RAMESH</t>
  </si>
  <si>
    <t>MAHESH</t>
  </si>
  <si>
    <t>SANSKAR</t>
  </si>
  <si>
    <t>KALPANA</t>
  </si>
  <si>
    <t>FEMALE</t>
  </si>
  <si>
    <t>1. WHAT IS THE AGE OF ID 9 ?</t>
  </si>
  <si>
    <t>2. WHAT IS THE NAME AND GENDER BY STUDENT ID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</si>
</sst>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font>
      <sz val="11"/>
      <color theme="1"/>
      <name val="Calibri"/>
      <family val="2"/>
      <scheme val="minor"/>
    </font>
    <font>
      <b/>
      <sz val="16"/>
      <color rgb="FF000000"/>
      <name val="Calibri"/>
      <family val="2"/>
    </font>
    <font>
      <b/>
      <sz val="14"/>
      <color rgb="FF000000"/>
      <name val="Calibri"/>
      <family val="2"/>
    </font>
    <font>
      <b/>
      <sz val="11"/>
      <color rgb="FF000000"/>
      <name val="Calibri"/>
      <family val="2"/>
    </font>
    <font>
      <sz val="11"/>
      <color rgb="FF000000"/>
      <name val="Calibri"/>
      <family val="2"/>
    </font>
    <font>
      <b/>
      <sz val="12"/>
      <color rgb="FF000000"/>
      <name val="Calibri"/>
    </font>
    <font>
      <sz val="11"/>
      <color rgb="FF000000"/>
      <name val="Calibri"/>
    </font>
    <font>
      <b/>
      <sz val="11"/>
      <color rgb="FF000000"/>
      <name val="Calibri"/>
    </font>
    <font>
      <b/>
      <sz val="11"/>
      <color rgb="FF000000"/>
      <name val="Calibri"/>
      <scheme val="minor"/>
    </font>
    <font>
      <b/>
      <sz val="11"/>
      <color theme="1"/>
      <name val="Calibri"/>
      <family val="2"/>
      <scheme val="minor"/>
    </font>
    <font>
      <sz val="11"/>
      <color rgb="FFFF0000"/>
      <name val="Calibri"/>
      <family val="2"/>
    </font>
    <font>
      <sz val="11"/>
      <color rgb="FFFF0000"/>
      <name val="Calibri"/>
      <family val="2"/>
      <scheme val="minor"/>
    </font>
    <font>
      <b/>
      <sz val="11"/>
      <color rgb="FF00B0F0"/>
      <name val="Calibri"/>
      <family val="2"/>
      <scheme val="minor"/>
    </font>
    <font>
      <sz val="11"/>
      <color rgb="FF000000"/>
      <name val="Calibri"/>
      <scheme val="minor"/>
    </font>
  </fonts>
  <fills count="3">
    <fill>
      <patternFill patternType="none"/>
    </fill>
    <fill>
      <patternFill patternType="gray125"/>
    </fill>
    <fill>
      <patternFill patternType="solid">
        <fgColor rgb="FFFFFF00"/>
        <bgColor indexed="64"/>
      </patternFill>
    </fill>
  </fills>
  <borders count="46">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style="thin">
        <color indexed="64"/>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bottom style="thin">
        <color rgb="FF000000"/>
      </bottom>
      <diagonal/>
    </border>
    <border>
      <left style="thin">
        <color rgb="FF000000"/>
      </left>
      <right/>
      <top/>
      <bottom style="thin">
        <color rgb="FF000000"/>
      </bottom>
      <diagonal/>
    </border>
    <border>
      <left/>
      <right style="thin">
        <color rgb="FF000000"/>
      </right>
      <top style="thin">
        <color rgb="FF000000"/>
      </top>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style="medium">
        <color indexed="64"/>
      </left>
      <right style="thin">
        <color indexed="64"/>
      </right>
      <top/>
      <bottom style="thin">
        <color indexed="64"/>
      </bottom>
      <diagonal/>
    </border>
    <border>
      <left/>
      <right style="medium">
        <color indexed="64"/>
      </right>
      <top/>
      <bottom style="thin">
        <color indexed="64"/>
      </bottom>
      <diagonal/>
    </border>
    <border>
      <left style="medium">
        <color indexed="64"/>
      </left>
      <right style="thin">
        <color indexed="64"/>
      </right>
      <top/>
      <bottom style="medium">
        <color indexed="64"/>
      </bottom>
      <diagonal/>
    </border>
    <border>
      <left/>
      <right style="medium">
        <color indexed="64"/>
      </right>
      <top/>
      <bottom style="medium">
        <color indexed="64"/>
      </bottom>
      <diagonal/>
    </border>
    <border>
      <left style="medium">
        <color rgb="FF000000"/>
      </left>
      <right style="thin">
        <color indexed="64"/>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style="thin">
        <color indexed="64"/>
      </right>
      <top/>
      <bottom style="medium">
        <color rgb="FF000000"/>
      </bottom>
      <diagonal/>
    </border>
    <border>
      <left/>
      <right style="medium">
        <color rgb="FF000000"/>
      </right>
      <top/>
      <bottom style="medium">
        <color rgb="FF000000"/>
      </bottom>
      <diagonal/>
    </border>
    <border>
      <left style="thin">
        <color indexed="64"/>
      </left>
      <right style="thin">
        <color indexed="64"/>
      </right>
      <top/>
      <bottom/>
      <diagonal/>
    </border>
    <border>
      <left style="medium">
        <color indexed="64"/>
      </left>
      <right/>
      <top style="medium">
        <color indexed="64"/>
      </top>
      <bottom/>
      <diagonal/>
    </border>
    <border>
      <left/>
      <right/>
      <top style="medium">
        <color indexed="64"/>
      </top>
      <bottom/>
      <diagonal/>
    </border>
    <border>
      <left/>
      <right style="medium">
        <color rgb="FF000000"/>
      </right>
      <top style="medium">
        <color indexed="64"/>
      </top>
      <bottom/>
      <diagonal/>
    </border>
    <border>
      <left/>
      <right/>
      <top/>
      <bottom style="medium">
        <color indexed="64"/>
      </bottom>
      <diagonal/>
    </border>
    <border>
      <left style="medium">
        <color rgb="FF000000"/>
      </left>
      <right style="thin">
        <color indexed="64"/>
      </right>
      <top style="medium">
        <color rgb="FF000000"/>
      </top>
      <bottom style="thin">
        <color indexed="64"/>
      </bottom>
      <diagonal/>
    </border>
    <border>
      <left/>
      <right style="thin">
        <color indexed="64"/>
      </right>
      <top style="medium">
        <color rgb="FF000000"/>
      </top>
      <bottom style="thin">
        <color indexed="64"/>
      </bottom>
      <diagonal/>
    </border>
    <border>
      <left/>
      <right/>
      <top style="medium">
        <color rgb="FF000000"/>
      </top>
      <bottom style="thin">
        <color indexed="64"/>
      </bottom>
      <diagonal/>
    </border>
    <border>
      <left/>
      <right style="medium">
        <color rgb="FF000000"/>
      </right>
      <top style="medium">
        <color rgb="FF000000"/>
      </top>
      <bottom style="thin">
        <color indexed="64"/>
      </bottom>
      <diagonal/>
    </border>
    <border>
      <left/>
      <right style="thin">
        <color indexed="64"/>
      </right>
      <top/>
      <bottom style="medium">
        <color rgb="FF000000"/>
      </bottom>
      <diagonal/>
    </border>
    <border>
      <left style="medium">
        <color rgb="FF000000"/>
      </left>
      <right style="thin">
        <color rgb="FF000000"/>
      </right>
      <top style="medium">
        <color rgb="FF000000"/>
      </top>
      <bottom style="medium">
        <color rgb="FF000000"/>
      </bottom>
      <diagonal/>
    </border>
    <border>
      <left style="thin">
        <color rgb="FF000000"/>
      </left>
      <right style="medium">
        <color rgb="FF000000"/>
      </right>
      <top style="medium">
        <color rgb="FF000000"/>
      </top>
      <bottom style="medium">
        <color rgb="FF000000"/>
      </bottom>
      <diagonal/>
    </border>
    <border>
      <left style="medium">
        <color rgb="FF000000"/>
      </left>
      <right/>
      <top style="medium">
        <color rgb="FF000000"/>
      </top>
      <bottom style="medium">
        <color rgb="FF000000"/>
      </bottom>
      <diagonal/>
    </border>
    <border>
      <left style="medium">
        <color rgb="FF000000"/>
      </left>
      <right style="medium">
        <color rgb="FF000000"/>
      </right>
      <top style="medium">
        <color rgb="FF000000"/>
      </top>
      <bottom style="medium">
        <color rgb="FF000000"/>
      </bottom>
      <diagonal/>
    </border>
    <border>
      <left style="thin">
        <color rgb="FF000000"/>
      </left>
      <right style="thin">
        <color rgb="FF000000"/>
      </right>
      <top style="medium">
        <color rgb="FF000000"/>
      </top>
      <bottom style="medium">
        <color rgb="FF000000"/>
      </bottom>
      <diagonal/>
    </border>
    <border>
      <left style="thin">
        <color indexed="64"/>
      </left>
      <right/>
      <top style="medium">
        <color rgb="FF000000"/>
      </top>
      <bottom style="thin">
        <color indexed="64"/>
      </bottom>
      <diagonal/>
    </border>
    <border>
      <left/>
      <right/>
      <top style="medium">
        <color rgb="FF000000"/>
      </top>
      <bottom style="medium">
        <color rgb="FF000000"/>
      </bottom>
      <diagonal/>
    </border>
    <border>
      <left style="medium">
        <color rgb="FF000000"/>
      </left>
      <right style="medium">
        <color rgb="FF000000"/>
      </right>
      <top/>
      <bottom style="thin">
        <color rgb="FF000000"/>
      </bottom>
      <diagonal/>
    </border>
    <border>
      <left style="medium">
        <color rgb="FF000000"/>
      </left>
      <right style="medium">
        <color rgb="FF000000"/>
      </right>
      <top/>
      <bottom style="medium">
        <color rgb="FF000000"/>
      </bottom>
      <diagonal/>
    </border>
  </borders>
  <cellStyleXfs count="1">
    <xf numFmtId="0" fontId="0" fillId="0" borderId="0"/>
  </cellStyleXfs>
  <cellXfs count="106">
    <xf numFmtId="0" fontId="0" fillId="0" borderId="0" xfId="0"/>
    <xf numFmtId="0" fontId="1" fillId="0" borderId="1" xfId="0" applyFont="1" applyBorder="1"/>
    <xf numFmtId="0" fontId="1" fillId="0" borderId="2" xfId="0" applyFont="1" applyBorder="1"/>
    <xf numFmtId="0" fontId="1" fillId="0" borderId="3" xfId="0" applyFont="1" applyBorder="1"/>
    <xf numFmtId="0" fontId="1" fillId="0" borderId="4" xfId="0" applyFont="1" applyBorder="1"/>
    <xf numFmtId="0" fontId="3" fillId="0" borderId="2" xfId="0" applyFont="1" applyBorder="1"/>
    <xf numFmtId="0" fontId="1" fillId="0" borderId="0" xfId="0" applyFont="1"/>
    <xf numFmtId="0" fontId="2" fillId="0" borderId="7" xfId="0" applyFont="1" applyBorder="1"/>
    <xf numFmtId="0" fontId="2" fillId="0" borderId="3" xfId="0" applyFont="1" applyBorder="1"/>
    <xf numFmtId="0" fontId="4" fillId="0" borderId="3" xfId="0" applyFont="1" applyBorder="1"/>
    <xf numFmtId="0" fontId="3" fillId="0" borderId="3" xfId="0" applyFont="1" applyBorder="1"/>
    <xf numFmtId="0" fontId="4" fillId="0" borderId="0" xfId="0" applyFont="1"/>
    <xf numFmtId="0" fontId="3" fillId="0" borderId="0" xfId="0" applyFont="1"/>
    <xf numFmtId="0" fontId="3" fillId="0" borderId="6" xfId="0" applyFont="1" applyBorder="1" applyAlignment="1">
      <alignment horizontal="center"/>
    </xf>
    <xf numFmtId="0" fontId="3" fillId="0" borderId="2" xfId="0" applyFont="1" applyBorder="1" applyAlignment="1">
      <alignment horizontal="center"/>
    </xf>
    <xf numFmtId="0" fontId="7" fillId="0" borderId="0" xfId="0" applyFont="1"/>
    <xf numFmtId="0" fontId="4" fillId="0" borderId="7" xfId="0" applyFont="1" applyBorder="1"/>
    <xf numFmtId="0" fontId="4" fillId="0" borderId="2" xfId="0" applyFont="1" applyBorder="1" applyAlignment="1">
      <alignment horizontal="center"/>
    </xf>
    <xf numFmtId="0" fontId="4" fillId="0" borderId="7" xfId="0" applyFont="1" applyBorder="1" applyAlignment="1">
      <alignment horizontal="center"/>
    </xf>
    <xf numFmtId="0" fontId="4" fillId="0" borderId="3" xfId="0" applyFont="1" applyBorder="1" applyAlignment="1">
      <alignment horizontal="center"/>
    </xf>
    <xf numFmtId="0" fontId="3" fillId="0" borderId="3" xfId="0" applyFont="1" applyBorder="1" applyAlignment="1">
      <alignment horizontal="center"/>
    </xf>
    <xf numFmtId="0" fontId="3" fillId="0" borderId="1" xfId="0" applyFont="1" applyBorder="1" applyAlignment="1">
      <alignment horizontal="center"/>
    </xf>
    <xf numFmtId="0" fontId="0" fillId="0" borderId="0" xfId="0" applyAlignment="1">
      <alignment horizontal="center"/>
    </xf>
    <xf numFmtId="0" fontId="0" fillId="0" borderId="8" xfId="0" applyBorder="1" applyAlignment="1">
      <alignment horizontal="center"/>
    </xf>
    <xf numFmtId="0" fontId="3" fillId="0" borderId="7" xfId="0" applyFont="1" applyBorder="1" applyAlignment="1">
      <alignment horizontal="center"/>
    </xf>
    <xf numFmtId="0" fontId="4" fillId="0" borderId="1" xfId="0" applyFont="1" applyBorder="1"/>
    <xf numFmtId="0" fontId="4" fillId="0" borderId="2" xfId="0" applyFont="1" applyBorder="1"/>
    <xf numFmtId="0" fontId="6" fillId="0" borderId="0" xfId="0" applyFont="1"/>
    <xf numFmtId="0" fontId="4" fillId="0" borderId="1" xfId="0" applyFont="1" applyBorder="1" applyAlignment="1">
      <alignment horizontal="center"/>
    </xf>
    <xf numFmtId="0" fontId="4" fillId="0" borderId="11" xfId="0" applyFont="1" applyBorder="1"/>
    <xf numFmtId="0" fontId="9" fillId="0" borderId="0" xfId="0" applyFont="1" applyAlignment="1">
      <alignment horizontal="center"/>
    </xf>
    <xf numFmtId="0" fontId="9" fillId="0" borderId="8" xfId="0" applyFont="1" applyBorder="1" applyAlignment="1">
      <alignment horizontal="center"/>
    </xf>
    <xf numFmtId="0" fontId="8" fillId="0" borderId="14" xfId="0" applyFont="1" applyBorder="1" applyAlignment="1">
      <alignment horizontal="center" vertical="center"/>
    </xf>
    <xf numFmtId="0" fontId="9" fillId="0" borderId="9" xfId="0" applyFont="1" applyBorder="1" applyAlignment="1">
      <alignment horizontal="center" vertical="center"/>
    </xf>
    <xf numFmtId="0" fontId="9" fillId="0" borderId="15" xfId="0" applyFont="1" applyBorder="1" applyAlignment="1">
      <alignment horizontal="center" vertical="center"/>
    </xf>
    <xf numFmtId="0" fontId="0" fillId="0" borderId="12" xfId="0" applyBorder="1" applyAlignment="1">
      <alignment horizontal="center" vertical="center"/>
    </xf>
    <xf numFmtId="0" fontId="0" fillId="0" borderId="8" xfId="0" applyBorder="1" applyAlignment="1">
      <alignment horizontal="center" vertical="center"/>
    </xf>
    <xf numFmtId="0" fontId="0" fillId="0" borderId="13" xfId="0" applyBorder="1" applyAlignment="1">
      <alignment horizontal="center" vertical="center"/>
    </xf>
    <xf numFmtId="0" fontId="0" fillId="0" borderId="16" xfId="0" applyBorder="1" applyAlignment="1">
      <alignment horizontal="center" vertical="center"/>
    </xf>
    <xf numFmtId="0" fontId="0" fillId="0" borderId="17" xfId="0" applyBorder="1" applyAlignment="1">
      <alignment horizontal="center" vertical="center"/>
    </xf>
    <xf numFmtId="0" fontId="0" fillId="0" borderId="18" xfId="0" applyBorder="1" applyAlignment="1">
      <alignment horizontal="center" vertical="center"/>
    </xf>
    <xf numFmtId="0" fontId="4" fillId="0" borderId="19" xfId="0" applyFont="1" applyBorder="1" applyAlignment="1">
      <alignment horizontal="center"/>
    </xf>
    <xf numFmtId="0" fontId="4" fillId="0" borderId="20" xfId="0" applyFont="1" applyBorder="1" applyAlignment="1">
      <alignment horizontal="center"/>
    </xf>
    <xf numFmtId="0" fontId="3" fillId="0" borderId="21" xfId="0" applyFont="1" applyBorder="1" applyAlignment="1">
      <alignment horizontal="center"/>
    </xf>
    <xf numFmtId="0" fontId="3" fillId="0" borderId="22" xfId="0" applyFont="1" applyBorder="1" applyAlignment="1">
      <alignment horizontal="center"/>
    </xf>
    <xf numFmtId="0" fontId="3" fillId="0" borderId="23" xfId="0" applyFont="1" applyBorder="1" applyAlignment="1">
      <alignment horizontal="center"/>
    </xf>
    <xf numFmtId="0" fontId="3" fillId="0" borderId="24" xfId="0" applyFont="1" applyBorder="1" applyAlignment="1">
      <alignment horizontal="center"/>
    </xf>
    <xf numFmtId="0" fontId="3" fillId="0" borderId="25" xfId="0" applyFont="1" applyBorder="1" applyAlignment="1">
      <alignment horizontal="center"/>
    </xf>
    <xf numFmtId="0" fontId="3" fillId="0" borderId="26" xfId="0" applyFont="1" applyBorder="1" applyAlignment="1">
      <alignment horizontal="center"/>
    </xf>
    <xf numFmtId="0" fontId="11" fillId="2" borderId="8" xfId="0" applyFont="1" applyFill="1" applyBorder="1" applyAlignment="1">
      <alignment horizontal="center"/>
    </xf>
    <xf numFmtId="0" fontId="12" fillId="0" borderId="13" xfId="0" applyFont="1" applyBorder="1" applyAlignment="1">
      <alignment horizontal="center"/>
    </xf>
    <xf numFmtId="0" fontId="12" fillId="0" borderId="8" xfId="0" applyFont="1" applyBorder="1" applyAlignment="1">
      <alignment horizontal="center"/>
    </xf>
    <xf numFmtId="0" fontId="10" fillId="2" borderId="8" xfId="0" applyFont="1" applyFill="1" applyBorder="1" applyAlignment="1">
      <alignment horizontal="center"/>
    </xf>
    <xf numFmtId="14" fontId="4" fillId="0" borderId="8" xfId="0" applyNumberFormat="1" applyFont="1" applyBorder="1" applyAlignment="1">
      <alignment horizontal="center"/>
    </xf>
    <xf numFmtId="14" fontId="4" fillId="0" borderId="17" xfId="0" applyNumberFormat="1" applyFont="1" applyBorder="1" applyAlignment="1">
      <alignment horizontal="center"/>
    </xf>
    <xf numFmtId="0" fontId="4" fillId="0" borderId="27" xfId="0" applyFont="1" applyBorder="1" applyAlignment="1">
      <alignment horizontal="center"/>
    </xf>
    <xf numFmtId="0" fontId="4" fillId="0" borderId="31" xfId="0" applyFont="1" applyBorder="1"/>
    <xf numFmtId="0" fontId="4" fillId="0" borderId="22" xfId="0" applyFont="1" applyBorder="1"/>
    <xf numFmtId="0" fontId="3" fillId="0" borderId="32" xfId="0" applyFont="1" applyBorder="1" applyAlignment="1">
      <alignment horizontal="center"/>
    </xf>
    <xf numFmtId="0" fontId="3" fillId="0" borderId="33" xfId="0" applyFont="1" applyBorder="1" applyAlignment="1">
      <alignment horizontal="center"/>
    </xf>
    <xf numFmtId="0" fontId="3" fillId="0" borderId="36" xfId="0" applyFont="1" applyBorder="1" applyAlignment="1">
      <alignment horizontal="center"/>
    </xf>
    <xf numFmtId="0" fontId="3" fillId="0" borderId="11" xfId="0" applyFont="1" applyBorder="1" applyAlignment="1">
      <alignment horizontal="center"/>
    </xf>
    <xf numFmtId="0" fontId="4" fillId="0" borderId="4" xfId="0" applyFont="1" applyBorder="1" applyAlignment="1">
      <alignment horizontal="center"/>
    </xf>
    <xf numFmtId="0" fontId="0" fillId="0" borderId="9" xfId="0" applyBorder="1" applyAlignment="1">
      <alignment horizontal="center"/>
    </xf>
    <xf numFmtId="0" fontId="9" fillId="0" borderId="37" xfId="0" applyFont="1" applyBorder="1" applyAlignment="1">
      <alignment horizontal="center"/>
    </xf>
    <xf numFmtId="0" fontId="9" fillId="0" borderId="38" xfId="0" applyFont="1" applyBorder="1" applyAlignment="1">
      <alignment horizontal="center"/>
    </xf>
    <xf numFmtId="0" fontId="12" fillId="0" borderId="39" xfId="0" applyFont="1" applyBorder="1" applyAlignment="1">
      <alignment horizontal="center"/>
    </xf>
    <xf numFmtId="0" fontId="12" fillId="0" borderId="38" xfId="0" applyFont="1" applyBorder="1" applyAlignment="1">
      <alignment horizontal="center"/>
    </xf>
    <xf numFmtId="0" fontId="0" fillId="0" borderId="8" xfId="0" applyBorder="1"/>
    <xf numFmtId="0" fontId="9" fillId="0" borderId="41" xfId="0" applyFont="1" applyBorder="1" applyAlignment="1">
      <alignment horizontal="center"/>
    </xf>
    <xf numFmtId="0" fontId="0" fillId="0" borderId="40" xfId="0" applyBorder="1"/>
    <xf numFmtId="0" fontId="0" fillId="0" borderId="17" xfId="0" applyBorder="1" applyAlignment="1">
      <alignment horizontal="center"/>
    </xf>
    <xf numFmtId="0" fontId="0" fillId="0" borderId="17" xfId="0" applyBorder="1"/>
    <xf numFmtId="14" fontId="0" fillId="0" borderId="0" xfId="0" applyNumberFormat="1"/>
    <xf numFmtId="14" fontId="0" fillId="0" borderId="9" xfId="0" applyNumberFormat="1" applyBorder="1" applyAlignment="1">
      <alignment horizontal="center"/>
    </xf>
    <xf numFmtId="14" fontId="0" fillId="0" borderId="8" xfId="0" applyNumberFormat="1" applyBorder="1" applyAlignment="1">
      <alignment horizontal="center"/>
    </xf>
    <xf numFmtId="0" fontId="13" fillId="0" borderId="0" xfId="0" applyFont="1"/>
    <xf numFmtId="0" fontId="0" fillId="0" borderId="12" xfId="0" applyBorder="1" applyAlignment="1">
      <alignment horizontal="center"/>
    </xf>
    <xf numFmtId="0" fontId="9" fillId="0" borderId="9" xfId="0" applyFont="1" applyBorder="1" applyAlignment="1">
      <alignment horizontal="center"/>
    </xf>
    <xf numFmtId="0" fontId="9" fillId="0" borderId="40" xfId="0" applyFont="1" applyBorder="1" applyAlignment="1">
      <alignment horizontal="center"/>
    </xf>
    <xf numFmtId="0" fontId="9" fillId="0" borderId="44" xfId="0" applyFont="1" applyBorder="1" applyAlignment="1">
      <alignment horizontal="center"/>
    </xf>
    <xf numFmtId="0" fontId="9" fillId="0" borderId="45" xfId="0" applyFont="1" applyBorder="1" applyAlignment="1">
      <alignment horizontal="center"/>
    </xf>
    <xf numFmtId="0" fontId="9" fillId="0" borderId="40" xfId="0" applyFont="1" applyBorder="1" applyAlignment="1">
      <alignment horizontal="center" wrapText="1"/>
    </xf>
    <xf numFmtId="0" fontId="3" fillId="0" borderId="6" xfId="0" applyFont="1" applyBorder="1" applyAlignment="1">
      <alignment horizontal="center"/>
    </xf>
    <xf numFmtId="0" fontId="3" fillId="0" borderId="2" xfId="0" applyFont="1" applyBorder="1" applyAlignment="1">
      <alignment horizontal="center"/>
    </xf>
    <xf numFmtId="0" fontId="5" fillId="0" borderId="5" xfId="0" applyFont="1" applyBorder="1" applyAlignment="1">
      <alignment horizontal="center"/>
    </xf>
    <xf numFmtId="0" fontId="4" fillId="0" borderId="6" xfId="0" applyFont="1" applyBorder="1" applyAlignment="1">
      <alignment horizontal="center"/>
    </xf>
    <xf numFmtId="0" fontId="4" fillId="0" borderId="2" xfId="0" applyFont="1" applyBorder="1" applyAlignment="1">
      <alignment horizontal="center"/>
    </xf>
    <xf numFmtId="0" fontId="0" fillId="0" borderId="8" xfId="0" applyBorder="1" applyAlignment="1">
      <alignment horizontal="center"/>
    </xf>
    <xf numFmtId="0" fontId="4" fillId="0" borderId="5" xfId="0" applyFont="1" applyBorder="1" applyAlignment="1">
      <alignment horizontal="center"/>
    </xf>
    <xf numFmtId="9" fontId="4" fillId="0" borderId="6" xfId="0" applyNumberFormat="1" applyFont="1" applyBorder="1" applyAlignment="1">
      <alignment horizontal="center"/>
    </xf>
    <xf numFmtId="0" fontId="4" fillId="0" borderId="10" xfId="0" applyFont="1" applyBorder="1" applyAlignment="1">
      <alignment horizontal="center"/>
    </xf>
    <xf numFmtId="0" fontId="3" fillId="0" borderId="0" xfId="0" applyFont="1" applyAlignment="1">
      <alignment horizontal="center"/>
    </xf>
    <xf numFmtId="0" fontId="3" fillId="0" borderId="34" xfId="0" applyFont="1" applyBorder="1" applyAlignment="1">
      <alignment horizontal="center"/>
    </xf>
    <xf numFmtId="0" fontId="3" fillId="0" borderId="35" xfId="0" applyFont="1" applyBorder="1" applyAlignment="1">
      <alignment horizontal="center"/>
    </xf>
    <xf numFmtId="0" fontId="3" fillId="0" borderId="42" xfId="0" applyFont="1" applyBorder="1" applyAlignment="1">
      <alignment horizontal="center"/>
    </xf>
    <xf numFmtId="0" fontId="9" fillId="0" borderId="39" xfId="0" applyFont="1" applyBorder="1" applyAlignment="1">
      <alignment horizontal="center"/>
    </xf>
    <xf numFmtId="0" fontId="9" fillId="0" borderId="43" xfId="0" applyFont="1" applyBorder="1" applyAlignment="1">
      <alignment horizontal="center"/>
    </xf>
    <xf numFmtId="0" fontId="9" fillId="0" borderId="24" xfId="0" applyFont="1" applyBorder="1" applyAlignment="1">
      <alignment horizontal="center"/>
    </xf>
    <xf numFmtId="0" fontId="0" fillId="0" borderId="17" xfId="0" applyBorder="1" applyAlignment="1">
      <alignment horizontal="center"/>
    </xf>
    <xf numFmtId="0" fontId="2" fillId="0" borderId="5" xfId="0" applyFont="1" applyBorder="1" applyAlignment="1"/>
    <xf numFmtId="0" fontId="2" fillId="0" borderId="2" xfId="0" applyFont="1" applyBorder="1" applyAlignment="1"/>
    <xf numFmtId="0" fontId="4" fillId="0" borderId="28" xfId="0" applyFont="1" applyBorder="1" applyAlignment="1"/>
    <xf numFmtId="0" fontId="4" fillId="0" borderId="29" xfId="0" applyFont="1" applyBorder="1" applyAlignment="1"/>
    <xf numFmtId="0" fontId="4" fillId="0" borderId="30" xfId="0" applyFont="1" applyBorder="1" applyAlignment="1"/>
    <xf numFmtId="0" fontId="4" fillId="0" borderId="0" xfId="0" applyFont="1" applyAlignment="1"/>
  </cellXfs>
  <cellStyles count="1">
    <cellStyle name="Normal" xfId="0" builtinId="0"/>
  </cellStyles>
  <dxfs count="16">
    <dxf>
      <alignment horizontal="center" vertical="center"/>
      <border diagonalUp="0" diagonalDown="0">
        <left style="thin">
          <color rgb="FF000000"/>
        </left>
        <right/>
        <top style="thin">
          <color rgb="FF000000"/>
        </top>
        <bottom style="thin">
          <color rgb="FF000000"/>
        </bottom>
        <vertical/>
        <horizontal/>
      </border>
    </dxf>
    <dxf>
      <alignment horizontal="center" vertical="center"/>
      <border diagonalUp="0" diagonalDown="0">
        <left style="thin">
          <color rgb="FF000000"/>
        </left>
        <right style="thin">
          <color rgb="FF000000"/>
        </right>
        <top style="thin">
          <color rgb="FF000000"/>
        </top>
        <bottom style="thin">
          <color rgb="FF000000"/>
        </bottom>
        <vertical/>
        <horizontal/>
      </border>
    </dxf>
    <dxf>
      <alignment horizontal="center" vertical="center"/>
      <border diagonalUp="0" diagonalDown="0">
        <left/>
        <right style="thin">
          <color rgb="FF000000"/>
        </right>
        <top style="thin">
          <color rgb="FF000000"/>
        </top>
        <bottom style="thin">
          <color rgb="FF000000"/>
        </bottom>
        <vertical/>
        <horizontal/>
      </border>
    </dxf>
    <dxf>
      <border outline="0">
        <top style="thin">
          <color rgb="FF000000"/>
        </top>
      </border>
    </dxf>
    <dxf>
      <border outline="0">
        <bottom style="thin">
          <color rgb="FF000000"/>
        </bottom>
      </border>
    </dxf>
    <dxf>
      <border outline="0">
        <left style="thin">
          <color rgb="FF000000"/>
        </left>
        <right style="thin">
          <color rgb="FF000000"/>
        </right>
        <top style="thin">
          <color rgb="FF000000"/>
        </top>
        <bottom style="thin">
          <color rgb="FF000000"/>
        </bottom>
      </border>
    </dxf>
    <dxf>
      <alignment horizontal="center" vertical="center"/>
    </dxf>
    <dxf>
      <alignment horizontal="center" vertical="center"/>
    </dxf>
    <dxf>
      <alignment horizontal="center" vertical="center"/>
      <border diagonalUp="0" diagonalDown="0">
        <left style="thin">
          <color rgb="FF000000"/>
        </left>
        <right/>
        <top style="thin">
          <color rgb="FF000000"/>
        </top>
        <bottom style="thin">
          <color rgb="FF000000"/>
        </bottom>
        <vertical/>
        <horizontal/>
      </border>
    </dxf>
    <dxf>
      <alignment horizontal="center" vertical="center"/>
      <border diagonalUp="0" diagonalDown="0">
        <left style="thin">
          <color rgb="FF000000"/>
        </left>
        <right style="thin">
          <color rgb="FF000000"/>
        </right>
        <top style="thin">
          <color rgb="FF000000"/>
        </top>
        <bottom style="thin">
          <color rgb="FF000000"/>
        </bottom>
        <vertical/>
        <horizontal/>
      </border>
    </dxf>
    <dxf>
      <alignment horizontal="center" vertical="center"/>
      <border diagonalUp="0" diagonalDown="0">
        <left/>
        <right style="thin">
          <color rgb="FF000000"/>
        </right>
        <top style="thin">
          <color rgb="FF000000"/>
        </top>
        <bottom style="thin">
          <color rgb="FF000000"/>
        </bottom>
        <vertical/>
        <horizontal/>
      </border>
    </dxf>
    <dxf>
      <border outline="0">
        <top style="thin">
          <color rgb="FF000000"/>
        </top>
      </border>
    </dxf>
    <dxf>
      <border outline="0">
        <bottom style="thin">
          <color rgb="FF000000"/>
        </bottom>
      </border>
    </dxf>
    <dxf>
      <border outline="0">
        <left style="thin">
          <color rgb="FF000000"/>
        </left>
        <right style="thin">
          <color rgb="FF000000"/>
        </right>
        <top style="thin">
          <color rgb="FF000000"/>
        </top>
        <bottom style="thin">
          <color rgb="FF000000"/>
        </bottom>
      </border>
    </dxf>
    <dxf>
      <alignment horizontal="center" vertical="center"/>
    </dxf>
    <dxf>
      <alignment horizontal="center" vertical="center"/>
    </dxf>
  </dxfs>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eetMetadata" Target="metadata.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9E07EDD2-4F2A-4883-A509-BF95DB81AA73}" name="Table1" displayName="Table1" ref="A50:C55" totalsRowShown="0" headerRowDxfId="15" dataDxfId="14" headerRowBorderDxfId="12" tableBorderDxfId="13" totalsRowBorderDxfId="11">
  <autoFilter ref="A50:C55" xr:uid="{9E07EDD2-4F2A-4883-A509-BF95DB81AA73}"/>
  <tableColumns count="3">
    <tableColumn id="1" xr3:uid="{1EE51A60-4B62-4381-87AB-685ED67E27D4}" name="NAME " dataDxfId="10"/>
    <tableColumn id="2" xr3:uid="{C8F18F5F-313B-4DD3-82E1-9AE7790EA0DB}" name="GRADE" dataDxfId="9"/>
    <tableColumn id="3" xr3:uid="{A3467786-4029-4ADC-8074-1BE0CA696DAC}" name="EXCELLENT/GOOD/FAIL" dataDxfId="8">
      <calculatedColumnFormula array="1">_xlfn.IFS(B51&gt;=80,"EXCELLENT",B52&gt;=70,"GOOD",B52&gt;=60,"FAIL")</calculatedColumnFormula>
    </tableColumn>
  </tableColumns>
  <tableStyleInfo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7EC3B386-17ED-4F29-B158-CD78771E8D25}" name="Table13" displayName="Table13" ref="A4:C9" totalsRowShown="0" headerRowDxfId="7" dataDxfId="6" headerRowBorderDxfId="4" tableBorderDxfId="5" totalsRowBorderDxfId="3">
  <autoFilter ref="A4:C9" xr:uid="{7EC3B386-17ED-4F29-B158-CD78771E8D25}"/>
  <tableColumns count="3">
    <tableColumn id="1" xr3:uid="{FBE4208E-3BA1-4D49-9ECC-41076B15F52F}" name="NAME " dataDxfId="2"/>
    <tableColumn id="2" xr3:uid="{5F93C04D-EFB3-450A-AF57-A871B2273093}" name="GRADE" dataDxfId="1"/>
    <tableColumn id="3" xr3:uid="{AF9AEF16-F20F-427E-A827-47D682AACEA5}" name="EXCELLENT/GOOD/FAIL" dataDxfId="0">
      <calculatedColumnFormula array="1">_xlfn.IFS(B5&gt;=80,"EXCELLENT",B6&gt;=70,"GOOD",B6&gt;=60,"FAIL")</calculatedColumnFormula>
    </tableColumn>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table" Target="../tables/table1.xml"/></Relationships>
</file>

<file path=xl/worksheets/_rels/sheet4.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105"/>
  <sheetViews>
    <sheetView workbookViewId="0"/>
  </sheetViews>
  <sheetFormatPr defaultRowHeight="15"/>
  <cols>
    <col min="1" max="1" width="15" bestFit="1" customWidth="1"/>
    <col min="2" max="2" width="14.42578125" bestFit="1" customWidth="1"/>
    <col min="4" max="4" width="28.7109375" bestFit="1" customWidth="1"/>
    <col min="11" max="12" width="13.42578125" bestFit="1" customWidth="1"/>
    <col min="13" max="13" width="24.5703125" customWidth="1"/>
    <col min="14" max="15" width="14.85546875" bestFit="1" customWidth="1"/>
    <col min="17" max="17" width="11.28515625" bestFit="1" customWidth="1"/>
    <col min="21" max="21" width="13.7109375" bestFit="1" customWidth="1"/>
  </cols>
  <sheetData>
    <row r="1" spans="1:21" ht="15" customHeight="1">
      <c r="A1" s="1" t="s">
        <v>0</v>
      </c>
      <c r="B1" s="2" t="s">
        <v>1</v>
      </c>
      <c r="C1" s="2" t="s">
        <v>2</v>
      </c>
      <c r="D1" s="2" t="s">
        <v>3</v>
      </c>
      <c r="E1" s="2" t="s">
        <v>4</v>
      </c>
      <c r="F1" s="2" t="s">
        <v>5</v>
      </c>
      <c r="G1" s="2" t="s">
        <v>6</v>
      </c>
      <c r="H1" s="2" t="s">
        <v>7</v>
      </c>
      <c r="I1" s="2" t="s">
        <v>8</v>
      </c>
      <c r="J1" s="2" t="s">
        <v>9</v>
      </c>
      <c r="K1" s="2" t="s">
        <v>10</v>
      </c>
      <c r="L1" s="2" t="s">
        <v>11</v>
      </c>
      <c r="M1" s="2" t="s">
        <v>12</v>
      </c>
      <c r="N1" s="3" t="s">
        <v>13</v>
      </c>
      <c r="O1" s="4" t="s">
        <v>14</v>
      </c>
      <c r="P1" s="100" t="s">
        <v>15</v>
      </c>
      <c r="Q1" s="101"/>
      <c r="R1" s="5" t="s">
        <v>16</v>
      </c>
      <c r="S1" s="83" t="s">
        <v>17</v>
      </c>
      <c r="T1" s="83"/>
      <c r="U1" s="84"/>
    </row>
    <row r="2" spans="1:21" ht="21">
      <c r="A2" s="6"/>
      <c r="B2" s="6"/>
      <c r="C2" s="6"/>
      <c r="D2" s="6"/>
      <c r="E2" s="6"/>
      <c r="F2" s="6"/>
      <c r="G2" s="6"/>
      <c r="H2" s="6"/>
      <c r="I2" s="6"/>
      <c r="J2" s="6"/>
      <c r="K2" s="6"/>
      <c r="L2" s="6"/>
      <c r="M2" s="6"/>
      <c r="N2" s="6"/>
      <c r="O2" s="6"/>
      <c r="P2" s="7" t="s">
        <v>18</v>
      </c>
      <c r="Q2" s="8" t="s">
        <v>19</v>
      </c>
      <c r="R2" s="9" t="s">
        <v>20</v>
      </c>
      <c r="S2" s="10" t="s">
        <v>18</v>
      </c>
      <c r="T2" s="10" t="s">
        <v>19</v>
      </c>
      <c r="U2" s="10" t="s">
        <v>21</v>
      </c>
    </row>
    <row r="3" spans="1:21">
      <c r="A3" s="11" t="s">
        <v>22</v>
      </c>
      <c r="B3" s="11" t="s">
        <v>23</v>
      </c>
      <c r="C3" s="11">
        <v>23</v>
      </c>
      <c r="D3" s="11" t="s">
        <v>24</v>
      </c>
      <c r="E3" s="11" t="s">
        <v>25</v>
      </c>
      <c r="F3" s="11" t="s">
        <v>26</v>
      </c>
      <c r="G3" s="11" t="s">
        <v>27</v>
      </c>
      <c r="H3" s="11" t="s">
        <v>28</v>
      </c>
      <c r="I3" s="11">
        <v>50000</v>
      </c>
      <c r="J3" s="11">
        <v>70116</v>
      </c>
      <c r="K3" s="11" t="s">
        <v>29</v>
      </c>
      <c r="L3" s="11" t="s">
        <v>30</v>
      </c>
      <c r="M3" s="11" t="s">
        <v>31</v>
      </c>
      <c r="N3" s="11">
        <v>16503.030299999999</v>
      </c>
      <c r="O3" s="11"/>
      <c r="P3" s="11">
        <f>COUNT(A3:M3)</f>
        <v>3</v>
      </c>
      <c r="Q3" s="11">
        <f>COUNTA(A3:M3)</f>
        <v>13</v>
      </c>
      <c r="R3" s="11"/>
      <c r="S3" s="12">
        <f>COUNT(A3:M3)</f>
        <v>3</v>
      </c>
      <c r="T3" s="12">
        <f>COUNTA(A3:M3)</f>
        <v>13</v>
      </c>
      <c r="U3" s="12">
        <f>COUNTBLANK(A3:M3)</f>
        <v>0</v>
      </c>
    </row>
    <row r="4" spans="1:21">
      <c r="A4" s="11" t="s">
        <v>32</v>
      </c>
      <c r="B4" s="11" t="s">
        <v>33</v>
      </c>
      <c r="C4" s="11">
        <v>84</v>
      </c>
      <c r="D4" s="11" t="s">
        <v>34</v>
      </c>
      <c r="E4" s="11" t="s">
        <v>35</v>
      </c>
      <c r="F4" s="11" t="s">
        <v>35</v>
      </c>
      <c r="G4" s="11" t="s">
        <v>36</v>
      </c>
      <c r="H4" s="11" t="s">
        <v>37</v>
      </c>
      <c r="I4" s="11">
        <v>15000</v>
      </c>
      <c r="J4" s="11">
        <v>8654</v>
      </c>
      <c r="K4" s="11" t="s">
        <v>38</v>
      </c>
      <c r="L4" s="11" t="s">
        <v>39</v>
      </c>
      <c r="M4" s="11" t="s">
        <v>40</v>
      </c>
      <c r="N4" s="11"/>
      <c r="O4" s="11"/>
      <c r="P4" s="11">
        <f t="shared" ref="P4:P67" si="0">COUNT(A4:M4)</f>
        <v>3</v>
      </c>
      <c r="Q4" s="11">
        <f t="shared" ref="Q4:Q67" si="1">COUNTA(A4:M4)</f>
        <v>13</v>
      </c>
      <c r="R4" s="11"/>
      <c r="S4" s="12">
        <f t="shared" ref="S4:S67" si="2">COUNT(A4:M4)</f>
        <v>3</v>
      </c>
      <c r="T4" s="12">
        <f t="shared" ref="T4:T67" si="3">COUNTA(A4:M4)</f>
        <v>13</v>
      </c>
      <c r="U4" s="12">
        <f t="shared" ref="U4:U67" si="4">COUNTBLANK(A4:M4)</f>
        <v>0</v>
      </c>
    </row>
    <row r="5" spans="1:21">
      <c r="A5" s="11" t="s">
        <v>41</v>
      </c>
      <c r="B5" s="11" t="s">
        <v>42</v>
      </c>
      <c r="C5" s="11">
        <v>12</v>
      </c>
      <c r="D5" s="11" t="s">
        <v>43</v>
      </c>
      <c r="E5" s="11" t="s">
        <v>25</v>
      </c>
      <c r="F5" s="11" t="s">
        <v>44</v>
      </c>
      <c r="G5" s="11" t="s">
        <v>45</v>
      </c>
      <c r="H5" s="11" t="s">
        <v>46</v>
      </c>
      <c r="I5" s="11">
        <v>10000</v>
      </c>
      <c r="J5" s="11">
        <v>8014</v>
      </c>
      <c r="K5" s="11" t="s">
        <v>47</v>
      </c>
      <c r="L5" s="11" t="s">
        <v>48</v>
      </c>
      <c r="M5" s="11" t="s">
        <v>49</v>
      </c>
      <c r="N5" s="11"/>
      <c r="O5" s="11"/>
      <c r="P5" s="11">
        <f t="shared" si="0"/>
        <v>3</v>
      </c>
      <c r="Q5" s="11">
        <f t="shared" si="1"/>
        <v>13</v>
      </c>
      <c r="R5" s="11"/>
      <c r="S5" s="12">
        <f t="shared" si="2"/>
        <v>3</v>
      </c>
      <c r="T5" s="12">
        <f t="shared" si="3"/>
        <v>13</v>
      </c>
      <c r="U5" s="12">
        <f t="shared" si="4"/>
        <v>0</v>
      </c>
    </row>
    <row r="6" spans="1:21">
      <c r="A6" s="11" t="s">
        <v>50</v>
      </c>
      <c r="B6" s="11" t="s">
        <v>51</v>
      </c>
      <c r="C6" s="11">
        <v>49</v>
      </c>
      <c r="D6" s="11" t="s">
        <v>52</v>
      </c>
      <c r="E6" s="11" t="s">
        <v>53</v>
      </c>
      <c r="F6" s="11" t="s">
        <v>54</v>
      </c>
      <c r="G6" s="11" t="s">
        <v>54</v>
      </c>
      <c r="H6" s="11" t="s">
        <v>55</v>
      </c>
      <c r="I6" s="11">
        <v>25000</v>
      </c>
      <c r="J6" s="11">
        <v>99501</v>
      </c>
      <c r="K6" s="11" t="s">
        <v>56</v>
      </c>
      <c r="L6" s="11" t="s">
        <v>57</v>
      </c>
      <c r="M6" s="11" t="s">
        <v>58</v>
      </c>
      <c r="N6" s="11"/>
      <c r="O6" s="11"/>
      <c r="P6" s="11">
        <f t="shared" si="0"/>
        <v>3</v>
      </c>
      <c r="Q6" s="11">
        <f t="shared" si="1"/>
        <v>13</v>
      </c>
      <c r="R6" s="11"/>
      <c r="S6" s="12">
        <f t="shared" si="2"/>
        <v>3</v>
      </c>
      <c r="T6" s="12">
        <f t="shared" si="3"/>
        <v>13</v>
      </c>
      <c r="U6" s="12">
        <f t="shared" si="4"/>
        <v>0</v>
      </c>
    </row>
    <row r="7" spans="1:21">
      <c r="A7" s="11" t="s">
        <v>59</v>
      </c>
      <c r="B7" s="11" t="s">
        <v>24</v>
      </c>
      <c r="C7" s="11">
        <v>78</v>
      </c>
      <c r="D7" s="11" t="s">
        <v>60</v>
      </c>
      <c r="E7" s="11" t="s">
        <v>61</v>
      </c>
      <c r="F7" s="11" t="s">
        <v>62</v>
      </c>
      <c r="G7" s="11" t="s">
        <v>63</v>
      </c>
      <c r="H7" s="11" t="s">
        <v>64</v>
      </c>
      <c r="I7" s="11">
        <v>12000</v>
      </c>
      <c r="J7" s="11">
        <v>45011</v>
      </c>
      <c r="K7" s="11" t="s">
        <v>65</v>
      </c>
      <c r="L7" s="11" t="s">
        <v>66</v>
      </c>
      <c r="M7" s="11" t="s">
        <v>67</v>
      </c>
      <c r="N7" s="11"/>
      <c r="O7" s="11"/>
      <c r="P7" s="11">
        <f t="shared" si="0"/>
        <v>3</v>
      </c>
      <c r="Q7" s="11">
        <f t="shared" si="1"/>
        <v>13</v>
      </c>
      <c r="R7" s="11"/>
      <c r="S7" s="12">
        <f t="shared" si="2"/>
        <v>3</v>
      </c>
      <c r="T7" s="12">
        <f t="shared" si="3"/>
        <v>13</v>
      </c>
      <c r="U7" s="12">
        <f t="shared" si="4"/>
        <v>0</v>
      </c>
    </row>
    <row r="8" spans="1:21">
      <c r="A8" s="11" t="s">
        <v>68</v>
      </c>
      <c r="B8" s="11" t="s">
        <v>33</v>
      </c>
      <c r="C8" s="11">
        <v>41</v>
      </c>
      <c r="D8" s="11" t="s">
        <v>69</v>
      </c>
      <c r="E8" s="11" t="s">
        <v>70</v>
      </c>
      <c r="F8" s="11" t="s">
        <v>71</v>
      </c>
      <c r="G8" s="11" t="s">
        <v>71</v>
      </c>
      <c r="H8" s="11" t="s">
        <v>64</v>
      </c>
      <c r="I8" s="11">
        <v>14500</v>
      </c>
      <c r="J8" s="11">
        <v>44805</v>
      </c>
      <c r="K8" s="11" t="s">
        <v>72</v>
      </c>
      <c r="L8" s="11" t="s">
        <v>73</v>
      </c>
      <c r="M8" s="11" t="s">
        <v>40</v>
      </c>
      <c r="N8" s="11"/>
      <c r="O8" s="11"/>
      <c r="P8" s="11">
        <f t="shared" si="0"/>
        <v>3</v>
      </c>
      <c r="Q8" s="11">
        <f t="shared" si="1"/>
        <v>13</v>
      </c>
      <c r="R8" s="11"/>
      <c r="S8" s="12">
        <f t="shared" si="2"/>
        <v>3</v>
      </c>
      <c r="T8" s="12">
        <f t="shared" si="3"/>
        <v>13</v>
      </c>
      <c r="U8" s="12">
        <f t="shared" si="4"/>
        <v>0</v>
      </c>
    </row>
    <row r="9" spans="1:21">
      <c r="A9" s="11" t="s">
        <v>74</v>
      </c>
      <c r="B9" s="11" t="s">
        <v>33</v>
      </c>
      <c r="C9" s="11">
        <v>22</v>
      </c>
      <c r="D9" s="11" t="s">
        <v>75</v>
      </c>
      <c r="E9" s="11" t="s">
        <v>35</v>
      </c>
      <c r="F9" s="11" t="s">
        <v>76</v>
      </c>
      <c r="G9" s="11" t="s">
        <v>36</v>
      </c>
      <c r="H9" s="11" t="s">
        <v>77</v>
      </c>
      <c r="I9" s="11">
        <v>16000</v>
      </c>
      <c r="J9" s="11">
        <v>60632</v>
      </c>
      <c r="K9" s="11" t="s">
        <v>78</v>
      </c>
      <c r="L9" s="11" t="s">
        <v>79</v>
      </c>
      <c r="M9" s="11" t="s">
        <v>80</v>
      </c>
      <c r="N9" s="11"/>
      <c r="O9" s="11"/>
      <c r="P9" s="11">
        <f t="shared" si="0"/>
        <v>3</v>
      </c>
      <c r="Q9" s="11">
        <f t="shared" si="1"/>
        <v>13</v>
      </c>
      <c r="R9" s="11"/>
      <c r="S9" s="12">
        <f t="shared" si="2"/>
        <v>3</v>
      </c>
      <c r="T9" s="12">
        <f t="shared" si="3"/>
        <v>13</v>
      </c>
      <c r="U9" s="12">
        <f t="shared" si="4"/>
        <v>0</v>
      </c>
    </row>
    <row r="10" spans="1:21">
      <c r="A10" s="11" t="s">
        <v>81</v>
      </c>
      <c r="B10" s="11" t="s">
        <v>82</v>
      </c>
      <c r="C10" s="11">
        <v>87</v>
      </c>
      <c r="D10" s="11" t="s">
        <v>83</v>
      </c>
      <c r="E10" s="11" t="s">
        <v>84</v>
      </c>
      <c r="F10" s="11" t="s">
        <v>85</v>
      </c>
      <c r="G10" s="11" t="s">
        <v>86</v>
      </c>
      <c r="H10" s="11" t="s">
        <v>87</v>
      </c>
      <c r="I10" s="11">
        <v>35000</v>
      </c>
      <c r="J10" s="11">
        <v>95111</v>
      </c>
      <c r="K10" s="11" t="s">
        <v>88</v>
      </c>
      <c r="L10" s="11" t="s">
        <v>89</v>
      </c>
      <c r="M10" s="11" t="s">
        <v>90</v>
      </c>
      <c r="N10" s="11"/>
      <c r="O10" s="11"/>
      <c r="P10" s="11">
        <f t="shared" si="0"/>
        <v>3</v>
      </c>
      <c r="Q10" s="11">
        <f t="shared" si="1"/>
        <v>13</v>
      </c>
      <c r="R10" s="11"/>
      <c r="S10" s="12">
        <f t="shared" si="2"/>
        <v>3</v>
      </c>
      <c r="T10" s="12">
        <f t="shared" si="3"/>
        <v>13</v>
      </c>
      <c r="U10" s="12">
        <f t="shared" si="4"/>
        <v>0</v>
      </c>
    </row>
    <row r="11" spans="1:21">
      <c r="A11" s="11" t="s">
        <v>91</v>
      </c>
      <c r="B11" s="11" t="s">
        <v>92</v>
      </c>
      <c r="C11" s="11">
        <v>11</v>
      </c>
      <c r="D11" s="11" t="s">
        <v>34</v>
      </c>
      <c r="E11" s="11" t="s">
        <v>93</v>
      </c>
      <c r="F11" s="11" t="s">
        <v>94</v>
      </c>
      <c r="G11" s="11" t="s">
        <v>95</v>
      </c>
      <c r="H11" s="11" t="s">
        <v>96</v>
      </c>
      <c r="I11" s="11">
        <v>20000</v>
      </c>
      <c r="J11" s="11">
        <v>57105</v>
      </c>
      <c r="K11" s="11" t="s">
        <v>38</v>
      </c>
      <c r="L11" s="11" t="s">
        <v>97</v>
      </c>
      <c r="M11" s="11" t="s">
        <v>98</v>
      </c>
      <c r="N11" s="11"/>
      <c r="O11" s="11"/>
      <c r="P11" s="11">
        <f>COUNT(A11:M11)</f>
        <v>3</v>
      </c>
      <c r="Q11" s="11">
        <f t="shared" si="1"/>
        <v>13</v>
      </c>
      <c r="R11" s="11"/>
      <c r="S11" s="12">
        <f t="shared" si="2"/>
        <v>3</v>
      </c>
      <c r="T11" s="12">
        <f t="shared" si="3"/>
        <v>13</v>
      </c>
      <c r="U11" s="12">
        <f t="shared" si="4"/>
        <v>0</v>
      </c>
    </row>
    <row r="12" spans="1:21">
      <c r="A12" s="11" t="s">
        <v>99</v>
      </c>
      <c r="B12" s="11" t="s">
        <v>100</v>
      </c>
      <c r="C12" s="11">
        <v>7</v>
      </c>
      <c r="D12" s="11" t="s">
        <v>101</v>
      </c>
      <c r="E12" s="11" t="s">
        <v>102</v>
      </c>
      <c r="F12" s="11" t="s">
        <v>103</v>
      </c>
      <c r="G12" s="11" t="s">
        <v>104</v>
      </c>
      <c r="H12" s="11" t="s">
        <v>105</v>
      </c>
      <c r="I12" s="11">
        <v>12000</v>
      </c>
      <c r="J12" s="11">
        <v>21224</v>
      </c>
      <c r="K12" s="11" t="s">
        <v>106</v>
      </c>
      <c r="L12" s="11" t="s">
        <v>107</v>
      </c>
      <c r="M12" s="11" t="s">
        <v>108</v>
      </c>
      <c r="N12" s="11"/>
      <c r="O12" s="11"/>
      <c r="P12" s="11">
        <f t="shared" si="0"/>
        <v>3</v>
      </c>
      <c r="Q12" s="11">
        <f>COUNTA(A12:M12)</f>
        <v>13</v>
      </c>
      <c r="R12" s="11"/>
      <c r="S12" s="12">
        <f t="shared" si="2"/>
        <v>3</v>
      </c>
      <c r="T12" s="12">
        <f t="shared" si="3"/>
        <v>13</v>
      </c>
      <c r="U12" s="12">
        <f t="shared" si="4"/>
        <v>0</v>
      </c>
    </row>
    <row r="13" spans="1:21">
      <c r="A13" s="11" t="s">
        <v>32</v>
      </c>
      <c r="B13" s="11" t="s">
        <v>109</v>
      </c>
      <c r="C13" s="11">
        <v>84</v>
      </c>
      <c r="D13" s="11" t="s">
        <v>110</v>
      </c>
      <c r="E13" s="11" t="s">
        <v>111</v>
      </c>
      <c r="F13" s="11" t="s">
        <v>112</v>
      </c>
      <c r="G13" s="11" t="s">
        <v>113</v>
      </c>
      <c r="H13" s="11" t="s">
        <v>114</v>
      </c>
      <c r="I13" s="11">
        <v>18000</v>
      </c>
      <c r="J13" s="11">
        <v>19443</v>
      </c>
      <c r="K13" s="11" t="s">
        <v>115</v>
      </c>
      <c r="L13" s="11" t="s">
        <v>116</v>
      </c>
      <c r="M13" s="11" t="s">
        <v>117</v>
      </c>
      <c r="N13" s="11"/>
      <c r="O13" s="11"/>
      <c r="P13" s="11">
        <f t="shared" si="0"/>
        <v>3</v>
      </c>
      <c r="Q13" s="11">
        <f t="shared" si="1"/>
        <v>13</v>
      </c>
      <c r="R13" s="11"/>
      <c r="S13" s="12">
        <f t="shared" si="2"/>
        <v>3</v>
      </c>
      <c r="T13" s="12">
        <f t="shared" si="3"/>
        <v>13</v>
      </c>
      <c r="U13" s="12">
        <f t="shared" si="4"/>
        <v>0</v>
      </c>
    </row>
    <row r="14" spans="1:21">
      <c r="A14" s="11" t="s">
        <v>118</v>
      </c>
      <c r="B14" s="11" t="s">
        <v>119</v>
      </c>
      <c r="C14" s="11">
        <v>36</v>
      </c>
      <c r="D14" s="11" t="s">
        <v>120</v>
      </c>
      <c r="E14" s="11" t="s">
        <v>121</v>
      </c>
      <c r="F14" s="11" t="s">
        <v>35</v>
      </c>
      <c r="G14" s="11" t="s">
        <v>122</v>
      </c>
      <c r="H14" s="11" t="s">
        <v>123</v>
      </c>
      <c r="I14" s="11">
        <v>45000</v>
      </c>
      <c r="J14" s="11">
        <v>11953</v>
      </c>
      <c r="K14" s="11" t="s">
        <v>124</v>
      </c>
      <c r="L14" s="11" t="s">
        <v>125</v>
      </c>
      <c r="M14" s="11" t="s">
        <v>126</v>
      </c>
      <c r="N14" s="11"/>
      <c r="O14" s="11"/>
      <c r="P14" s="11">
        <f t="shared" si="0"/>
        <v>3</v>
      </c>
      <c r="Q14" s="11">
        <f t="shared" si="1"/>
        <v>13</v>
      </c>
      <c r="R14" s="11"/>
      <c r="S14" s="12">
        <f t="shared" si="2"/>
        <v>3</v>
      </c>
      <c r="T14" s="12">
        <f t="shared" si="3"/>
        <v>13</v>
      </c>
      <c r="U14" s="12">
        <f>COUNTBLANK(A14:M14)</f>
        <v>0</v>
      </c>
    </row>
    <row r="15" spans="1:21">
      <c r="A15" s="11" t="s">
        <v>127</v>
      </c>
      <c r="B15" s="11" t="s">
        <v>128</v>
      </c>
      <c r="C15" s="11">
        <v>12</v>
      </c>
      <c r="D15" s="11" t="s">
        <v>129</v>
      </c>
      <c r="E15" s="11" t="s">
        <v>130</v>
      </c>
      <c r="F15" s="11" t="s">
        <v>131</v>
      </c>
      <c r="G15" s="11" t="s">
        <v>131</v>
      </c>
      <c r="H15" s="11" t="s">
        <v>87</v>
      </c>
      <c r="I15" s="11">
        <v>8000</v>
      </c>
      <c r="J15" s="11">
        <v>90034</v>
      </c>
      <c r="K15" s="11" t="s">
        <v>132</v>
      </c>
      <c r="L15" s="11" t="s">
        <v>133</v>
      </c>
      <c r="M15" s="11" t="s">
        <v>134</v>
      </c>
      <c r="N15" s="11"/>
      <c r="O15" s="11"/>
      <c r="P15" s="11">
        <f t="shared" si="0"/>
        <v>3</v>
      </c>
      <c r="Q15" s="11">
        <f t="shared" si="1"/>
        <v>13</v>
      </c>
      <c r="R15" s="11"/>
      <c r="S15" s="12">
        <f t="shared" si="2"/>
        <v>3</v>
      </c>
      <c r="T15" s="12">
        <f t="shared" si="3"/>
        <v>13</v>
      </c>
      <c r="U15" s="12">
        <f t="shared" si="4"/>
        <v>0</v>
      </c>
    </row>
    <row r="16" spans="1:21">
      <c r="A16" s="11" t="s">
        <v>135</v>
      </c>
      <c r="B16" s="11" t="s">
        <v>33</v>
      </c>
      <c r="C16" s="11">
        <v>94</v>
      </c>
      <c r="D16" s="11" t="s">
        <v>136</v>
      </c>
      <c r="E16" s="11" t="s">
        <v>137</v>
      </c>
      <c r="F16" s="11" t="s">
        <v>138</v>
      </c>
      <c r="G16" s="11" t="s">
        <v>139</v>
      </c>
      <c r="H16" s="11" t="s">
        <v>64</v>
      </c>
      <c r="I16" s="11">
        <v>8000</v>
      </c>
      <c r="J16" s="11">
        <v>44023</v>
      </c>
      <c r="K16" s="11" t="s">
        <v>140</v>
      </c>
      <c r="L16" s="11" t="s">
        <v>141</v>
      </c>
      <c r="M16" s="11" t="s">
        <v>142</v>
      </c>
      <c r="N16" s="11"/>
      <c r="O16" s="11"/>
      <c r="P16" s="11">
        <f t="shared" si="0"/>
        <v>3</v>
      </c>
      <c r="Q16" s="11">
        <f t="shared" si="1"/>
        <v>13</v>
      </c>
      <c r="R16" s="11"/>
      <c r="S16" s="12">
        <f t="shared" si="2"/>
        <v>3</v>
      </c>
      <c r="T16" s="12">
        <f t="shared" si="3"/>
        <v>13</v>
      </c>
      <c r="U16" s="12">
        <f t="shared" si="4"/>
        <v>0</v>
      </c>
    </row>
    <row r="17" spans="1:21">
      <c r="A17" s="11" t="s">
        <v>143</v>
      </c>
      <c r="B17" s="11" t="s">
        <v>144</v>
      </c>
      <c r="C17" s="11">
        <v>10</v>
      </c>
      <c r="D17" s="11" t="s">
        <v>145</v>
      </c>
      <c r="E17" s="11" t="s">
        <v>146</v>
      </c>
      <c r="F17" s="11" t="s">
        <v>147</v>
      </c>
      <c r="G17" s="11" t="s">
        <v>148</v>
      </c>
      <c r="H17" s="11" t="s">
        <v>149</v>
      </c>
      <c r="I17" s="11">
        <v>12000</v>
      </c>
      <c r="J17" s="11">
        <v>78045</v>
      </c>
      <c r="K17" s="11" t="s">
        <v>150</v>
      </c>
      <c r="L17" s="11" t="s">
        <v>151</v>
      </c>
      <c r="M17" s="11" t="s">
        <v>152</v>
      </c>
      <c r="N17" s="11"/>
      <c r="O17" s="11"/>
      <c r="P17" s="11">
        <f t="shared" si="0"/>
        <v>3</v>
      </c>
      <c r="Q17" s="11">
        <f t="shared" si="1"/>
        <v>13</v>
      </c>
      <c r="R17" s="11"/>
      <c r="S17" s="12">
        <f t="shared" si="2"/>
        <v>3</v>
      </c>
      <c r="T17" s="12">
        <f t="shared" si="3"/>
        <v>13</v>
      </c>
      <c r="U17" s="12">
        <f t="shared" si="4"/>
        <v>0</v>
      </c>
    </row>
    <row r="18" spans="1:21">
      <c r="A18" s="11" t="s">
        <v>153</v>
      </c>
      <c r="B18" s="11" t="s">
        <v>154</v>
      </c>
      <c r="C18" s="11">
        <v>23</v>
      </c>
      <c r="D18" s="11" t="s">
        <v>155</v>
      </c>
      <c r="E18" s="11" t="s">
        <v>25</v>
      </c>
      <c r="F18" s="11" t="s">
        <v>156</v>
      </c>
      <c r="G18" s="11" t="s">
        <v>157</v>
      </c>
      <c r="H18" s="11" t="s">
        <v>158</v>
      </c>
      <c r="I18" s="11">
        <v>23000</v>
      </c>
      <c r="J18" s="11">
        <v>85013</v>
      </c>
      <c r="K18" s="11" t="s">
        <v>159</v>
      </c>
      <c r="L18" s="11" t="s">
        <v>160</v>
      </c>
      <c r="M18" s="11" t="s">
        <v>161</v>
      </c>
      <c r="N18" s="11"/>
      <c r="O18" s="11"/>
      <c r="P18" s="11">
        <f>COUNT(A18:M18)</f>
        <v>3</v>
      </c>
      <c r="Q18" s="11">
        <f t="shared" si="1"/>
        <v>13</v>
      </c>
      <c r="R18" s="11"/>
      <c r="S18" s="12">
        <f t="shared" si="2"/>
        <v>3</v>
      </c>
      <c r="T18" s="12">
        <f t="shared" si="3"/>
        <v>13</v>
      </c>
      <c r="U18" s="12">
        <f t="shared" si="4"/>
        <v>0</v>
      </c>
    </row>
    <row r="19" spans="1:21">
      <c r="A19" s="11" t="s">
        <v>162</v>
      </c>
      <c r="B19" s="11" t="s">
        <v>163</v>
      </c>
      <c r="C19" s="11">
        <v>67</v>
      </c>
      <c r="D19" s="11" t="s">
        <v>164</v>
      </c>
      <c r="E19" s="11" t="s">
        <v>165</v>
      </c>
      <c r="F19" s="11" t="s">
        <v>166</v>
      </c>
      <c r="G19" s="11" t="s">
        <v>167</v>
      </c>
      <c r="H19" s="11" t="s">
        <v>168</v>
      </c>
      <c r="I19" s="11">
        <v>16000</v>
      </c>
      <c r="J19" s="11">
        <v>37110</v>
      </c>
      <c r="K19" s="11" t="s">
        <v>169</v>
      </c>
      <c r="L19" s="11" t="s">
        <v>170</v>
      </c>
      <c r="M19" s="11" t="s">
        <v>171</v>
      </c>
      <c r="N19" s="11"/>
      <c r="O19" s="11"/>
      <c r="P19" s="11">
        <f t="shared" si="0"/>
        <v>3</v>
      </c>
      <c r="Q19" s="11">
        <f t="shared" si="1"/>
        <v>13</v>
      </c>
      <c r="R19" s="11"/>
      <c r="S19" s="12">
        <f t="shared" si="2"/>
        <v>3</v>
      </c>
      <c r="T19" s="12">
        <f t="shared" si="3"/>
        <v>13</v>
      </c>
      <c r="U19" s="12">
        <f t="shared" si="4"/>
        <v>0</v>
      </c>
    </row>
    <row r="20" spans="1:21">
      <c r="A20" s="11" t="s">
        <v>172</v>
      </c>
      <c r="B20" s="11" t="s">
        <v>173</v>
      </c>
      <c r="C20" s="11">
        <v>44</v>
      </c>
      <c r="D20" s="11" t="s">
        <v>174</v>
      </c>
      <c r="E20" s="11" t="s">
        <v>175</v>
      </c>
      <c r="F20" s="11" t="s">
        <v>176</v>
      </c>
      <c r="G20" s="11" t="s">
        <v>176</v>
      </c>
      <c r="H20" s="11" t="s">
        <v>177</v>
      </c>
      <c r="I20" s="11">
        <v>12000</v>
      </c>
      <c r="J20" s="11">
        <v>53207</v>
      </c>
      <c r="K20" s="11" t="s">
        <v>178</v>
      </c>
      <c r="L20" s="11" t="s">
        <v>179</v>
      </c>
      <c r="M20" s="11" t="s">
        <v>180</v>
      </c>
      <c r="N20" s="11"/>
      <c r="O20" s="11"/>
      <c r="P20" s="11">
        <f t="shared" si="0"/>
        <v>3</v>
      </c>
      <c r="Q20" s="11">
        <f t="shared" si="1"/>
        <v>13</v>
      </c>
      <c r="R20" s="11"/>
      <c r="S20" s="12">
        <f t="shared" si="2"/>
        <v>3</v>
      </c>
      <c r="T20" s="12">
        <f t="shared" si="3"/>
        <v>13</v>
      </c>
      <c r="U20" s="12">
        <f t="shared" si="4"/>
        <v>0</v>
      </c>
    </row>
    <row r="21" spans="1:21">
      <c r="A21" s="11" t="s">
        <v>181</v>
      </c>
      <c r="B21" s="11" t="s">
        <v>182</v>
      </c>
      <c r="C21" s="11">
        <v>89</v>
      </c>
      <c r="D21" s="11" t="s">
        <v>183</v>
      </c>
      <c r="E21" s="11" t="s">
        <v>184</v>
      </c>
      <c r="F21" s="11" t="s">
        <v>185</v>
      </c>
      <c r="G21" s="11" t="s">
        <v>186</v>
      </c>
      <c r="H21" s="11" t="s">
        <v>187</v>
      </c>
      <c r="I21" s="11">
        <v>16000</v>
      </c>
      <c r="J21" s="11">
        <v>48180</v>
      </c>
      <c r="K21" s="11" t="s">
        <v>188</v>
      </c>
      <c r="L21" s="11" t="s">
        <v>189</v>
      </c>
      <c r="M21" s="11" t="s">
        <v>190</v>
      </c>
      <c r="N21" s="11"/>
      <c r="O21" s="11"/>
      <c r="P21" s="11">
        <f t="shared" si="0"/>
        <v>3</v>
      </c>
      <c r="Q21" s="11">
        <f t="shared" si="1"/>
        <v>13</v>
      </c>
      <c r="R21" s="11"/>
      <c r="S21" s="12">
        <f t="shared" si="2"/>
        <v>3</v>
      </c>
      <c r="T21" s="12">
        <f t="shared" si="3"/>
        <v>13</v>
      </c>
      <c r="U21" s="12">
        <f t="shared" si="4"/>
        <v>0</v>
      </c>
    </row>
    <row r="22" spans="1:21">
      <c r="A22" s="11" t="s">
        <v>191</v>
      </c>
      <c r="B22" s="11" t="s">
        <v>192</v>
      </c>
      <c r="C22" s="11">
        <v>22</v>
      </c>
      <c r="D22" s="11" t="s">
        <v>193</v>
      </c>
      <c r="E22" s="11" t="s">
        <v>194</v>
      </c>
      <c r="F22" s="11" t="s">
        <v>195</v>
      </c>
      <c r="G22" s="11" t="s">
        <v>196</v>
      </c>
      <c r="H22" s="11" t="s">
        <v>77</v>
      </c>
      <c r="I22" s="11">
        <v>17000</v>
      </c>
      <c r="J22" s="11">
        <v>61109</v>
      </c>
      <c r="K22" s="11" t="s">
        <v>197</v>
      </c>
      <c r="L22" s="11" t="s">
        <v>198</v>
      </c>
      <c r="M22" s="11" t="s">
        <v>199</v>
      </c>
      <c r="N22" s="11"/>
      <c r="O22" s="11"/>
      <c r="P22" s="11">
        <f t="shared" si="0"/>
        <v>3</v>
      </c>
      <c r="Q22" s="11">
        <f t="shared" si="1"/>
        <v>13</v>
      </c>
      <c r="R22" s="11"/>
      <c r="S22" s="12">
        <f t="shared" si="2"/>
        <v>3</v>
      </c>
      <c r="T22" s="12">
        <f t="shared" si="3"/>
        <v>13</v>
      </c>
      <c r="U22" s="12">
        <f t="shared" si="4"/>
        <v>0</v>
      </c>
    </row>
    <row r="23" spans="1:21">
      <c r="A23" s="11" t="s">
        <v>200</v>
      </c>
      <c r="B23" s="11" t="s">
        <v>201</v>
      </c>
      <c r="C23" s="11">
        <v>89</v>
      </c>
      <c r="D23" s="11" t="s">
        <v>202</v>
      </c>
      <c r="E23" s="11" t="s">
        <v>203</v>
      </c>
      <c r="F23" s="11" t="s">
        <v>204</v>
      </c>
      <c r="G23" s="11" t="s">
        <v>205</v>
      </c>
      <c r="H23" s="11" t="s">
        <v>114</v>
      </c>
      <c r="I23" s="11">
        <v>28000</v>
      </c>
      <c r="J23" s="11">
        <v>19014</v>
      </c>
      <c r="K23" s="11" t="s">
        <v>206</v>
      </c>
      <c r="L23" s="11" t="s">
        <v>207</v>
      </c>
      <c r="M23" s="11" t="s">
        <v>208</v>
      </c>
      <c r="N23" s="11"/>
      <c r="O23" s="11"/>
      <c r="P23" s="11">
        <f t="shared" si="0"/>
        <v>3</v>
      </c>
      <c r="Q23" s="11">
        <f t="shared" si="1"/>
        <v>13</v>
      </c>
      <c r="R23" s="11"/>
      <c r="S23" s="12">
        <f t="shared" si="2"/>
        <v>3</v>
      </c>
      <c r="T23" s="12">
        <f t="shared" si="3"/>
        <v>13</v>
      </c>
      <c r="U23" s="12">
        <f t="shared" si="4"/>
        <v>0</v>
      </c>
    </row>
    <row r="24" spans="1:21">
      <c r="A24" s="11" t="s">
        <v>209</v>
      </c>
      <c r="B24" s="11" t="s">
        <v>210</v>
      </c>
      <c r="C24" s="11">
        <v>45</v>
      </c>
      <c r="D24" s="11" t="s">
        <v>211</v>
      </c>
      <c r="E24" s="11" t="s">
        <v>212</v>
      </c>
      <c r="F24" s="11" t="s">
        <v>85</v>
      </c>
      <c r="G24" s="11" t="s">
        <v>86</v>
      </c>
      <c r="H24" s="11" t="s">
        <v>87</v>
      </c>
      <c r="I24" s="11">
        <v>3000</v>
      </c>
      <c r="J24" s="11">
        <v>95111</v>
      </c>
      <c r="K24" s="11" t="s">
        <v>213</v>
      </c>
      <c r="L24" s="11" t="s">
        <v>214</v>
      </c>
      <c r="M24" s="11" t="s">
        <v>215</v>
      </c>
      <c r="N24" s="11"/>
      <c r="O24" s="11"/>
      <c r="P24" s="11">
        <f t="shared" si="0"/>
        <v>3</v>
      </c>
      <c r="Q24" s="11">
        <f t="shared" si="1"/>
        <v>13</v>
      </c>
      <c r="R24" s="11"/>
      <c r="S24" s="12">
        <f t="shared" si="2"/>
        <v>3</v>
      </c>
      <c r="T24" s="12">
        <f t="shared" si="3"/>
        <v>13</v>
      </c>
      <c r="U24" s="12">
        <f t="shared" si="4"/>
        <v>0</v>
      </c>
    </row>
    <row r="25" spans="1:21">
      <c r="A25" s="11" t="s">
        <v>216</v>
      </c>
      <c r="B25" s="11" t="s">
        <v>217</v>
      </c>
      <c r="C25" s="11">
        <v>34</v>
      </c>
      <c r="D25" s="11" t="s">
        <v>218</v>
      </c>
      <c r="E25" s="11" t="s">
        <v>219</v>
      </c>
      <c r="F25" s="11" t="s">
        <v>220</v>
      </c>
      <c r="G25" s="11" t="s">
        <v>221</v>
      </c>
      <c r="H25" s="11" t="s">
        <v>149</v>
      </c>
      <c r="I25" s="11">
        <v>1200</v>
      </c>
      <c r="J25" s="11">
        <v>75062</v>
      </c>
      <c r="K25" s="11" t="s">
        <v>222</v>
      </c>
      <c r="L25" s="11" t="s">
        <v>223</v>
      </c>
      <c r="M25" s="11" t="s">
        <v>224</v>
      </c>
      <c r="N25" s="11"/>
      <c r="O25" s="11"/>
      <c r="P25" s="11">
        <f t="shared" si="0"/>
        <v>3</v>
      </c>
      <c r="Q25" s="11">
        <f t="shared" si="1"/>
        <v>13</v>
      </c>
      <c r="R25" s="11"/>
      <c r="S25" s="12">
        <f t="shared" si="2"/>
        <v>3</v>
      </c>
      <c r="T25" s="12">
        <f t="shared" si="3"/>
        <v>13</v>
      </c>
      <c r="U25" s="12">
        <f t="shared" si="4"/>
        <v>0</v>
      </c>
    </row>
    <row r="26" spans="1:21">
      <c r="A26" s="11" t="s">
        <v>225</v>
      </c>
      <c r="B26" s="11" t="s">
        <v>226</v>
      </c>
      <c r="C26" s="11">
        <v>22</v>
      </c>
      <c r="D26" s="11" t="s">
        <v>227</v>
      </c>
      <c r="E26" s="11" t="s">
        <v>228</v>
      </c>
      <c r="F26" s="11" t="s">
        <v>229</v>
      </c>
      <c r="G26" s="11" t="s">
        <v>229</v>
      </c>
      <c r="H26" s="11" t="s">
        <v>123</v>
      </c>
      <c r="I26" s="11">
        <v>4000</v>
      </c>
      <c r="J26" s="11">
        <v>12204</v>
      </c>
      <c r="K26" s="11" t="s">
        <v>230</v>
      </c>
      <c r="L26" s="11" t="s">
        <v>231</v>
      </c>
      <c r="M26" s="11" t="s">
        <v>232</v>
      </c>
      <c r="N26" s="11"/>
      <c r="O26" s="11"/>
      <c r="P26" s="11">
        <f t="shared" si="0"/>
        <v>3</v>
      </c>
      <c r="Q26" s="11">
        <f t="shared" si="1"/>
        <v>13</v>
      </c>
      <c r="R26" s="11"/>
      <c r="S26" s="12">
        <f t="shared" si="2"/>
        <v>3</v>
      </c>
      <c r="T26" s="12">
        <f t="shared" si="3"/>
        <v>13</v>
      </c>
      <c r="U26" s="12">
        <f t="shared" si="4"/>
        <v>0</v>
      </c>
    </row>
    <row r="27" spans="1:21">
      <c r="A27" s="11" t="s">
        <v>233</v>
      </c>
      <c r="B27" s="11" t="s">
        <v>234</v>
      </c>
      <c r="C27" s="11">
        <v>34</v>
      </c>
      <c r="D27" s="11" t="s">
        <v>235</v>
      </c>
      <c r="E27" s="11" t="s">
        <v>236</v>
      </c>
      <c r="F27" s="11" t="s">
        <v>237</v>
      </c>
      <c r="G27" s="11" t="s">
        <v>237</v>
      </c>
      <c r="H27" s="11" t="s">
        <v>46</v>
      </c>
      <c r="I27" s="11">
        <v>2000</v>
      </c>
      <c r="J27" s="11">
        <v>8846</v>
      </c>
      <c r="K27" s="11" t="s">
        <v>238</v>
      </c>
      <c r="L27" s="11" t="s">
        <v>239</v>
      </c>
      <c r="M27" s="11" t="s">
        <v>240</v>
      </c>
      <c r="N27" s="11"/>
      <c r="O27" s="11"/>
      <c r="P27" s="11">
        <f t="shared" si="0"/>
        <v>3</v>
      </c>
      <c r="Q27" s="11">
        <f t="shared" si="1"/>
        <v>13</v>
      </c>
      <c r="R27" s="11"/>
      <c r="S27" s="12">
        <f t="shared" si="2"/>
        <v>3</v>
      </c>
      <c r="T27" s="12">
        <f t="shared" si="3"/>
        <v>13</v>
      </c>
      <c r="U27" s="12">
        <f t="shared" si="4"/>
        <v>0</v>
      </c>
    </row>
    <row r="28" spans="1:21">
      <c r="A28" s="11" t="s">
        <v>241</v>
      </c>
      <c r="B28" s="11" t="s">
        <v>242</v>
      </c>
      <c r="C28" s="11">
        <v>84</v>
      </c>
      <c r="D28" s="11" t="s">
        <v>243</v>
      </c>
      <c r="E28" s="11" t="s">
        <v>244</v>
      </c>
      <c r="F28" s="11" t="s">
        <v>245</v>
      </c>
      <c r="G28" s="11" t="s">
        <v>246</v>
      </c>
      <c r="H28" s="11" t="s">
        <v>177</v>
      </c>
      <c r="I28" s="11">
        <v>2000</v>
      </c>
      <c r="J28" s="11">
        <v>54481</v>
      </c>
      <c r="K28" s="11" t="s">
        <v>247</v>
      </c>
      <c r="L28" s="11" t="s">
        <v>248</v>
      </c>
      <c r="M28" s="11" t="s">
        <v>249</v>
      </c>
      <c r="N28" s="11"/>
      <c r="O28" s="11"/>
      <c r="P28" s="11">
        <f t="shared" si="0"/>
        <v>3</v>
      </c>
      <c r="Q28" s="11">
        <f t="shared" si="1"/>
        <v>13</v>
      </c>
      <c r="R28" s="11"/>
      <c r="S28" s="12">
        <f t="shared" si="2"/>
        <v>3</v>
      </c>
      <c r="T28" s="12">
        <f t="shared" si="3"/>
        <v>13</v>
      </c>
      <c r="U28" s="12">
        <f t="shared" si="4"/>
        <v>0</v>
      </c>
    </row>
    <row r="29" spans="1:21">
      <c r="A29" s="11" t="s">
        <v>250</v>
      </c>
      <c r="B29" s="11" t="s">
        <v>251</v>
      </c>
      <c r="C29" s="11">
        <v>67</v>
      </c>
      <c r="D29" s="11" t="s">
        <v>252</v>
      </c>
      <c r="E29" s="11" t="s">
        <v>253</v>
      </c>
      <c r="F29" s="11" t="s">
        <v>254</v>
      </c>
      <c r="G29" s="11" t="s">
        <v>255</v>
      </c>
      <c r="H29" s="11" t="s">
        <v>256</v>
      </c>
      <c r="I29" s="11">
        <v>3000</v>
      </c>
      <c r="J29" s="11">
        <v>66218</v>
      </c>
      <c r="K29" s="11" t="s">
        <v>257</v>
      </c>
      <c r="L29" s="11" t="s">
        <v>258</v>
      </c>
      <c r="M29" s="11" t="s">
        <v>259</v>
      </c>
      <c r="N29" s="11"/>
      <c r="O29" s="11"/>
      <c r="P29" s="11">
        <f t="shared" si="0"/>
        <v>3</v>
      </c>
      <c r="Q29" s="11">
        <f t="shared" si="1"/>
        <v>13</v>
      </c>
      <c r="R29" s="11"/>
      <c r="S29" s="12">
        <f t="shared" si="2"/>
        <v>3</v>
      </c>
      <c r="T29" s="12">
        <f t="shared" si="3"/>
        <v>13</v>
      </c>
      <c r="U29" s="12">
        <f t="shared" si="4"/>
        <v>0</v>
      </c>
    </row>
    <row r="30" spans="1:21">
      <c r="A30" s="11" t="s">
        <v>260</v>
      </c>
      <c r="B30" s="11" t="s">
        <v>261</v>
      </c>
      <c r="C30" s="11">
        <v>54</v>
      </c>
      <c r="D30" s="11" t="s">
        <v>262</v>
      </c>
      <c r="E30" s="11" t="s">
        <v>263</v>
      </c>
      <c r="F30" s="11" t="s">
        <v>264</v>
      </c>
      <c r="G30" s="11" t="s">
        <v>265</v>
      </c>
      <c r="H30" s="11" t="s">
        <v>105</v>
      </c>
      <c r="I30" s="11">
        <v>8000</v>
      </c>
      <c r="J30" s="11">
        <v>21601</v>
      </c>
      <c r="K30" s="11" t="s">
        <v>266</v>
      </c>
      <c r="L30" s="11" t="s">
        <v>267</v>
      </c>
      <c r="M30" s="11" t="s">
        <v>268</v>
      </c>
      <c r="N30" s="11"/>
      <c r="O30" s="11"/>
      <c r="P30" s="11">
        <f t="shared" si="0"/>
        <v>3</v>
      </c>
      <c r="Q30" s="11">
        <f t="shared" si="1"/>
        <v>13</v>
      </c>
      <c r="R30" s="11"/>
      <c r="S30" s="12">
        <f t="shared" si="2"/>
        <v>3</v>
      </c>
      <c r="T30" s="12">
        <f t="shared" si="3"/>
        <v>13</v>
      </c>
      <c r="U30" s="12">
        <f t="shared" si="4"/>
        <v>0</v>
      </c>
    </row>
    <row r="31" spans="1:21">
      <c r="A31" s="11" t="s">
        <v>269</v>
      </c>
      <c r="B31" s="11" t="s">
        <v>270</v>
      </c>
      <c r="C31" s="11">
        <v>28</v>
      </c>
      <c r="D31" s="11" t="s">
        <v>271</v>
      </c>
      <c r="E31" s="11" t="s">
        <v>272</v>
      </c>
      <c r="F31" s="11" t="s">
        <v>273</v>
      </c>
      <c r="G31" s="11" t="s">
        <v>273</v>
      </c>
      <c r="H31" s="11" t="s">
        <v>123</v>
      </c>
      <c r="I31" s="11">
        <v>4000</v>
      </c>
      <c r="J31" s="11">
        <v>10011</v>
      </c>
      <c r="K31" s="11" t="s">
        <v>274</v>
      </c>
      <c r="L31" s="11" t="s">
        <v>275</v>
      </c>
      <c r="M31" s="11" t="s">
        <v>276</v>
      </c>
      <c r="N31" s="11"/>
      <c r="O31" s="11"/>
      <c r="P31" s="11">
        <f t="shared" si="0"/>
        <v>3</v>
      </c>
      <c r="Q31" s="11">
        <f t="shared" si="1"/>
        <v>13</v>
      </c>
      <c r="R31" s="11"/>
      <c r="S31" s="12">
        <f t="shared" si="2"/>
        <v>3</v>
      </c>
      <c r="T31" s="12">
        <f t="shared" si="3"/>
        <v>13</v>
      </c>
      <c r="U31" s="12">
        <f t="shared" si="4"/>
        <v>0</v>
      </c>
    </row>
    <row r="32" spans="1:21">
      <c r="A32" s="11" t="s">
        <v>277</v>
      </c>
      <c r="B32" s="11" t="s">
        <v>278</v>
      </c>
      <c r="C32" s="11">
        <v>26</v>
      </c>
      <c r="D32" s="11" t="s">
        <v>279</v>
      </c>
      <c r="E32" s="11" t="s">
        <v>280</v>
      </c>
      <c r="F32" s="11" t="s">
        <v>281</v>
      </c>
      <c r="G32" s="11" t="s">
        <v>113</v>
      </c>
      <c r="H32" s="11" t="s">
        <v>149</v>
      </c>
      <c r="I32" s="11">
        <v>2000</v>
      </c>
      <c r="J32" s="11">
        <v>77301</v>
      </c>
      <c r="K32" s="11" t="s">
        <v>282</v>
      </c>
      <c r="L32" s="11" t="s">
        <v>283</v>
      </c>
      <c r="M32" s="11" t="s">
        <v>284</v>
      </c>
      <c r="N32" s="11"/>
      <c r="O32" s="11"/>
      <c r="P32" s="11">
        <f t="shared" si="0"/>
        <v>3</v>
      </c>
      <c r="Q32" s="11">
        <f t="shared" si="1"/>
        <v>13</v>
      </c>
      <c r="R32" s="11"/>
      <c r="S32" s="12">
        <f t="shared" si="2"/>
        <v>3</v>
      </c>
      <c r="T32" s="12">
        <f t="shared" si="3"/>
        <v>13</v>
      </c>
      <c r="U32" s="12">
        <f t="shared" si="4"/>
        <v>0</v>
      </c>
    </row>
    <row r="33" spans="1:21">
      <c r="A33" s="11" t="s">
        <v>285</v>
      </c>
      <c r="B33" s="11" t="s">
        <v>286</v>
      </c>
      <c r="C33" s="11">
        <v>72</v>
      </c>
      <c r="D33" s="11" t="s">
        <v>287</v>
      </c>
      <c r="E33" s="11" t="s">
        <v>288</v>
      </c>
      <c r="F33" s="11" t="s">
        <v>289</v>
      </c>
      <c r="G33" s="11" t="s">
        <v>290</v>
      </c>
      <c r="H33" s="11" t="s">
        <v>64</v>
      </c>
      <c r="I33" s="11">
        <v>2000</v>
      </c>
      <c r="J33" s="11">
        <v>43215</v>
      </c>
      <c r="K33" s="11" t="s">
        <v>291</v>
      </c>
      <c r="L33" s="11" t="s">
        <v>292</v>
      </c>
      <c r="M33" s="11" t="s">
        <v>293</v>
      </c>
      <c r="N33" s="11"/>
      <c r="O33" s="11"/>
      <c r="P33" s="11">
        <f t="shared" si="0"/>
        <v>3</v>
      </c>
      <c r="Q33" s="11">
        <f t="shared" si="1"/>
        <v>13</v>
      </c>
      <c r="R33" s="11"/>
      <c r="S33" s="12">
        <f t="shared" si="2"/>
        <v>3</v>
      </c>
      <c r="T33" s="12">
        <f t="shared" si="3"/>
        <v>13</v>
      </c>
      <c r="U33" s="12">
        <f t="shared" si="4"/>
        <v>0</v>
      </c>
    </row>
    <row r="34" spans="1:21">
      <c r="A34" s="11" t="s">
        <v>294</v>
      </c>
      <c r="B34" s="11" t="s">
        <v>295</v>
      </c>
      <c r="C34" s="11">
        <v>92</v>
      </c>
      <c r="D34" s="11" t="s">
        <v>296</v>
      </c>
      <c r="E34" s="11" t="s">
        <v>297</v>
      </c>
      <c r="F34" s="11" t="s">
        <v>298</v>
      </c>
      <c r="G34" s="11" t="s">
        <v>299</v>
      </c>
      <c r="H34" s="11" t="s">
        <v>300</v>
      </c>
      <c r="I34" s="11">
        <v>12000</v>
      </c>
      <c r="J34" s="11">
        <v>88011</v>
      </c>
      <c r="K34" s="11" t="s">
        <v>301</v>
      </c>
      <c r="L34" s="11" t="s">
        <v>302</v>
      </c>
      <c r="M34" s="11" t="s">
        <v>303</v>
      </c>
      <c r="N34" s="11"/>
      <c r="O34" s="11"/>
      <c r="P34" s="11">
        <f t="shared" si="0"/>
        <v>3</v>
      </c>
      <c r="Q34" s="11">
        <f t="shared" si="1"/>
        <v>13</v>
      </c>
      <c r="R34" s="11"/>
      <c r="S34" s="12">
        <f t="shared" si="2"/>
        <v>3</v>
      </c>
      <c r="T34" s="12">
        <f t="shared" si="3"/>
        <v>13</v>
      </c>
      <c r="U34" s="12">
        <f t="shared" si="4"/>
        <v>0</v>
      </c>
    </row>
    <row r="35" spans="1:21">
      <c r="A35" s="11" t="s">
        <v>304</v>
      </c>
      <c r="B35" s="11" t="s">
        <v>305</v>
      </c>
      <c r="C35" s="11">
        <v>16</v>
      </c>
      <c r="D35" s="11" t="s">
        <v>306</v>
      </c>
      <c r="E35" s="11" t="s">
        <v>307</v>
      </c>
      <c r="F35" s="11" t="s">
        <v>308</v>
      </c>
      <c r="G35" s="11" t="s">
        <v>309</v>
      </c>
      <c r="H35" s="11" t="s">
        <v>46</v>
      </c>
      <c r="I35" s="11">
        <v>500</v>
      </c>
      <c r="J35" s="11">
        <v>7660</v>
      </c>
      <c r="K35" s="11" t="s">
        <v>310</v>
      </c>
      <c r="L35" s="11" t="s">
        <v>311</v>
      </c>
      <c r="M35" s="11" t="s">
        <v>312</v>
      </c>
      <c r="N35" s="11"/>
      <c r="O35" s="11"/>
      <c r="P35" s="11">
        <f t="shared" si="0"/>
        <v>3</v>
      </c>
      <c r="Q35" s="11">
        <f t="shared" si="1"/>
        <v>13</v>
      </c>
      <c r="R35" s="11"/>
      <c r="S35" s="12">
        <f t="shared" si="2"/>
        <v>3</v>
      </c>
      <c r="T35" s="12">
        <f t="shared" si="3"/>
        <v>13</v>
      </c>
      <c r="U35" s="12">
        <f t="shared" si="4"/>
        <v>0</v>
      </c>
    </row>
    <row r="36" spans="1:21">
      <c r="A36" s="11" t="s">
        <v>313</v>
      </c>
      <c r="B36" s="11" t="s">
        <v>314</v>
      </c>
      <c r="C36" s="11">
        <v>13</v>
      </c>
      <c r="D36" s="11" t="s">
        <v>315</v>
      </c>
      <c r="E36" s="11" t="s">
        <v>316</v>
      </c>
      <c r="F36" s="11" t="s">
        <v>317</v>
      </c>
      <c r="G36" s="11" t="s">
        <v>237</v>
      </c>
      <c r="H36" s="11" t="s">
        <v>46</v>
      </c>
      <c r="I36" s="11">
        <v>500</v>
      </c>
      <c r="J36" s="11">
        <v>8812</v>
      </c>
      <c r="K36" s="11" t="s">
        <v>318</v>
      </c>
      <c r="L36" s="11" t="s">
        <v>319</v>
      </c>
      <c r="M36" s="11" t="s">
        <v>320</v>
      </c>
      <c r="N36" s="11"/>
      <c r="O36" s="11"/>
      <c r="P36" s="11">
        <f t="shared" si="0"/>
        <v>3</v>
      </c>
      <c r="Q36" s="11">
        <f t="shared" si="1"/>
        <v>13</v>
      </c>
      <c r="R36" s="11"/>
      <c r="S36" s="12">
        <f t="shared" si="2"/>
        <v>3</v>
      </c>
      <c r="T36" s="12">
        <f t="shared" si="3"/>
        <v>13</v>
      </c>
      <c r="U36" s="12">
        <f t="shared" si="4"/>
        <v>0</v>
      </c>
    </row>
    <row r="37" spans="1:21">
      <c r="A37" s="11" t="s">
        <v>321</v>
      </c>
      <c r="B37" s="11" t="s">
        <v>322</v>
      </c>
      <c r="C37" s="11">
        <v>88</v>
      </c>
      <c r="D37" s="11" t="s">
        <v>323</v>
      </c>
      <c r="E37" s="11" t="s">
        <v>324</v>
      </c>
      <c r="F37" s="11" t="s">
        <v>273</v>
      </c>
      <c r="G37" s="11" t="s">
        <v>273</v>
      </c>
      <c r="H37" s="11" t="s">
        <v>123</v>
      </c>
      <c r="I37" s="11">
        <v>2000</v>
      </c>
      <c r="J37" s="11">
        <v>10025</v>
      </c>
      <c r="K37" s="11" t="s">
        <v>325</v>
      </c>
      <c r="L37" s="11" t="s">
        <v>326</v>
      </c>
      <c r="M37" s="11" t="s">
        <v>327</v>
      </c>
      <c r="N37" s="11"/>
      <c r="O37" s="11"/>
      <c r="P37" s="11">
        <f t="shared" si="0"/>
        <v>3</v>
      </c>
      <c r="Q37" s="11">
        <f t="shared" si="1"/>
        <v>13</v>
      </c>
      <c r="R37" s="11"/>
      <c r="S37" s="12">
        <f t="shared" si="2"/>
        <v>3</v>
      </c>
      <c r="T37" s="12">
        <f t="shared" si="3"/>
        <v>13</v>
      </c>
      <c r="U37" s="12">
        <f t="shared" si="4"/>
        <v>0</v>
      </c>
    </row>
    <row r="38" spans="1:21">
      <c r="A38" s="11" t="s">
        <v>328</v>
      </c>
      <c r="B38" s="11" t="s">
        <v>329</v>
      </c>
      <c r="C38" s="11">
        <v>36</v>
      </c>
      <c r="D38" s="11" t="s">
        <v>330</v>
      </c>
      <c r="E38" s="11" t="s">
        <v>331</v>
      </c>
      <c r="F38" s="11" t="s">
        <v>332</v>
      </c>
      <c r="G38" s="11" t="s">
        <v>333</v>
      </c>
      <c r="H38" s="11" t="s">
        <v>28</v>
      </c>
      <c r="I38" s="11">
        <v>2500</v>
      </c>
      <c r="J38" s="11">
        <v>70002</v>
      </c>
      <c r="K38" s="11" t="s">
        <v>334</v>
      </c>
      <c r="L38" s="11" t="s">
        <v>335</v>
      </c>
      <c r="M38" s="11" t="s">
        <v>336</v>
      </c>
      <c r="N38" s="11"/>
      <c r="O38" s="11"/>
      <c r="P38" s="11">
        <f t="shared" si="0"/>
        <v>3</v>
      </c>
      <c r="Q38" s="11">
        <f t="shared" si="1"/>
        <v>13</v>
      </c>
      <c r="R38" s="11"/>
      <c r="S38" s="12">
        <f t="shared" si="2"/>
        <v>3</v>
      </c>
      <c r="T38" s="12">
        <f t="shared" si="3"/>
        <v>13</v>
      </c>
      <c r="U38" s="12">
        <f t="shared" si="4"/>
        <v>0</v>
      </c>
    </row>
    <row r="39" spans="1:21">
      <c r="A39" s="11" t="s">
        <v>337</v>
      </c>
      <c r="B39" s="11" t="s">
        <v>338</v>
      </c>
      <c r="C39" s="11">
        <v>21</v>
      </c>
      <c r="D39" s="11" t="s">
        <v>339</v>
      </c>
      <c r="E39" s="11" t="s">
        <v>340</v>
      </c>
      <c r="F39" s="11" t="s">
        <v>273</v>
      </c>
      <c r="G39" s="11" t="s">
        <v>273</v>
      </c>
      <c r="H39" s="11" t="s">
        <v>123</v>
      </c>
      <c r="I39" s="11">
        <v>3000</v>
      </c>
      <c r="J39" s="11">
        <v>10011</v>
      </c>
      <c r="K39" s="11" t="s">
        <v>341</v>
      </c>
      <c r="L39" s="11" t="s">
        <v>342</v>
      </c>
      <c r="M39" s="11" t="s">
        <v>343</v>
      </c>
      <c r="N39" s="11"/>
      <c r="O39" s="11"/>
      <c r="P39" s="11">
        <f t="shared" si="0"/>
        <v>3</v>
      </c>
      <c r="Q39" s="11">
        <f t="shared" si="1"/>
        <v>13</v>
      </c>
      <c r="R39" s="11"/>
      <c r="S39" s="12">
        <f t="shared" si="2"/>
        <v>3</v>
      </c>
      <c r="T39" s="12">
        <f t="shared" si="3"/>
        <v>13</v>
      </c>
      <c r="U39" s="12">
        <f t="shared" si="4"/>
        <v>0</v>
      </c>
    </row>
    <row r="40" spans="1:21">
      <c r="A40" s="11" t="s">
        <v>344</v>
      </c>
      <c r="B40" s="11" t="s">
        <v>345</v>
      </c>
      <c r="C40" s="11">
        <v>56</v>
      </c>
      <c r="D40" s="11" t="s">
        <v>346</v>
      </c>
      <c r="E40" s="11" t="s">
        <v>347</v>
      </c>
      <c r="F40" s="11" t="s">
        <v>348</v>
      </c>
      <c r="G40" s="11" t="s">
        <v>349</v>
      </c>
      <c r="H40" s="11" t="s">
        <v>87</v>
      </c>
      <c r="I40" s="11">
        <v>2000</v>
      </c>
      <c r="J40" s="11">
        <v>93012</v>
      </c>
      <c r="K40" s="11" t="s">
        <v>350</v>
      </c>
      <c r="L40" s="11" t="s">
        <v>351</v>
      </c>
      <c r="M40" s="11" t="s">
        <v>352</v>
      </c>
      <c r="N40" s="11"/>
      <c r="O40" s="11"/>
      <c r="P40" s="11">
        <f t="shared" si="0"/>
        <v>3</v>
      </c>
      <c r="Q40" s="11">
        <f t="shared" si="1"/>
        <v>13</v>
      </c>
      <c r="R40" s="11"/>
      <c r="S40" s="12">
        <f t="shared" si="2"/>
        <v>3</v>
      </c>
      <c r="T40" s="12">
        <f t="shared" si="3"/>
        <v>13</v>
      </c>
      <c r="U40" s="12">
        <f t="shared" si="4"/>
        <v>0</v>
      </c>
    </row>
    <row r="41" spans="1:21">
      <c r="A41" s="11" t="s">
        <v>353</v>
      </c>
      <c r="B41" s="11" t="s">
        <v>354</v>
      </c>
      <c r="C41" s="11">
        <v>59</v>
      </c>
      <c r="D41" s="11" t="s">
        <v>355</v>
      </c>
      <c r="E41" s="11" t="s">
        <v>356</v>
      </c>
      <c r="F41" s="11" t="s">
        <v>357</v>
      </c>
      <c r="G41" s="11" t="s">
        <v>358</v>
      </c>
      <c r="H41" s="11" t="s">
        <v>149</v>
      </c>
      <c r="I41" s="11">
        <v>3000</v>
      </c>
      <c r="J41" s="11">
        <v>78204</v>
      </c>
      <c r="K41" s="11" t="s">
        <v>359</v>
      </c>
      <c r="L41" s="11" t="s">
        <v>360</v>
      </c>
      <c r="M41" s="11" t="s">
        <v>361</v>
      </c>
      <c r="N41" s="11"/>
      <c r="O41" s="11"/>
      <c r="P41" s="11">
        <f t="shared" si="0"/>
        <v>3</v>
      </c>
      <c r="Q41" s="11">
        <f t="shared" si="1"/>
        <v>13</v>
      </c>
      <c r="R41" s="11"/>
      <c r="S41" s="12">
        <f t="shared" si="2"/>
        <v>3</v>
      </c>
      <c r="T41" s="12">
        <f t="shared" si="3"/>
        <v>13</v>
      </c>
      <c r="U41" s="12">
        <f t="shared" si="4"/>
        <v>0</v>
      </c>
    </row>
    <row r="42" spans="1:21">
      <c r="A42" s="11" t="s">
        <v>362</v>
      </c>
      <c r="B42" s="11" t="s">
        <v>363</v>
      </c>
      <c r="C42" s="11">
        <v>24</v>
      </c>
      <c r="D42" s="11" t="s">
        <v>364</v>
      </c>
      <c r="E42" s="11" t="s">
        <v>365</v>
      </c>
      <c r="F42" s="11" t="s">
        <v>366</v>
      </c>
      <c r="G42" s="11" t="s">
        <v>367</v>
      </c>
      <c r="H42" s="11" t="s">
        <v>256</v>
      </c>
      <c r="I42" s="11">
        <v>3000</v>
      </c>
      <c r="J42" s="11">
        <v>67410</v>
      </c>
      <c r="K42" s="11" t="s">
        <v>368</v>
      </c>
      <c r="L42" s="11" t="s">
        <v>369</v>
      </c>
      <c r="M42" s="11" t="s">
        <v>370</v>
      </c>
      <c r="N42" s="11"/>
      <c r="O42" s="11"/>
      <c r="P42" s="11">
        <f t="shared" si="0"/>
        <v>3</v>
      </c>
      <c r="Q42" s="11">
        <f t="shared" si="1"/>
        <v>13</v>
      </c>
      <c r="R42" s="11"/>
      <c r="S42" s="12">
        <f t="shared" si="2"/>
        <v>3</v>
      </c>
      <c r="T42" s="12">
        <f t="shared" si="3"/>
        <v>13</v>
      </c>
      <c r="U42" s="12">
        <f t="shared" si="4"/>
        <v>0</v>
      </c>
    </row>
    <row r="43" spans="1:21">
      <c r="A43" s="11" t="s">
        <v>371</v>
      </c>
      <c r="B43" s="11" t="s">
        <v>372</v>
      </c>
      <c r="C43" s="11">
        <v>20</v>
      </c>
      <c r="D43" s="11" t="s">
        <v>373</v>
      </c>
      <c r="E43" s="11" t="s">
        <v>374</v>
      </c>
      <c r="F43" s="11" t="s">
        <v>375</v>
      </c>
      <c r="G43" s="11" t="s">
        <v>376</v>
      </c>
      <c r="H43" s="11" t="s">
        <v>377</v>
      </c>
      <c r="I43" s="11">
        <v>4500</v>
      </c>
      <c r="J43" s="11">
        <v>97754</v>
      </c>
      <c r="K43" s="11" t="s">
        <v>378</v>
      </c>
      <c r="L43" s="11" t="s">
        <v>379</v>
      </c>
      <c r="M43" s="11" t="s">
        <v>380</v>
      </c>
      <c r="N43" s="11"/>
      <c r="O43" s="11"/>
      <c r="P43" s="11">
        <f t="shared" si="0"/>
        <v>3</v>
      </c>
      <c r="Q43" s="11">
        <f t="shared" si="1"/>
        <v>13</v>
      </c>
      <c r="R43" s="11"/>
      <c r="S43" s="12">
        <f t="shared" si="2"/>
        <v>3</v>
      </c>
      <c r="T43" s="12">
        <f t="shared" si="3"/>
        <v>13</v>
      </c>
      <c r="U43" s="12">
        <f t="shared" si="4"/>
        <v>0</v>
      </c>
    </row>
    <row r="44" spans="1:21">
      <c r="A44" s="11" t="s">
        <v>381</v>
      </c>
      <c r="B44" s="11" t="s">
        <v>382</v>
      </c>
      <c r="C44" s="11">
        <v>60</v>
      </c>
      <c r="D44" s="11" t="s">
        <v>383</v>
      </c>
      <c r="E44" s="11" t="s">
        <v>384</v>
      </c>
      <c r="F44" s="11" t="s">
        <v>385</v>
      </c>
      <c r="G44" s="11" t="s">
        <v>255</v>
      </c>
      <c r="H44" s="11" t="s">
        <v>256</v>
      </c>
      <c r="I44" s="11">
        <v>17000</v>
      </c>
      <c r="J44" s="11">
        <v>66204</v>
      </c>
      <c r="K44" s="11" t="s">
        <v>386</v>
      </c>
      <c r="L44" s="11" t="s">
        <v>387</v>
      </c>
      <c r="M44" s="11" t="s">
        <v>388</v>
      </c>
      <c r="N44" s="11"/>
      <c r="O44" s="11"/>
      <c r="P44" s="11">
        <f t="shared" si="0"/>
        <v>3</v>
      </c>
      <c r="Q44" s="11">
        <f t="shared" si="1"/>
        <v>13</v>
      </c>
      <c r="R44" s="11"/>
      <c r="S44" s="12">
        <f t="shared" si="2"/>
        <v>3</v>
      </c>
      <c r="T44" s="12">
        <f t="shared" si="3"/>
        <v>13</v>
      </c>
      <c r="U44" s="12">
        <f t="shared" si="4"/>
        <v>0</v>
      </c>
    </row>
    <row r="45" spans="1:21">
      <c r="A45" s="11" t="s">
        <v>389</v>
      </c>
      <c r="B45" s="11" t="s">
        <v>390</v>
      </c>
      <c r="C45" s="11">
        <v>26</v>
      </c>
      <c r="D45" s="11" t="s">
        <v>391</v>
      </c>
      <c r="E45" s="11" t="s">
        <v>392</v>
      </c>
      <c r="F45" s="11" t="s">
        <v>393</v>
      </c>
      <c r="G45" s="11" t="s">
        <v>394</v>
      </c>
      <c r="H45" s="11" t="s">
        <v>55</v>
      </c>
      <c r="I45" s="11">
        <v>11200</v>
      </c>
      <c r="J45" s="11">
        <v>99708</v>
      </c>
      <c r="K45" s="11" t="s">
        <v>395</v>
      </c>
      <c r="L45" s="11" t="s">
        <v>396</v>
      </c>
      <c r="M45" s="11" t="s">
        <v>397</v>
      </c>
      <c r="N45" s="11"/>
      <c r="O45" s="11"/>
      <c r="P45" s="11">
        <f t="shared" si="0"/>
        <v>3</v>
      </c>
      <c r="Q45" s="11">
        <f t="shared" si="1"/>
        <v>13</v>
      </c>
      <c r="R45" s="11"/>
      <c r="S45" s="12">
        <f t="shared" si="2"/>
        <v>3</v>
      </c>
      <c r="T45" s="12">
        <f t="shared" si="3"/>
        <v>13</v>
      </c>
      <c r="U45" s="12">
        <f t="shared" si="4"/>
        <v>0</v>
      </c>
    </row>
    <row r="46" spans="1:21">
      <c r="A46" s="11" t="s">
        <v>398</v>
      </c>
      <c r="B46" s="11" t="s">
        <v>399</v>
      </c>
      <c r="C46" s="11"/>
      <c r="D46" s="11" t="s">
        <v>400</v>
      </c>
      <c r="E46" s="11" t="s">
        <v>401</v>
      </c>
      <c r="F46" s="11" t="s">
        <v>402</v>
      </c>
      <c r="G46" s="11" t="s">
        <v>403</v>
      </c>
      <c r="H46" s="11" t="s">
        <v>404</v>
      </c>
      <c r="I46" s="11">
        <v>27500</v>
      </c>
      <c r="J46" s="11">
        <v>33196</v>
      </c>
      <c r="K46" s="11" t="s">
        <v>405</v>
      </c>
      <c r="L46" s="11" t="s">
        <v>406</v>
      </c>
      <c r="M46" s="11" t="s">
        <v>407</v>
      </c>
      <c r="N46" s="11"/>
      <c r="O46" s="11"/>
      <c r="P46" s="11">
        <f t="shared" si="0"/>
        <v>2</v>
      </c>
      <c r="Q46" s="11">
        <f t="shared" si="1"/>
        <v>12</v>
      </c>
      <c r="R46" s="11"/>
      <c r="S46" s="12">
        <f t="shared" si="2"/>
        <v>2</v>
      </c>
      <c r="T46" s="12">
        <f t="shared" si="3"/>
        <v>12</v>
      </c>
      <c r="U46" s="12">
        <f t="shared" si="4"/>
        <v>1</v>
      </c>
    </row>
    <row r="47" spans="1:21">
      <c r="A47" s="11" t="s">
        <v>408</v>
      </c>
      <c r="B47" s="11" t="s">
        <v>409</v>
      </c>
      <c r="C47" s="11"/>
      <c r="D47" s="11" t="s">
        <v>410</v>
      </c>
      <c r="E47" s="11" t="s">
        <v>411</v>
      </c>
      <c r="F47" s="11" t="s">
        <v>393</v>
      </c>
      <c r="G47" s="11" t="s">
        <v>394</v>
      </c>
      <c r="H47" s="11" t="s">
        <v>55</v>
      </c>
      <c r="I47" s="11">
        <v>13000</v>
      </c>
      <c r="J47" s="11">
        <v>99712</v>
      </c>
      <c r="K47" s="11" t="s">
        <v>412</v>
      </c>
      <c r="L47" s="11" t="s">
        <v>413</v>
      </c>
      <c r="M47" s="11" t="s">
        <v>414</v>
      </c>
      <c r="N47" s="11"/>
      <c r="O47" s="11"/>
      <c r="P47" s="11">
        <f t="shared" si="0"/>
        <v>2</v>
      </c>
      <c r="Q47" s="11">
        <f t="shared" si="1"/>
        <v>12</v>
      </c>
      <c r="R47" s="11"/>
      <c r="S47" s="12">
        <f t="shared" si="2"/>
        <v>2</v>
      </c>
      <c r="T47" s="12">
        <f t="shared" si="3"/>
        <v>12</v>
      </c>
      <c r="U47" s="12">
        <f t="shared" si="4"/>
        <v>1</v>
      </c>
    </row>
    <row r="48" spans="1:21">
      <c r="A48" s="11" t="s">
        <v>415</v>
      </c>
      <c r="B48" s="11" t="s">
        <v>416</v>
      </c>
      <c r="C48" s="11"/>
      <c r="D48" s="11" t="s">
        <v>417</v>
      </c>
      <c r="E48" s="11" t="s">
        <v>418</v>
      </c>
      <c r="F48" s="11" t="s">
        <v>419</v>
      </c>
      <c r="G48" s="11" t="s">
        <v>420</v>
      </c>
      <c r="H48" s="11" t="s">
        <v>421</v>
      </c>
      <c r="I48" s="11">
        <v>15700</v>
      </c>
      <c r="J48" s="11">
        <v>55343</v>
      </c>
      <c r="K48" s="11" t="s">
        <v>422</v>
      </c>
      <c r="L48" s="11" t="s">
        <v>423</v>
      </c>
      <c r="M48" s="11" t="s">
        <v>424</v>
      </c>
      <c r="N48" s="11"/>
      <c r="O48" s="11"/>
      <c r="P48" s="11">
        <f t="shared" si="0"/>
        <v>2</v>
      </c>
      <c r="Q48" s="11">
        <f t="shared" si="1"/>
        <v>12</v>
      </c>
      <c r="R48" s="11"/>
      <c r="S48" s="12">
        <f t="shared" si="2"/>
        <v>2</v>
      </c>
      <c r="T48" s="12">
        <f t="shared" si="3"/>
        <v>12</v>
      </c>
      <c r="U48" s="12">
        <f t="shared" si="4"/>
        <v>1</v>
      </c>
    </row>
    <row r="49" spans="1:21">
      <c r="A49" s="11" t="s">
        <v>425</v>
      </c>
      <c r="B49" s="11" t="s">
        <v>426</v>
      </c>
      <c r="C49" s="11"/>
      <c r="D49" s="11" t="s">
        <v>427</v>
      </c>
      <c r="E49" s="11" t="s">
        <v>428</v>
      </c>
      <c r="F49" s="11" t="s">
        <v>429</v>
      </c>
      <c r="G49" s="11" t="s">
        <v>122</v>
      </c>
      <c r="H49" s="11" t="s">
        <v>430</v>
      </c>
      <c r="I49" s="11">
        <v>18000</v>
      </c>
      <c r="J49" s="11">
        <v>2128</v>
      </c>
      <c r="K49" s="11" t="s">
        <v>431</v>
      </c>
      <c r="L49" s="11" t="s">
        <v>432</v>
      </c>
      <c r="M49" s="11" t="s">
        <v>433</v>
      </c>
      <c r="N49" s="11"/>
      <c r="O49" s="11"/>
      <c r="P49" s="11">
        <f t="shared" si="0"/>
        <v>2</v>
      </c>
      <c r="Q49" s="11">
        <f t="shared" si="1"/>
        <v>12</v>
      </c>
      <c r="R49" s="11"/>
      <c r="S49" s="12">
        <f t="shared" si="2"/>
        <v>2</v>
      </c>
      <c r="T49" s="12">
        <f t="shared" si="3"/>
        <v>12</v>
      </c>
      <c r="U49" s="12">
        <f t="shared" si="4"/>
        <v>1</v>
      </c>
    </row>
    <row r="50" spans="1:21">
      <c r="A50" s="11" t="s">
        <v>434</v>
      </c>
      <c r="B50" s="11" t="s">
        <v>435</v>
      </c>
      <c r="C50" s="11"/>
      <c r="D50" s="11" t="s">
        <v>436</v>
      </c>
      <c r="E50" s="11" t="s">
        <v>437</v>
      </c>
      <c r="F50" s="11" t="s">
        <v>131</v>
      </c>
      <c r="G50" s="11" t="s">
        <v>131</v>
      </c>
      <c r="H50" s="11" t="s">
        <v>87</v>
      </c>
      <c r="I50" s="11">
        <v>39500</v>
      </c>
      <c r="J50" s="11">
        <v>90006</v>
      </c>
      <c r="K50" s="11" t="s">
        <v>438</v>
      </c>
      <c r="L50" s="11" t="s">
        <v>439</v>
      </c>
      <c r="M50" s="11" t="s">
        <v>440</v>
      </c>
      <c r="N50" s="11"/>
      <c r="O50" s="11"/>
      <c r="P50" s="11">
        <f t="shared" si="0"/>
        <v>2</v>
      </c>
      <c r="Q50" s="11">
        <f t="shared" si="1"/>
        <v>12</v>
      </c>
      <c r="R50" s="11"/>
      <c r="S50" s="12">
        <f t="shared" si="2"/>
        <v>2</v>
      </c>
      <c r="T50" s="12">
        <f t="shared" si="3"/>
        <v>12</v>
      </c>
      <c r="U50" s="12">
        <f t="shared" si="4"/>
        <v>1</v>
      </c>
    </row>
    <row r="51" spans="1:21">
      <c r="A51" s="11" t="s">
        <v>441</v>
      </c>
      <c r="B51" s="11" t="s">
        <v>442</v>
      </c>
      <c r="C51" s="11"/>
      <c r="D51" s="11" t="s">
        <v>443</v>
      </c>
      <c r="E51" s="11" t="s">
        <v>444</v>
      </c>
      <c r="F51" s="11" t="s">
        <v>445</v>
      </c>
      <c r="G51" s="11" t="s">
        <v>446</v>
      </c>
      <c r="H51" s="11" t="s">
        <v>177</v>
      </c>
      <c r="I51" s="11">
        <v>22000</v>
      </c>
      <c r="J51" s="11">
        <v>53711</v>
      </c>
      <c r="K51" s="11" t="s">
        <v>447</v>
      </c>
      <c r="L51" s="11" t="s">
        <v>448</v>
      </c>
      <c r="M51" s="11" t="s">
        <v>449</v>
      </c>
      <c r="N51" s="11"/>
      <c r="O51" s="11"/>
      <c r="P51" s="11">
        <f t="shared" si="0"/>
        <v>2</v>
      </c>
      <c r="Q51" s="11">
        <f t="shared" si="1"/>
        <v>12</v>
      </c>
      <c r="R51" s="11"/>
      <c r="S51" s="12">
        <f t="shared" si="2"/>
        <v>2</v>
      </c>
      <c r="T51" s="12">
        <f t="shared" si="3"/>
        <v>12</v>
      </c>
      <c r="U51" s="12">
        <f t="shared" si="4"/>
        <v>1</v>
      </c>
    </row>
    <row r="52" spans="1:21">
      <c r="A52" s="11" t="s">
        <v>450</v>
      </c>
      <c r="B52" s="11" t="s">
        <v>451</v>
      </c>
      <c r="C52" s="11"/>
      <c r="D52" s="11" t="s">
        <v>452</v>
      </c>
      <c r="E52" s="11" t="s">
        <v>453</v>
      </c>
      <c r="F52" s="11" t="s">
        <v>454</v>
      </c>
      <c r="G52" s="11" t="s">
        <v>454</v>
      </c>
      <c r="H52" s="11" t="s">
        <v>114</v>
      </c>
      <c r="I52" s="11">
        <v>13000</v>
      </c>
      <c r="J52" s="11">
        <v>19132</v>
      </c>
      <c r="K52" s="11" t="s">
        <v>455</v>
      </c>
      <c r="L52" s="11" t="s">
        <v>456</v>
      </c>
      <c r="M52" s="11" t="s">
        <v>457</v>
      </c>
      <c r="N52" s="11"/>
      <c r="O52" s="11"/>
      <c r="P52" s="11">
        <f t="shared" si="0"/>
        <v>2</v>
      </c>
      <c r="Q52" s="11">
        <f t="shared" si="1"/>
        <v>12</v>
      </c>
      <c r="R52" s="11"/>
      <c r="S52" s="12">
        <f t="shared" si="2"/>
        <v>2</v>
      </c>
      <c r="T52" s="12">
        <f t="shared" si="3"/>
        <v>12</v>
      </c>
      <c r="U52" s="12">
        <f t="shared" si="4"/>
        <v>1</v>
      </c>
    </row>
    <row r="53" spans="1:21">
      <c r="A53" s="11" t="s">
        <v>458</v>
      </c>
      <c r="B53" s="11" t="s">
        <v>459</v>
      </c>
      <c r="C53" s="11"/>
      <c r="D53" s="11" t="s">
        <v>460</v>
      </c>
      <c r="E53" s="11" t="s">
        <v>461</v>
      </c>
      <c r="F53" s="11" t="s">
        <v>273</v>
      </c>
      <c r="G53" s="11" t="s">
        <v>273</v>
      </c>
      <c r="H53" s="11" t="s">
        <v>123</v>
      </c>
      <c r="I53" s="11">
        <v>19000</v>
      </c>
      <c r="J53" s="11">
        <v>10003</v>
      </c>
      <c r="K53" s="11" t="s">
        <v>462</v>
      </c>
      <c r="L53" s="11" t="s">
        <v>463</v>
      </c>
      <c r="M53" s="11" t="s">
        <v>464</v>
      </c>
      <c r="N53" s="11"/>
      <c r="O53" s="11"/>
      <c r="P53" s="11">
        <f t="shared" si="0"/>
        <v>2</v>
      </c>
      <c r="Q53" s="11">
        <f t="shared" si="1"/>
        <v>12</v>
      </c>
      <c r="R53" s="11"/>
      <c r="S53" s="12">
        <f t="shared" si="2"/>
        <v>2</v>
      </c>
      <c r="T53" s="12">
        <f t="shared" si="3"/>
        <v>12</v>
      </c>
      <c r="U53" s="12">
        <f t="shared" si="4"/>
        <v>1</v>
      </c>
    </row>
    <row r="54" spans="1:21">
      <c r="A54" s="11" t="s">
        <v>465</v>
      </c>
      <c r="B54" s="11" t="s">
        <v>466</v>
      </c>
      <c r="C54" s="11"/>
      <c r="D54" s="11" t="s">
        <v>467</v>
      </c>
      <c r="E54" s="11" t="s">
        <v>468</v>
      </c>
      <c r="F54" s="11" t="s">
        <v>469</v>
      </c>
      <c r="G54" s="11" t="s">
        <v>470</v>
      </c>
      <c r="H54" s="11" t="s">
        <v>168</v>
      </c>
      <c r="I54" s="11">
        <v>51800</v>
      </c>
      <c r="J54" s="11">
        <v>37388</v>
      </c>
      <c r="K54" s="11" t="s">
        <v>471</v>
      </c>
      <c r="L54" s="11" t="s">
        <v>472</v>
      </c>
      <c r="M54" s="11" t="s">
        <v>473</v>
      </c>
      <c r="N54" s="11"/>
      <c r="O54" s="11"/>
      <c r="P54" s="11">
        <f t="shared" si="0"/>
        <v>2</v>
      </c>
      <c r="Q54" s="11">
        <f t="shared" si="1"/>
        <v>12</v>
      </c>
      <c r="R54" s="11"/>
      <c r="S54" s="12">
        <f t="shared" si="2"/>
        <v>2</v>
      </c>
      <c r="T54" s="12">
        <f t="shared" si="3"/>
        <v>12</v>
      </c>
      <c r="U54" s="12">
        <f t="shared" si="4"/>
        <v>1</v>
      </c>
    </row>
    <row r="55" spans="1:21">
      <c r="A55" s="11" t="s">
        <v>474</v>
      </c>
      <c r="B55" s="11" t="s">
        <v>475</v>
      </c>
      <c r="C55" s="11">
        <v>34</v>
      </c>
      <c r="D55" s="11" t="s">
        <v>476</v>
      </c>
      <c r="E55" s="11" t="s">
        <v>477</v>
      </c>
      <c r="F55" s="11" t="s">
        <v>478</v>
      </c>
      <c r="G55" s="11" t="s">
        <v>479</v>
      </c>
      <c r="H55" s="11" t="s">
        <v>480</v>
      </c>
      <c r="I55" s="11">
        <v>8500</v>
      </c>
      <c r="J55" s="11">
        <v>29201</v>
      </c>
      <c r="K55" s="11" t="s">
        <v>481</v>
      </c>
      <c r="L55" s="11" t="s">
        <v>482</v>
      </c>
      <c r="M55" s="11" t="s">
        <v>483</v>
      </c>
      <c r="N55" s="11"/>
      <c r="O55" s="11"/>
      <c r="P55" s="11">
        <f t="shared" si="0"/>
        <v>3</v>
      </c>
      <c r="Q55" s="11">
        <f t="shared" si="1"/>
        <v>13</v>
      </c>
      <c r="R55" s="11"/>
      <c r="S55" s="12">
        <f t="shared" si="2"/>
        <v>3</v>
      </c>
      <c r="T55" s="12">
        <f t="shared" si="3"/>
        <v>13</v>
      </c>
      <c r="U55" s="12">
        <f t="shared" si="4"/>
        <v>0</v>
      </c>
    </row>
    <row r="56" spans="1:21">
      <c r="A56" s="11" t="s">
        <v>484</v>
      </c>
      <c r="B56" s="11" t="s">
        <v>485</v>
      </c>
      <c r="C56" s="11">
        <v>22</v>
      </c>
      <c r="D56" s="11" t="s">
        <v>486</v>
      </c>
      <c r="E56" s="11" t="s">
        <v>487</v>
      </c>
      <c r="F56" s="11" t="s">
        <v>186</v>
      </c>
      <c r="G56" s="11" t="s">
        <v>205</v>
      </c>
      <c r="H56" s="11" t="s">
        <v>114</v>
      </c>
      <c r="I56" s="11">
        <v>8500</v>
      </c>
      <c r="J56" s="11">
        <v>19087</v>
      </c>
      <c r="K56" s="11" t="s">
        <v>488</v>
      </c>
      <c r="L56" s="11" t="s">
        <v>489</v>
      </c>
      <c r="M56" s="11" t="s">
        <v>490</v>
      </c>
      <c r="N56" s="11"/>
      <c r="O56" s="11"/>
      <c r="P56" s="11">
        <f t="shared" si="0"/>
        <v>3</v>
      </c>
      <c r="Q56" s="11">
        <f t="shared" si="1"/>
        <v>13</v>
      </c>
      <c r="R56" s="11"/>
      <c r="S56" s="12">
        <f t="shared" si="2"/>
        <v>3</v>
      </c>
      <c r="T56" s="12">
        <f t="shared" si="3"/>
        <v>13</v>
      </c>
      <c r="U56" s="12">
        <f t="shared" si="4"/>
        <v>0</v>
      </c>
    </row>
    <row r="57" spans="1:21">
      <c r="A57" s="11" t="s">
        <v>491</v>
      </c>
      <c r="B57" s="11" t="s">
        <v>492</v>
      </c>
      <c r="C57" s="11">
        <v>34</v>
      </c>
      <c r="D57" s="11" t="s">
        <v>493</v>
      </c>
      <c r="E57" s="11" t="s">
        <v>494</v>
      </c>
      <c r="F57" s="11" t="s">
        <v>495</v>
      </c>
      <c r="G57" s="11" t="s">
        <v>496</v>
      </c>
      <c r="H57" s="11" t="s">
        <v>46</v>
      </c>
      <c r="I57" s="11">
        <v>13000</v>
      </c>
      <c r="J57" s="11">
        <v>8822</v>
      </c>
      <c r="K57" s="11" t="s">
        <v>497</v>
      </c>
      <c r="L57" s="11" t="s">
        <v>498</v>
      </c>
      <c r="M57" s="11" t="s">
        <v>499</v>
      </c>
      <c r="N57" s="11"/>
      <c r="O57" s="11"/>
      <c r="P57" s="11">
        <f>COUNT(A57:M57)</f>
        <v>3</v>
      </c>
      <c r="Q57" s="11">
        <f t="shared" si="1"/>
        <v>13</v>
      </c>
      <c r="R57" s="11"/>
      <c r="S57" s="12">
        <f t="shared" si="2"/>
        <v>3</v>
      </c>
      <c r="T57" s="12">
        <f t="shared" si="3"/>
        <v>13</v>
      </c>
      <c r="U57" s="12">
        <f t="shared" si="4"/>
        <v>0</v>
      </c>
    </row>
    <row r="58" spans="1:21">
      <c r="A58" s="11" t="s">
        <v>500</v>
      </c>
      <c r="B58" s="11" t="s">
        <v>501</v>
      </c>
      <c r="C58" s="11">
        <v>84</v>
      </c>
      <c r="D58" s="11" t="s">
        <v>502</v>
      </c>
      <c r="E58" s="11" t="s">
        <v>503</v>
      </c>
      <c r="F58" s="11" t="s">
        <v>504</v>
      </c>
      <c r="G58" s="11" t="s">
        <v>505</v>
      </c>
      <c r="H58" s="11" t="s">
        <v>123</v>
      </c>
      <c r="I58" s="11">
        <v>24300</v>
      </c>
      <c r="J58" s="11">
        <v>11590</v>
      </c>
      <c r="K58" s="11" t="s">
        <v>506</v>
      </c>
      <c r="L58" s="11" t="s">
        <v>507</v>
      </c>
      <c r="M58" s="11" t="s">
        <v>508</v>
      </c>
      <c r="N58" s="11"/>
      <c r="O58" s="11"/>
      <c r="P58" s="11">
        <f t="shared" si="0"/>
        <v>3</v>
      </c>
      <c r="Q58" s="11">
        <f t="shared" si="1"/>
        <v>13</v>
      </c>
      <c r="R58" s="11"/>
      <c r="S58" s="12">
        <f t="shared" si="2"/>
        <v>3</v>
      </c>
      <c r="T58" s="12">
        <f t="shared" si="3"/>
        <v>13</v>
      </c>
      <c r="U58" s="12">
        <f t="shared" si="4"/>
        <v>0</v>
      </c>
    </row>
    <row r="59" spans="1:21">
      <c r="A59" s="11" t="s">
        <v>509</v>
      </c>
      <c r="B59" s="11" t="s">
        <v>510</v>
      </c>
      <c r="C59" s="11">
        <v>67</v>
      </c>
      <c r="D59" s="11" t="s">
        <v>511</v>
      </c>
      <c r="E59" s="11" t="s">
        <v>512</v>
      </c>
      <c r="F59" s="11" t="s">
        <v>513</v>
      </c>
      <c r="G59" s="11" t="s">
        <v>113</v>
      </c>
      <c r="H59" s="11" t="s">
        <v>114</v>
      </c>
      <c r="I59" s="11">
        <v>18000</v>
      </c>
      <c r="J59" s="11">
        <v>19046</v>
      </c>
      <c r="K59" s="11" t="s">
        <v>514</v>
      </c>
      <c r="L59" s="11" t="s">
        <v>515</v>
      </c>
      <c r="M59" s="11" t="s">
        <v>516</v>
      </c>
      <c r="N59" s="11"/>
      <c r="O59" s="11"/>
      <c r="P59" s="11">
        <f t="shared" si="0"/>
        <v>3</v>
      </c>
      <c r="Q59" s="11">
        <f t="shared" si="1"/>
        <v>13</v>
      </c>
      <c r="R59" s="11"/>
      <c r="S59" s="12">
        <f t="shared" si="2"/>
        <v>3</v>
      </c>
      <c r="T59" s="12">
        <f t="shared" si="3"/>
        <v>13</v>
      </c>
      <c r="U59" s="12">
        <f t="shared" si="4"/>
        <v>0</v>
      </c>
    </row>
    <row r="60" spans="1:21">
      <c r="A60" s="11" t="s">
        <v>517</v>
      </c>
      <c r="B60" s="11" t="s">
        <v>518</v>
      </c>
      <c r="C60" s="11">
        <v>54</v>
      </c>
      <c r="D60" s="11" t="s">
        <v>519</v>
      </c>
      <c r="E60" s="11" t="s">
        <v>520</v>
      </c>
      <c r="F60" s="11" t="s">
        <v>521</v>
      </c>
      <c r="G60" s="11" t="s">
        <v>131</v>
      </c>
      <c r="H60" s="11" t="s">
        <v>87</v>
      </c>
      <c r="I60" s="11">
        <v>13000</v>
      </c>
      <c r="J60" s="11">
        <v>91405</v>
      </c>
      <c r="K60" s="11" t="s">
        <v>522</v>
      </c>
      <c r="L60" s="11" t="s">
        <v>523</v>
      </c>
      <c r="M60" s="11" t="s">
        <v>524</v>
      </c>
      <c r="N60" s="11"/>
      <c r="O60" s="11"/>
      <c r="P60" s="11">
        <f t="shared" si="0"/>
        <v>3</v>
      </c>
      <c r="Q60" s="11">
        <f t="shared" si="1"/>
        <v>13</v>
      </c>
      <c r="R60" s="11"/>
      <c r="S60" s="12">
        <f t="shared" si="2"/>
        <v>3</v>
      </c>
      <c r="T60" s="12">
        <f t="shared" si="3"/>
        <v>13</v>
      </c>
      <c r="U60" s="12">
        <f t="shared" si="4"/>
        <v>0</v>
      </c>
    </row>
    <row r="61" spans="1:21">
      <c r="A61" s="11" t="s">
        <v>525</v>
      </c>
      <c r="B61" s="11" t="s">
        <v>526</v>
      </c>
      <c r="C61" s="11"/>
      <c r="D61" s="11" t="s">
        <v>527</v>
      </c>
      <c r="E61" s="11" t="s">
        <v>528</v>
      </c>
      <c r="F61" s="11" t="s">
        <v>529</v>
      </c>
      <c r="G61" s="11" t="s">
        <v>529</v>
      </c>
      <c r="H61" s="11" t="s">
        <v>530</v>
      </c>
      <c r="I61" s="11">
        <v>18000</v>
      </c>
      <c r="J61" s="11">
        <v>2909</v>
      </c>
      <c r="K61" s="11" t="s">
        <v>531</v>
      </c>
      <c r="L61" s="11" t="s">
        <v>532</v>
      </c>
      <c r="M61" s="11" t="s">
        <v>533</v>
      </c>
      <c r="N61" s="11"/>
      <c r="O61" s="11"/>
      <c r="P61" s="11">
        <f t="shared" si="0"/>
        <v>2</v>
      </c>
      <c r="Q61" s="11">
        <f t="shared" si="1"/>
        <v>12</v>
      </c>
      <c r="R61" s="11"/>
      <c r="S61" s="12">
        <f t="shared" si="2"/>
        <v>2</v>
      </c>
      <c r="T61" s="12">
        <f t="shared" si="3"/>
        <v>12</v>
      </c>
      <c r="U61" s="12">
        <f t="shared" si="4"/>
        <v>1</v>
      </c>
    </row>
    <row r="62" spans="1:21">
      <c r="A62" s="11" t="s">
        <v>534</v>
      </c>
      <c r="B62" s="11" t="s">
        <v>535</v>
      </c>
      <c r="C62" s="11"/>
      <c r="D62" s="11" t="s">
        <v>536</v>
      </c>
      <c r="E62" s="11" t="s">
        <v>537</v>
      </c>
      <c r="F62" s="11" t="s">
        <v>538</v>
      </c>
      <c r="G62" s="11" t="s">
        <v>113</v>
      </c>
      <c r="H62" s="11" t="s">
        <v>114</v>
      </c>
      <c r="I62" s="11">
        <v>19000</v>
      </c>
      <c r="J62" s="11">
        <v>19006</v>
      </c>
      <c r="K62" s="11" t="s">
        <v>539</v>
      </c>
      <c r="L62" s="11" t="s">
        <v>540</v>
      </c>
      <c r="M62" s="11" t="s">
        <v>541</v>
      </c>
      <c r="N62" s="11"/>
      <c r="O62" s="11"/>
      <c r="P62" s="11">
        <f t="shared" si="0"/>
        <v>2</v>
      </c>
      <c r="Q62" s="11">
        <f t="shared" si="1"/>
        <v>12</v>
      </c>
      <c r="R62" s="11"/>
      <c r="S62" s="12">
        <f t="shared" si="2"/>
        <v>2</v>
      </c>
      <c r="T62" s="12">
        <f t="shared" si="3"/>
        <v>12</v>
      </c>
      <c r="U62" s="12">
        <f t="shared" si="4"/>
        <v>1</v>
      </c>
    </row>
    <row r="63" spans="1:21">
      <c r="A63" s="11" t="s">
        <v>542</v>
      </c>
      <c r="B63" s="11" t="s">
        <v>543</v>
      </c>
      <c r="C63" s="11"/>
      <c r="D63" s="11" t="s">
        <v>544</v>
      </c>
      <c r="E63" s="11" t="s">
        <v>545</v>
      </c>
      <c r="F63" s="11" t="s">
        <v>529</v>
      </c>
      <c r="G63" s="11" t="s">
        <v>529</v>
      </c>
      <c r="H63" s="11" t="s">
        <v>530</v>
      </c>
      <c r="I63" s="11">
        <v>31000</v>
      </c>
      <c r="J63" s="11">
        <v>2904</v>
      </c>
      <c r="K63" s="11" t="s">
        <v>546</v>
      </c>
      <c r="L63" s="11" t="s">
        <v>547</v>
      </c>
      <c r="M63" s="11" t="s">
        <v>548</v>
      </c>
      <c r="N63" s="11"/>
      <c r="O63" s="11"/>
      <c r="P63" s="11">
        <f t="shared" si="0"/>
        <v>2</v>
      </c>
      <c r="Q63" s="11">
        <f t="shared" si="1"/>
        <v>12</v>
      </c>
      <c r="R63" s="11"/>
      <c r="S63" s="12">
        <f t="shared" si="2"/>
        <v>2</v>
      </c>
      <c r="T63" s="12">
        <f t="shared" si="3"/>
        <v>12</v>
      </c>
      <c r="U63" s="12">
        <f t="shared" si="4"/>
        <v>1</v>
      </c>
    </row>
    <row r="64" spans="1:21">
      <c r="A64" s="11" t="s">
        <v>549</v>
      </c>
      <c r="B64" s="11" t="s">
        <v>550</v>
      </c>
      <c r="C64" s="11"/>
      <c r="D64" s="11" t="s">
        <v>551</v>
      </c>
      <c r="E64" s="11" t="s">
        <v>552</v>
      </c>
      <c r="F64" s="11" t="s">
        <v>553</v>
      </c>
      <c r="G64" s="11" t="s">
        <v>237</v>
      </c>
      <c r="H64" s="11" t="s">
        <v>46</v>
      </c>
      <c r="I64" s="11">
        <v>17000</v>
      </c>
      <c r="J64" s="11">
        <v>8831</v>
      </c>
      <c r="K64" s="11" t="s">
        <v>554</v>
      </c>
      <c r="L64" s="11" t="s">
        <v>555</v>
      </c>
      <c r="M64" s="11" t="s">
        <v>556</v>
      </c>
      <c r="N64" s="11"/>
      <c r="O64" s="11"/>
      <c r="P64" s="11">
        <f t="shared" si="0"/>
        <v>2</v>
      </c>
      <c r="Q64" s="11">
        <f t="shared" si="1"/>
        <v>12</v>
      </c>
      <c r="R64" s="11"/>
      <c r="S64" s="12">
        <f t="shared" si="2"/>
        <v>2</v>
      </c>
      <c r="T64" s="12">
        <f t="shared" si="3"/>
        <v>12</v>
      </c>
      <c r="U64" s="12">
        <f t="shared" si="4"/>
        <v>1</v>
      </c>
    </row>
    <row r="65" spans="1:21">
      <c r="A65" s="11" t="s">
        <v>557</v>
      </c>
      <c r="B65" s="11" t="s">
        <v>558</v>
      </c>
      <c r="C65" s="11"/>
      <c r="D65" s="11" t="s">
        <v>559</v>
      </c>
      <c r="E65" s="11" t="s">
        <v>560</v>
      </c>
      <c r="F65" s="11" t="s">
        <v>561</v>
      </c>
      <c r="G65" s="11" t="s">
        <v>562</v>
      </c>
      <c r="H65" s="11" t="s">
        <v>149</v>
      </c>
      <c r="I65" s="11">
        <v>11200</v>
      </c>
      <c r="J65" s="11">
        <v>78731</v>
      </c>
      <c r="K65" s="11" t="s">
        <v>563</v>
      </c>
      <c r="L65" s="11" t="s">
        <v>564</v>
      </c>
      <c r="M65" s="11" t="s">
        <v>565</v>
      </c>
      <c r="N65" s="11"/>
      <c r="O65" s="11"/>
      <c r="P65" s="11">
        <f>COUNT(A65:M65)</f>
        <v>2</v>
      </c>
      <c r="Q65" s="11">
        <f t="shared" si="1"/>
        <v>12</v>
      </c>
      <c r="R65" s="11"/>
      <c r="S65" s="12">
        <f t="shared" si="2"/>
        <v>2</v>
      </c>
      <c r="T65" s="12">
        <f t="shared" si="3"/>
        <v>12</v>
      </c>
      <c r="U65" s="12">
        <f t="shared" si="4"/>
        <v>1</v>
      </c>
    </row>
    <row r="66" spans="1:21">
      <c r="A66" s="11" t="s">
        <v>566</v>
      </c>
      <c r="B66" s="11" t="s">
        <v>567</v>
      </c>
      <c r="C66" s="11"/>
      <c r="D66" s="11" t="s">
        <v>568</v>
      </c>
      <c r="E66" s="11" t="s">
        <v>569</v>
      </c>
      <c r="F66" s="11" t="s">
        <v>570</v>
      </c>
      <c r="G66" s="11" t="s">
        <v>571</v>
      </c>
      <c r="H66" s="11" t="s">
        <v>572</v>
      </c>
      <c r="I66" s="11">
        <v>27500</v>
      </c>
      <c r="J66" s="11">
        <v>80126</v>
      </c>
      <c r="K66" s="11" t="s">
        <v>573</v>
      </c>
      <c r="L66" s="11" t="s">
        <v>574</v>
      </c>
      <c r="M66" s="11" t="s">
        <v>575</v>
      </c>
      <c r="N66" s="11"/>
      <c r="O66" s="11"/>
      <c r="P66" s="11">
        <f t="shared" si="0"/>
        <v>2</v>
      </c>
      <c r="Q66" s="11">
        <f t="shared" si="1"/>
        <v>12</v>
      </c>
      <c r="R66" s="11"/>
      <c r="S66" s="12">
        <f t="shared" si="2"/>
        <v>2</v>
      </c>
      <c r="T66" s="12">
        <f t="shared" si="3"/>
        <v>12</v>
      </c>
      <c r="U66" s="12">
        <f t="shared" si="4"/>
        <v>1</v>
      </c>
    </row>
    <row r="67" spans="1:21">
      <c r="A67" s="11" t="s">
        <v>576</v>
      </c>
      <c r="B67" s="11" t="s">
        <v>577</v>
      </c>
      <c r="C67" s="11"/>
      <c r="D67" s="11" t="s">
        <v>578</v>
      </c>
      <c r="E67" s="11" t="s">
        <v>579</v>
      </c>
      <c r="F67" s="11" t="s">
        <v>176</v>
      </c>
      <c r="G67" s="11" t="s">
        <v>176</v>
      </c>
      <c r="H67" s="11" t="s">
        <v>177</v>
      </c>
      <c r="I67" s="11">
        <v>13000</v>
      </c>
      <c r="J67" s="11">
        <v>53214</v>
      </c>
      <c r="K67" s="11" t="s">
        <v>580</v>
      </c>
      <c r="L67" s="11" t="s">
        <v>581</v>
      </c>
      <c r="M67" s="11" t="s">
        <v>582</v>
      </c>
      <c r="N67" s="11"/>
      <c r="O67" s="11"/>
      <c r="P67" s="11">
        <f t="shared" si="0"/>
        <v>2</v>
      </c>
      <c r="Q67" s="11">
        <f t="shared" si="1"/>
        <v>12</v>
      </c>
      <c r="R67" s="11"/>
      <c r="S67" s="12">
        <f t="shared" si="2"/>
        <v>2</v>
      </c>
      <c r="T67" s="12">
        <f t="shared" si="3"/>
        <v>12</v>
      </c>
      <c r="U67" s="12">
        <f t="shared" si="4"/>
        <v>1</v>
      </c>
    </row>
    <row r="68" spans="1:21">
      <c r="A68" s="11" t="s">
        <v>583</v>
      </c>
      <c r="B68" s="11" t="s">
        <v>584</v>
      </c>
      <c r="C68" s="11"/>
      <c r="D68" s="11" t="s">
        <v>585</v>
      </c>
      <c r="E68" s="11" t="s">
        <v>586</v>
      </c>
      <c r="F68" s="11" t="s">
        <v>273</v>
      </c>
      <c r="G68" s="11" t="s">
        <v>273</v>
      </c>
      <c r="H68" s="11" t="s">
        <v>123</v>
      </c>
      <c r="I68" s="11">
        <v>15700</v>
      </c>
      <c r="J68" s="11">
        <v>10009</v>
      </c>
      <c r="K68" s="11" t="s">
        <v>587</v>
      </c>
      <c r="L68" s="11" t="s">
        <v>588</v>
      </c>
      <c r="M68" s="11" t="s">
        <v>589</v>
      </c>
      <c r="N68" s="11"/>
      <c r="O68" s="11"/>
      <c r="P68" s="11">
        <f t="shared" ref="P68:P101" si="5">COUNT(A68:M68)</f>
        <v>2</v>
      </c>
      <c r="Q68" s="11">
        <f t="shared" ref="Q68:Q101" si="6">COUNTA(A68:M68)</f>
        <v>12</v>
      </c>
      <c r="R68" s="11"/>
      <c r="S68" s="12">
        <f t="shared" ref="S68:S103" si="7">COUNT(A68:M68)</f>
        <v>2</v>
      </c>
      <c r="T68" s="12">
        <f t="shared" ref="T68:T97" si="8">COUNTA(A68:M68)</f>
        <v>12</v>
      </c>
      <c r="U68" s="12">
        <f t="shared" ref="U68:U105" si="9">COUNTBLANK(A68:M68)</f>
        <v>1</v>
      </c>
    </row>
    <row r="69" spans="1:21">
      <c r="A69" s="11" t="s">
        <v>590</v>
      </c>
      <c r="B69" s="11" t="s">
        <v>591</v>
      </c>
      <c r="C69" s="11"/>
      <c r="D69" s="11" t="s">
        <v>592</v>
      </c>
      <c r="E69" s="11" t="s">
        <v>593</v>
      </c>
      <c r="F69" s="11" t="s">
        <v>54</v>
      </c>
      <c r="G69" s="11" t="s">
        <v>54</v>
      </c>
      <c r="H69" s="11" t="s">
        <v>55</v>
      </c>
      <c r="I69" s="11">
        <v>18000</v>
      </c>
      <c r="J69" s="11">
        <v>99515</v>
      </c>
      <c r="K69" s="11" t="s">
        <v>594</v>
      </c>
      <c r="L69" s="11" t="s">
        <v>595</v>
      </c>
      <c r="M69" s="11" t="s">
        <v>596</v>
      </c>
      <c r="N69" s="11"/>
      <c r="O69" s="11"/>
      <c r="P69" s="11">
        <f t="shared" si="5"/>
        <v>2</v>
      </c>
      <c r="Q69" s="11">
        <f t="shared" si="6"/>
        <v>12</v>
      </c>
      <c r="R69" s="11"/>
      <c r="S69" s="12">
        <f t="shared" si="7"/>
        <v>2</v>
      </c>
      <c r="T69" s="12">
        <f t="shared" si="8"/>
        <v>12</v>
      </c>
      <c r="U69" s="12">
        <f t="shared" si="9"/>
        <v>1</v>
      </c>
    </row>
    <row r="70" spans="1:21">
      <c r="A70" s="11" t="s">
        <v>597</v>
      </c>
      <c r="B70" s="11" t="s">
        <v>598</v>
      </c>
      <c r="C70" s="11"/>
      <c r="D70" s="11" t="s">
        <v>599</v>
      </c>
      <c r="E70" s="11" t="s">
        <v>600</v>
      </c>
      <c r="F70" s="11" t="s">
        <v>601</v>
      </c>
      <c r="G70" s="11" t="s">
        <v>601</v>
      </c>
      <c r="H70" s="11" t="s">
        <v>114</v>
      </c>
      <c r="I70" s="11">
        <v>39500</v>
      </c>
      <c r="J70" s="11">
        <v>16502</v>
      </c>
      <c r="K70" s="11" t="s">
        <v>602</v>
      </c>
      <c r="L70" s="11" t="s">
        <v>603</v>
      </c>
      <c r="M70" s="11" t="s">
        <v>604</v>
      </c>
      <c r="N70" s="11"/>
      <c r="O70" s="11"/>
      <c r="P70" s="11">
        <f t="shared" si="5"/>
        <v>2</v>
      </c>
      <c r="Q70" s="11">
        <f t="shared" si="6"/>
        <v>12</v>
      </c>
      <c r="R70" s="11"/>
      <c r="S70" s="12">
        <f t="shared" si="7"/>
        <v>2</v>
      </c>
      <c r="T70" s="12">
        <f t="shared" si="8"/>
        <v>12</v>
      </c>
      <c r="U70" s="12">
        <f t="shared" si="9"/>
        <v>1</v>
      </c>
    </row>
    <row r="71" spans="1:21">
      <c r="A71" s="11" t="s">
        <v>605</v>
      </c>
      <c r="B71" s="11" t="s">
        <v>606</v>
      </c>
      <c r="C71" s="11"/>
      <c r="D71" s="11" t="s">
        <v>607</v>
      </c>
      <c r="E71" s="11" t="s">
        <v>608</v>
      </c>
      <c r="F71" s="11" t="s">
        <v>609</v>
      </c>
      <c r="G71" s="11" t="s">
        <v>610</v>
      </c>
      <c r="H71" s="11" t="s">
        <v>105</v>
      </c>
      <c r="I71" s="11">
        <v>22000</v>
      </c>
      <c r="J71" s="11">
        <v>21061</v>
      </c>
      <c r="K71" s="11" t="s">
        <v>611</v>
      </c>
      <c r="L71" s="11" t="s">
        <v>612</v>
      </c>
      <c r="M71" s="11" t="s">
        <v>613</v>
      </c>
      <c r="N71" s="11"/>
      <c r="O71" s="11"/>
      <c r="P71" s="11">
        <f t="shared" si="5"/>
        <v>2</v>
      </c>
      <c r="Q71" s="11">
        <f t="shared" si="6"/>
        <v>12</v>
      </c>
      <c r="R71" s="11"/>
      <c r="S71" s="12">
        <f t="shared" si="7"/>
        <v>2</v>
      </c>
      <c r="T71" s="12">
        <f t="shared" si="8"/>
        <v>12</v>
      </c>
      <c r="U71" s="12">
        <f t="shared" si="9"/>
        <v>1</v>
      </c>
    </row>
    <row r="72" spans="1:21">
      <c r="A72" s="11" t="s">
        <v>614</v>
      </c>
      <c r="B72" s="11" t="s">
        <v>615</v>
      </c>
      <c r="C72" s="11"/>
      <c r="D72" s="11" t="s">
        <v>616</v>
      </c>
      <c r="E72" s="11" t="s">
        <v>617</v>
      </c>
      <c r="F72" s="11" t="s">
        <v>618</v>
      </c>
      <c r="G72" s="11" t="s">
        <v>619</v>
      </c>
      <c r="H72" s="11" t="s">
        <v>620</v>
      </c>
      <c r="I72" s="11">
        <v>13000</v>
      </c>
      <c r="J72" s="11">
        <v>83707</v>
      </c>
      <c r="K72" s="11" t="s">
        <v>621</v>
      </c>
      <c r="L72" s="11" t="s">
        <v>622</v>
      </c>
      <c r="M72" s="11" t="s">
        <v>623</v>
      </c>
      <c r="N72" s="11"/>
      <c r="O72" s="11"/>
      <c r="P72" s="11">
        <f>COUNT(A72:M72)</f>
        <v>2</v>
      </c>
      <c r="Q72" s="11">
        <f t="shared" si="6"/>
        <v>12</v>
      </c>
      <c r="R72" s="11"/>
      <c r="S72" s="12">
        <f t="shared" si="7"/>
        <v>2</v>
      </c>
      <c r="T72" s="12">
        <f t="shared" si="8"/>
        <v>12</v>
      </c>
      <c r="U72" s="12">
        <f t="shared" si="9"/>
        <v>1</v>
      </c>
    </row>
    <row r="73" spans="1:21">
      <c r="A73" s="11" t="s">
        <v>624</v>
      </c>
      <c r="B73" s="11" t="s">
        <v>625</v>
      </c>
      <c r="C73" s="11"/>
      <c r="D73" s="11" t="s">
        <v>626</v>
      </c>
      <c r="E73" s="11" t="s">
        <v>627</v>
      </c>
      <c r="F73" s="11" t="s">
        <v>628</v>
      </c>
      <c r="G73" s="11" t="s">
        <v>628</v>
      </c>
      <c r="H73" s="11" t="s">
        <v>87</v>
      </c>
      <c r="I73" s="11">
        <v>19000</v>
      </c>
      <c r="J73" s="11">
        <v>94104</v>
      </c>
      <c r="K73" s="11" t="s">
        <v>629</v>
      </c>
      <c r="L73" s="11" t="s">
        <v>630</v>
      </c>
      <c r="M73" s="11" t="s">
        <v>631</v>
      </c>
      <c r="N73" s="11"/>
      <c r="O73" s="11"/>
      <c r="P73" s="11">
        <f t="shared" si="5"/>
        <v>2</v>
      </c>
      <c r="Q73" s="11">
        <f t="shared" si="6"/>
        <v>12</v>
      </c>
      <c r="R73" s="11"/>
      <c r="S73" s="12">
        <f t="shared" si="7"/>
        <v>2</v>
      </c>
      <c r="T73" s="12">
        <f t="shared" si="8"/>
        <v>12</v>
      </c>
      <c r="U73" s="12">
        <f t="shared" si="9"/>
        <v>1</v>
      </c>
    </row>
    <row r="74" spans="1:21">
      <c r="A74" s="11" t="s">
        <v>632</v>
      </c>
      <c r="B74" s="11" t="s">
        <v>633</v>
      </c>
      <c r="C74" s="11"/>
      <c r="D74" s="11" t="s">
        <v>634</v>
      </c>
      <c r="E74" s="11" t="s">
        <v>635</v>
      </c>
      <c r="F74" s="11" t="s">
        <v>636</v>
      </c>
      <c r="G74" s="11" t="s">
        <v>637</v>
      </c>
      <c r="H74" s="11" t="s">
        <v>638</v>
      </c>
      <c r="I74" s="11">
        <v>51800</v>
      </c>
      <c r="J74" s="11">
        <v>27514</v>
      </c>
      <c r="K74" s="11" t="s">
        <v>639</v>
      </c>
      <c r="L74" s="11" t="s">
        <v>640</v>
      </c>
      <c r="M74" s="11" t="s">
        <v>641</v>
      </c>
      <c r="N74" s="11"/>
      <c r="O74" s="11"/>
      <c r="P74" s="11">
        <f t="shared" si="5"/>
        <v>2</v>
      </c>
      <c r="Q74" s="11">
        <f t="shared" si="6"/>
        <v>12</v>
      </c>
      <c r="R74" s="11"/>
      <c r="S74" s="12">
        <f t="shared" si="7"/>
        <v>2</v>
      </c>
      <c r="T74" s="12">
        <f t="shared" si="8"/>
        <v>12</v>
      </c>
      <c r="U74" s="12">
        <f t="shared" si="9"/>
        <v>1</v>
      </c>
    </row>
    <row r="75" spans="1:21">
      <c r="A75" s="11" t="s">
        <v>642</v>
      </c>
      <c r="B75" s="11" t="s">
        <v>643</v>
      </c>
      <c r="C75" s="11"/>
      <c r="D75" s="11" t="s">
        <v>644</v>
      </c>
      <c r="E75" s="11" t="s">
        <v>645</v>
      </c>
      <c r="F75" s="11" t="s">
        <v>646</v>
      </c>
      <c r="G75" s="11" t="s">
        <v>647</v>
      </c>
      <c r="H75" s="11" t="s">
        <v>87</v>
      </c>
      <c r="I75" s="11">
        <v>8500</v>
      </c>
      <c r="J75" s="11">
        <v>94070</v>
      </c>
      <c r="K75" s="11" t="s">
        <v>648</v>
      </c>
      <c r="L75" s="11" t="s">
        <v>649</v>
      </c>
      <c r="M75" s="11" t="s">
        <v>650</v>
      </c>
      <c r="N75" s="11"/>
      <c r="O75" s="11"/>
      <c r="P75" s="11">
        <f t="shared" si="5"/>
        <v>2</v>
      </c>
      <c r="Q75" s="11">
        <f t="shared" si="6"/>
        <v>12</v>
      </c>
      <c r="R75" s="11"/>
      <c r="S75" s="12">
        <f t="shared" si="7"/>
        <v>2</v>
      </c>
      <c r="T75" s="12">
        <f t="shared" si="8"/>
        <v>12</v>
      </c>
      <c r="U75" s="12">
        <f t="shared" si="9"/>
        <v>1</v>
      </c>
    </row>
    <row r="76" spans="1:21">
      <c r="A76" s="11" t="s">
        <v>651</v>
      </c>
      <c r="B76" s="11" t="s">
        <v>652</v>
      </c>
      <c r="C76" s="11">
        <v>34</v>
      </c>
      <c r="D76" s="11" t="s">
        <v>653</v>
      </c>
      <c r="E76" s="11" t="s">
        <v>654</v>
      </c>
      <c r="F76" s="11" t="s">
        <v>655</v>
      </c>
      <c r="G76" s="11" t="s">
        <v>656</v>
      </c>
      <c r="H76" s="11" t="s">
        <v>87</v>
      </c>
      <c r="I76" s="11">
        <v>8500</v>
      </c>
      <c r="J76" s="11">
        <v>94520</v>
      </c>
      <c r="K76" s="11" t="s">
        <v>657</v>
      </c>
      <c r="L76" s="11" t="s">
        <v>658</v>
      </c>
      <c r="M76" s="11" t="s">
        <v>659</v>
      </c>
      <c r="N76" s="11"/>
      <c r="O76" s="11"/>
      <c r="P76" s="11">
        <f t="shared" si="5"/>
        <v>3</v>
      </c>
      <c r="Q76" s="11">
        <f t="shared" si="6"/>
        <v>13</v>
      </c>
      <c r="R76" s="11"/>
      <c r="S76" s="12">
        <f t="shared" si="7"/>
        <v>3</v>
      </c>
      <c r="T76" s="12">
        <f t="shared" si="8"/>
        <v>13</v>
      </c>
      <c r="U76" s="12">
        <f t="shared" si="9"/>
        <v>0</v>
      </c>
    </row>
    <row r="77" spans="1:21">
      <c r="A77" s="11" t="s">
        <v>660</v>
      </c>
      <c r="B77" s="11" t="s">
        <v>661</v>
      </c>
      <c r="C77" s="11">
        <v>22</v>
      </c>
      <c r="D77" s="11" t="s">
        <v>662</v>
      </c>
      <c r="E77" s="11" t="s">
        <v>663</v>
      </c>
      <c r="F77" s="11" t="s">
        <v>664</v>
      </c>
      <c r="G77" s="11" t="s">
        <v>445</v>
      </c>
      <c r="H77" s="11" t="s">
        <v>64</v>
      </c>
      <c r="I77" s="11">
        <v>13000</v>
      </c>
      <c r="J77" s="11">
        <v>43140</v>
      </c>
      <c r="K77" s="11" t="s">
        <v>665</v>
      </c>
      <c r="L77" s="11" t="s">
        <v>666</v>
      </c>
      <c r="M77" s="11" t="s">
        <v>667</v>
      </c>
      <c r="N77" s="11"/>
      <c r="O77" s="11"/>
      <c r="P77" s="11">
        <f t="shared" si="5"/>
        <v>3</v>
      </c>
      <c r="Q77" s="11">
        <f t="shared" si="6"/>
        <v>13</v>
      </c>
      <c r="R77" s="11"/>
      <c r="S77" s="12">
        <f t="shared" si="7"/>
        <v>3</v>
      </c>
      <c r="T77" s="12">
        <f t="shared" si="8"/>
        <v>13</v>
      </c>
      <c r="U77" s="12">
        <f t="shared" si="9"/>
        <v>0</v>
      </c>
    </row>
    <row r="78" spans="1:21">
      <c r="A78" s="11" t="s">
        <v>668</v>
      </c>
      <c r="B78" s="11" t="s">
        <v>669</v>
      </c>
      <c r="C78" s="11">
        <v>34</v>
      </c>
      <c r="D78" s="11" t="s">
        <v>670</v>
      </c>
      <c r="E78" s="11" t="s">
        <v>671</v>
      </c>
      <c r="F78" s="11" t="s">
        <v>672</v>
      </c>
      <c r="G78" s="11" t="s">
        <v>673</v>
      </c>
      <c r="H78" s="11" t="s">
        <v>123</v>
      </c>
      <c r="I78" s="11">
        <v>24300</v>
      </c>
      <c r="J78" s="11">
        <v>14895</v>
      </c>
      <c r="K78" s="11" t="s">
        <v>674</v>
      </c>
      <c r="L78" s="11" t="s">
        <v>675</v>
      </c>
      <c r="M78" s="11" t="s">
        <v>676</v>
      </c>
      <c r="N78" s="11"/>
      <c r="O78" s="11"/>
      <c r="P78" s="11">
        <f t="shared" si="5"/>
        <v>3</v>
      </c>
      <c r="Q78" s="11">
        <f t="shared" si="6"/>
        <v>13</v>
      </c>
      <c r="R78" s="11"/>
      <c r="S78" s="12">
        <f t="shared" si="7"/>
        <v>3</v>
      </c>
      <c r="T78" s="12">
        <f t="shared" si="8"/>
        <v>13</v>
      </c>
      <c r="U78" s="12">
        <f t="shared" si="9"/>
        <v>0</v>
      </c>
    </row>
    <row r="79" spans="1:21">
      <c r="A79" s="11" t="s">
        <v>677</v>
      </c>
      <c r="B79" s="11" t="s">
        <v>678</v>
      </c>
      <c r="C79" s="11">
        <v>84</v>
      </c>
      <c r="D79" s="11" t="s">
        <v>679</v>
      </c>
      <c r="E79" s="11" t="s">
        <v>680</v>
      </c>
      <c r="F79" s="11" t="s">
        <v>103</v>
      </c>
      <c r="G79" s="11" t="s">
        <v>104</v>
      </c>
      <c r="H79" s="11" t="s">
        <v>105</v>
      </c>
      <c r="I79" s="11">
        <v>18000</v>
      </c>
      <c r="J79" s="11">
        <v>21215</v>
      </c>
      <c r="K79" s="11" t="s">
        <v>681</v>
      </c>
      <c r="L79" s="11" t="s">
        <v>682</v>
      </c>
      <c r="M79" s="11" t="s">
        <v>683</v>
      </c>
      <c r="N79" s="11"/>
      <c r="O79" s="11"/>
      <c r="P79" s="11">
        <f t="shared" si="5"/>
        <v>3</v>
      </c>
      <c r="Q79" s="11">
        <f t="shared" si="6"/>
        <v>13</v>
      </c>
      <c r="R79" s="11"/>
      <c r="S79" s="12">
        <f t="shared" si="7"/>
        <v>3</v>
      </c>
      <c r="T79" s="12">
        <f t="shared" si="8"/>
        <v>13</v>
      </c>
      <c r="U79" s="12">
        <f t="shared" si="9"/>
        <v>0</v>
      </c>
    </row>
    <row r="80" spans="1:21">
      <c r="A80" s="11" t="s">
        <v>684</v>
      </c>
      <c r="B80" s="11" t="s">
        <v>685</v>
      </c>
      <c r="C80" s="11">
        <v>67</v>
      </c>
      <c r="D80" s="11" t="s">
        <v>686</v>
      </c>
      <c r="E80" s="11" t="s">
        <v>687</v>
      </c>
      <c r="F80" s="11" t="s">
        <v>688</v>
      </c>
      <c r="G80" s="11" t="s">
        <v>689</v>
      </c>
      <c r="H80" s="11" t="s">
        <v>46</v>
      </c>
      <c r="I80" s="11">
        <v>13000</v>
      </c>
      <c r="J80" s="11">
        <v>7105</v>
      </c>
      <c r="K80" s="11" t="s">
        <v>690</v>
      </c>
      <c r="L80" s="11" t="s">
        <v>691</v>
      </c>
      <c r="M80" s="11" t="s">
        <v>692</v>
      </c>
      <c r="N80" s="11"/>
      <c r="O80" s="11"/>
      <c r="P80" s="11">
        <f t="shared" si="5"/>
        <v>3</v>
      </c>
      <c r="Q80" s="11">
        <f t="shared" si="6"/>
        <v>13</v>
      </c>
      <c r="R80" s="11"/>
      <c r="S80" s="12">
        <f t="shared" si="7"/>
        <v>3</v>
      </c>
      <c r="T80" s="12">
        <f t="shared" si="8"/>
        <v>13</v>
      </c>
      <c r="U80" s="12">
        <f t="shared" si="9"/>
        <v>0</v>
      </c>
    </row>
    <row r="81" spans="1:21">
      <c r="A81" s="11" t="s">
        <v>693</v>
      </c>
      <c r="B81" s="11" t="s">
        <v>694</v>
      </c>
      <c r="C81" s="11">
        <v>54</v>
      </c>
      <c r="D81" s="11" t="s">
        <v>695</v>
      </c>
      <c r="E81" s="11" t="s">
        <v>696</v>
      </c>
      <c r="F81" s="11" t="s">
        <v>76</v>
      </c>
      <c r="G81" s="11" t="s">
        <v>36</v>
      </c>
      <c r="H81" s="11" t="s">
        <v>77</v>
      </c>
      <c r="I81" s="11">
        <v>18000</v>
      </c>
      <c r="J81" s="11">
        <v>60647</v>
      </c>
      <c r="K81" s="11" t="s">
        <v>697</v>
      </c>
      <c r="L81" s="11" t="s">
        <v>698</v>
      </c>
      <c r="M81" s="11" t="s">
        <v>699</v>
      </c>
      <c r="N81" s="11"/>
      <c r="O81" s="11"/>
      <c r="P81" s="11">
        <f t="shared" si="5"/>
        <v>3</v>
      </c>
      <c r="Q81" s="11">
        <f t="shared" si="6"/>
        <v>13</v>
      </c>
      <c r="R81" s="11"/>
      <c r="S81" s="12">
        <f t="shared" si="7"/>
        <v>3</v>
      </c>
      <c r="T81" s="12">
        <f t="shared" si="8"/>
        <v>13</v>
      </c>
      <c r="U81" s="12">
        <f t="shared" si="9"/>
        <v>0</v>
      </c>
    </row>
    <row r="82" spans="1:21">
      <c r="A82" s="11" t="s">
        <v>700</v>
      </c>
      <c r="B82" s="11" t="s">
        <v>701</v>
      </c>
      <c r="C82" s="11"/>
      <c r="D82" s="11" t="s">
        <v>702</v>
      </c>
      <c r="E82" s="11" t="s">
        <v>703</v>
      </c>
      <c r="F82" s="11" t="s">
        <v>688</v>
      </c>
      <c r="G82" s="11" t="s">
        <v>689</v>
      </c>
      <c r="H82" s="11" t="s">
        <v>46</v>
      </c>
      <c r="I82" s="11">
        <v>19000</v>
      </c>
      <c r="J82" s="11">
        <v>7104</v>
      </c>
      <c r="K82" s="11" t="s">
        <v>704</v>
      </c>
      <c r="L82" s="11" t="s">
        <v>705</v>
      </c>
      <c r="M82" s="11" t="s">
        <v>706</v>
      </c>
      <c r="N82" s="11"/>
      <c r="O82" s="11"/>
      <c r="P82" s="11">
        <f t="shared" si="5"/>
        <v>2</v>
      </c>
      <c r="Q82" s="11">
        <f t="shared" si="6"/>
        <v>12</v>
      </c>
      <c r="R82" s="11"/>
      <c r="S82" s="12">
        <f t="shared" si="7"/>
        <v>2</v>
      </c>
      <c r="T82" s="12">
        <f t="shared" si="8"/>
        <v>12</v>
      </c>
      <c r="U82" s="12">
        <f t="shared" si="9"/>
        <v>1</v>
      </c>
    </row>
    <row r="83" spans="1:21">
      <c r="A83" s="11" t="s">
        <v>707</v>
      </c>
      <c r="B83" s="11" t="s">
        <v>708</v>
      </c>
      <c r="C83" s="11"/>
      <c r="D83" s="11" t="s">
        <v>709</v>
      </c>
      <c r="E83" s="11" t="s">
        <v>710</v>
      </c>
      <c r="F83" s="11" t="s">
        <v>711</v>
      </c>
      <c r="G83" s="11" t="s">
        <v>712</v>
      </c>
      <c r="H83" s="11" t="s">
        <v>300</v>
      </c>
      <c r="I83" s="11">
        <v>31000</v>
      </c>
      <c r="J83" s="11">
        <v>88101</v>
      </c>
      <c r="K83" s="11" t="s">
        <v>713</v>
      </c>
      <c r="L83" s="11" t="s">
        <v>714</v>
      </c>
      <c r="M83" s="11" t="s">
        <v>715</v>
      </c>
      <c r="N83" s="11"/>
      <c r="O83" s="11"/>
      <c r="P83" s="11">
        <f t="shared" si="5"/>
        <v>2</v>
      </c>
      <c r="Q83" s="11">
        <f t="shared" si="6"/>
        <v>12</v>
      </c>
      <c r="R83" s="11"/>
      <c r="S83" s="12">
        <f t="shared" si="7"/>
        <v>2</v>
      </c>
      <c r="T83" s="12">
        <f t="shared" si="8"/>
        <v>12</v>
      </c>
      <c r="U83" s="12">
        <f t="shared" si="9"/>
        <v>1</v>
      </c>
    </row>
    <row r="84" spans="1:21">
      <c r="A84" s="11" t="s">
        <v>716</v>
      </c>
      <c r="B84" s="11" t="s">
        <v>717</v>
      </c>
      <c r="C84" s="11"/>
      <c r="D84" s="11" t="s">
        <v>718</v>
      </c>
      <c r="E84" s="11" t="s">
        <v>719</v>
      </c>
      <c r="F84" s="11" t="s">
        <v>720</v>
      </c>
      <c r="G84" s="11" t="s">
        <v>721</v>
      </c>
      <c r="H84" s="11" t="s">
        <v>123</v>
      </c>
      <c r="I84" s="11">
        <v>19000</v>
      </c>
      <c r="J84" s="11">
        <v>10309</v>
      </c>
      <c r="K84" s="11" t="s">
        <v>722</v>
      </c>
      <c r="L84" s="11" t="s">
        <v>723</v>
      </c>
      <c r="M84" s="11" t="s">
        <v>724</v>
      </c>
      <c r="N84" s="11"/>
      <c r="O84" s="11"/>
      <c r="P84" s="11">
        <f t="shared" si="5"/>
        <v>2</v>
      </c>
      <c r="Q84" s="11">
        <f t="shared" si="6"/>
        <v>12</v>
      </c>
      <c r="R84" s="11"/>
      <c r="S84" s="12">
        <f t="shared" si="7"/>
        <v>2</v>
      </c>
      <c r="T84" s="12">
        <f t="shared" si="8"/>
        <v>12</v>
      </c>
      <c r="U84" s="12">
        <f t="shared" si="9"/>
        <v>1</v>
      </c>
    </row>
    <row r="85" spans="1:21">
      <c r="A85" s="11" t="s">
        <v>725</v>
      </c>
      <c r="B85" s="11" t="s">
        <v>726</v>
      </c>
      <c r="C85" s="11"/>
      <c r="D85" s="11" t="s">
        <v>727</v>
      </c>
      <c r="E85" s="11" t="s">
        <v>728</v>
      </c>
      <c r="F85" s="11" t="s">
        <v>729</v>
      </c>
      <c r="G85" s="11" t="s">
        <v>730</v>
      </c>
      <c r="H85" s="11" t="s">
        <v>404</v>
      </c>
      <c r="I85" s="11">
        <v>51800</v>
      </c>
      <c r="J85" s="11">
        <v>32254</v>
      </c>
      <c r="K85" s="11" t="s">
        <v>731</v>
      </c>
      <c r="L85" s="11" t="s">
        <v>732</v>
      </c>
      <c r="M85" s="11" t="s">
        <v>733</v>
      </c>
      <c r="N85" s="11"/>
      <c r="O85" s="11"/>
      <c r="P85" s="11">
        <f t="shared" si="5"/>
        <v>2</v>
      </c>
      <c r="Q85" s="11">
        <f t="shared" si="6"/>
        <v>12</v>
      </c>
      <c r="R85" s="11"/>
      <c r="S85" s="12">
        <f t="shared" si="7"/>
        <v>2</v>
      </c>
      <c r="T85" s="12">
        <f t="shared" si="8"/>
        <v>12</v>
      </c>
      <c r="U85" s="12">
        <f t="shared" si="9"/>
        <v>1</v>
      </c>
    </row>
    <row r="86" spans="1:21">
      <c r="A86" s="11" t="s">
        <v>734</v>
      </c>
      <c r="B86" s="11" t="s">
        <v>735</v>
      </c>
      <c r="C86" s="11"/>
      <c r="D86" s="11" t="s">
        <v>736</v>
      </c>
      <c r="E86" s="11" t="s">
        <v>737</v>
      </c>
      <c r="F86" s="11" t="s">
        <v>738</v>
      </c>
      <c r="G86" s="11" t="s">
        <v>739</v>
      </c>
      <c r="H86" s="11" t="s">
        <v>87</v>
      </c>
      <c r="I86" s="11">
        <v>8500</v>
      </c>
      <c r="J86" s="11">
        <v>94545</v>
      </c>
      <c r="K86" s="11" t="s">
        <v>740</v>
      </c>
      <c r="L86" s="11" t="s">
        <v>741</v>
      </c>
      <c r="M86" s="11" t="s">
        <v>742</v>
      </c>
      <c r="N86" s="11"/>
      <c r="O86" s="11"/>
      <c r="P86" s="11">
        <f t="shared" si="5"/>
        <v>2</v>
      </c>
      <c r="Q86" s="11">
        <f t="shared" si="6"/>
        <v>12</v>
      </c>
      <c r="R86" s="11"/>
      <c r="S86" s="12">
        <f t="shared" si="7"/>
        <v>2</v>
      </c>
      <c r="T86" s="12">
        <f t="shared" si="8"/>
        <v>12</v>
      </c>
      <c r="U86" s="12">
        <f t="shared" si="9"/>
        <v>1</v>
      </c>
    </row>
    <row r="87" spans="1:21">
      <c r="A87" s="11" t="s">
        <v>743</v>
      </c>
      <c r="B87" s="11" t="s">
        <v>744</v>
      </c>
      <c r="C87" s="11"/>
      <c r="D87" s="11" t="s">
        <v>745</v>
      </c>
      <c r="E87" s="11" t="s">
        <v>746</v>
      </c>
      <c r="F87" s="11" t="s">
        <v>747</v>
      </c>
      <c r="G87" s="11" t="s">
        <v>748</v>
      </c>
      <c r="H87" s="11" t="s">
        <v>64</v>
      </c>
      <c r="I87" s="11">
        <v>8500</v>
      </c>
      <c r="J87" s="11">
        <v>44122</v>
      </c>
      <c r="K87" s="11" t="s">
        <v>749</v>
      </c>
      <c r="L87" s="11" t="s">
        <v>750</v>
      </c>
      <c r="M87" s="11" t="s">
        <v>751</v>
      </c>
      <c r="N87" s="11"/>
      <c r="O87" s="11"/>
      <c r="P87" s="11">
        <f t="shared" si="5"/>
        <v>2</v>
      </c>
      <c r="Q87" s="11">
        <f t="shared" si="6"/>
        <v>12</v>
      </c>
      <c r="R87" s="11"/>
      <c r="S87" s="12">
        <f t="shared" si="7"/>
        <v>2</v>
      </c>
      <c r="T87" s="12">
        <f t="shared" si="8"/>
        <v>12</v>
      </c>
      <c r="U87" s="12">
        <f t="shared" si="9"/>
        <v>1</v>
      </c>
    </row>
    <row r="88" spans="1:21">
      <c r="A88" s="11" t="s">
        <v>752</v>
      </c>
      <c r="B88" s="11" t="s">
        <v>753</v>
      </c>
      <c r="C88" s="11"/>
      <c r="D88" s="11" t="s">
        <v>754</v>
      </c>
      <c r="E88" s="11" t="s">
        <v>755</v>
      </c>
      <c r="F88" s="11" t="s">
        <v>756</v>
      </c>
      <c r="G88" s="11" t="s">
        <v>757</v>
      </c>
      <c r="H88" s="11" t="s">
        <v>149</v>
      </c>
      <c r="I88" s="11">
        <v>13000</v>
      </c>
      <c r="J88" s="11">
        <v>76040</v>
      </c>
      <c r="K88" s="11" t="s">
        <v>758</v>
      </c>
      <c r="L88" s="11" t="s">
        <v>759</v>
      </c>
      <c r="M88" s="11" t="s">
        <v>760</v>
      </c>
      <c r="N88" s="11"/>
      <c r="O88" s="11"/>
      <c r="P88" s="11">
        <f t="shared" si="5"/>
        <v>2</v>
      </c>
      <c r="Q88" s="11">
        <f t="shared" si="6"/>
        <v>12</v>
      </c>
      <c r="R88" s="11"/>
      <c r="S88" s="12">
        <f t="shared" si="7"/>
        <v>2</v>
      </c>
      <c r="T88" s="12">
        <f t="shared" si="8"/>
        <v>12</v>
      </c>
      <c r="U88" s="12">
        <f t="shared" si="9"/>
        <v>1</v>
      </c>
    </row>
    <row r="89" spans="1:21">
      <c r="A89" s="11" t="s">
        <v>761</v>
      </c>
      <c r="B89" s="11" t="s">
        <v>762</v>
      </c>
      <c r="C89" s="11"/>
      <c r="D89" s="11" t="s">
        <v>763</v>
      </c>
      <c r="E89" s="11" t="s">
        <v>764</v>
      </c>
      <c r="F89" s="11" t="s">
        <v>765</v>
      </c>
      <c r="G89" s="11" t="s">
        <v>131</v>
      </c>
      <c r="H89" s="11" t="s">
        <v>87</v>
      </c>
      <c r="I89" s="11">
        <v>24300</v>
      </c>
      <c r="J89" s="11">
        <v>90247</v>
      </c>
      <c r="K89" s="11" t="s">
        <v>766</v>
      </c>
      <c r="L89" s="11" t="s">
        <v>767</v>
      </c>
      <c r="M89" s="11" t="s">
        <v>768</v>
      </c>
      <c r="N89" s="11"/>
      <c r="O89" s="11"/>
      <c r="P89" s="11">
        <f t="shared" si="5"/>
        <v>2</v>
      </c>
      <c r="Q89" s="11">
        <f t="shared" si="6"/>
        <v>12</v>
      </c>
      <c r="R89" s="11"/>
      <c r="S89" s="12">
        <f t="shared" si="7"/>
        <v>2</v>
      </c>
      <c r="T89" s="12">
        <f t="shared" si="8"/>
        <v>12</v>
      </c>
      <c r="U89" s="12">
        <f t="shared" si="9"/>
        <v>1</v>
      </c>
    </row>
    <row r="90" spans="1:21">
      <c r="A90" s="11" t="s">
        <v>769</v>
      </c>
      <c r="B90" s="11" t="s">
        <v>770</v>
      </c>
      <c r="C90" s="11"/>
      <c r="D90" s="11" t="s">
        <v>771</v>
      </c>
      <c r="E90" s="11" t="s">
        <v>772</v>
      </c>
      <c r="F90" s="11" t="s">
        <v>773</v>
      </c>
      <c r="G90" s="11" t="s">
        <v>36</v>
      </c>
      <c r="H90" s="11" t="s">
        <v>77</v>
      </c>
      <c r="I90" s="11">
        <v>18000</v>
      </c>
      <c r="J90" s="11">
        <v>60201</v>
      </c>
      <c r="K90" s="11" t="s">
        <v>774</v>
      </c>
      <c r="L90" s="11" t="s">
        <v>775</v>
      </c>
      <c r="M90" s="11" t="s">
        <v>776</v>
      </c>
      <c r="N90" s="11"/>
      <c r="O90" s="11"/>
      <c r="P90" s="11">
        <f t="shared" si="5"/>
        <v>2</v>
      </c>
      <c r="Q90" s="11">
        <f t="shared" si="6"/>
        <v>12</v>
      </c>
      <c r="R90" s="11"/>
      <c r="S90" s="12">
        <f t="shared" si="7"/>
        <v>2</v>
      </c>
      <c r="T90" s="12">
        <f t="shared" si="8"/>
        <v>12</v>
      </c>
      <c r="U90" s="12">
        <f t="shared" si="9"/>
        <v>1</v>
      </c>
    </row>
    <row r="91" spans="1:21">
      <c r="A91" s="11" t="s">
        <v>777</v>
      </c>
      <c r="B91" s="11" t="s">
        <v>778</v>
      </c>
      <c r="C91" s="11"/>
      <c r="D91" s="11" t="s">
        <v>779</v>
      </c>
      <c r="E91" s="11" t="s">
        <v>780</v>
      </c>
      <c r="F91" s="11" t="s">
        <v>781</v>
      </c>
      <c r="G91" s="11" t="s">
        <v>782</v>
      </c>
      <c r="H91" s="11" t="s">
        <v>64</v>
      </c>
      <c r="I91" s="11">
        <v>13000</v>
      </c>
      <c r="J91" s="11">
        <v>44302</v>
      </c>
      <c r="K91" s="11" t="s">
        <v>783</v>
      </c>
      <c r="L91" s="11" t="s">
        <v>784</v>
      </c>
      <c r="M91" s="11" t="s">
        <v>785</v>
      </c>
      <c r="N91" s="11"/>
      <c r="O91" s="11"/>
      <c r="P91" s="11">
        <f t="shared" si="5"/>
        <v>2</v>
      </c>
      <c r="Q91" s="11">
        <f t="shared" si="6"/>
        <v>12</v>
      </c>
      <c r="R91" s="11"/>
      <c r="S91" s="12">
        <f t="shared" si="7"/>
        <v>2</v>
      </c>
      <c r="T91" s="12">
        <f t="shared" si="8"/>
        <v>12</v>
      </c>
      <c r="U91" s="12">
        <f t="shared" si="9"/>
        <v>1</v>
      </c>
    </row>
    <row r="92" spans="1:21">
      <c r="A92" s="11" t="s">
        <v>786</v>
      </c>
      <c r="B92" s="11" t="s">
        <v>787</v>
      </c>
      <c r="C92" s="11"/>
      <c r="D92" s="11" t="s">
        <v>788</v>
      </c>
      <c r="E92" s="11" t="s">
        <v>789</v>
      </c>
      <c r="F92" s="11" t="s">
        <v>454</v>
      </c>
      <c r="G92" s="11" t="s">
        <v>454</v>
      </c>
      <c r="H92" s="11" t="s">
        <v>114</v>
      </c>
      <c r="I92" s="11">
        <v>18000</v>
      </c>
      <c r="J92" s="11">
        <v>19106</v>
      </c>
      <c r="K92" s="11" t="s">
        <v>790</v>
      </c>
      <c r="L92" s="11" t="s">
        <v>791</v>
      </c>
      <c r="M92" s="11" t="s">
        <v>792</v>
      </c>
      <c r="N92" s="11"/>
      <c r="O92" s="11"/>
      <c r="P92" s="11">
        <f t="shared" si="5"/>
        <v>2</v>
      </c>
      <c r="Q92" s="11">
        <f t="shared" si="6"/>
        <v>12</v>
      </c>
      <c r="R92" s="11"/>
      <c r="S92" s="12">
        <f t="shared" si="7"/>
        <v>2</v>
      </c>
      <c r="T92" s="12">
        <f t="shared" si="8"/>
        <v>12</v>
      </c>
      <c r="U92" s="12">
        <f t="shared" si="9"/>
        <v>1</v>
      </c>
    </row>
    <row r="93" spans="1:21">
      <c r="A93" s="11" t="s">
        <v>793</v>
      </c>
      <c r="B93" s="11" t="s">
        <v>794</v>
      </c>
      <c r="C93" s="11"/>
      <c r="D93" s="11" t="s">
        <v>795</v>
      </c>
      <c r="E93" s="11" t="s">
        <v>796</v>
      </c>
      <c r="F93" s="11" t="s">
        <v>797</v>
      </c>
      <c r="G93" s="11" t="s">
        <v>647</v>
      </c>
      <c r="H93" s="11" t="s">
        <v>87</v>
      </c>
      <c r="I93" s="11">
        <v>19000</v>
      </c>
      <c r="J93" s="11">
        <v>94010</v>
      </c>
      <c r="K93" s="11" t="s">
        <v>798</v>
      </c>
      <c r="L93" s="11" t="s">
        <v>799</v>
      </c>
      <c r="M93" s="11" t="s">
        <v>800</v>
      </c>
      <c r="N93" s="11"/>
      <c r="O93" s="11"/>
      <c r="P93" s="11">
        <f t="shared" si="5"/>
        <v>2</v>
      </c>
      <c r="Q93" s="11">
        <f t="shared" si="6"/>
        <v>12</v>
      </c>
      <c r="R93" s="11"/>
      <c r="S93" s="12">
        <f t="shared" si="7"/>
        <v>2</v>
      </c>
      <c r="T93" s="12">
        <f t="shared" si="8"/>
        <v>12</v>
      </c>
      <c r="U93" s="12">
        <f t="shared" si="9"/>
        <v>1</v>
      </c>
    </row>
    <row r="94" spans="1:21">
      <c r="A94" s="11" t="s">
        <v>801</v>
      </c>
      <c r="B94" s="11" t="s">
        <v>802</v>
      </c>
      <c r="C94" s="11"/>
      <c r="D94" s="11" t="s">
        <v>803</v>
      </c>
      <c r="E94" s="11" t="s">
        <v>804</v>
      </c>
      <c r="F94" s="11" t="s">
        <v>805</v>
      </c>
      <c r="G94" s="11" t="s">
        <v>131</v>
      </c>
      <c r="H94" s="11" t="s">
        <v>87</v>
      </c>
      <c r="I94" s="11">
        <v>16000</v>
      </c>
      <c r="J94" s="11">
        <v>91776</v>
      </c>
      <c r="K94" s="11" t="s">
        <v>806</v>
      </c>
      <c r="L94" s="11" t="s">
        <v>807</v>
      </c>
      <c r="M94" s="11" t="s">
        <v>808</v>
      </c>
      <c r="N94" s="11"/>
      <c r="O94" s="11"/>
      <c r="P94" s="11">
        <f t="shared" si="5"/>
        <v>2</v>
      </c>
      <c r="Q94" s="11">
        <f t="shared" si="6"/>
        <v>12</v>
      </c>
      <c r="R94" s="11"/>
      <c r="S94" s="12">
        <f t="shared" si="7"/>
        <v>2</v>
      </c>
      <c r="T94" s="12">
        <f t="shared" si="8"/>
        <v>12</v>
      </c>
      <c r="U94" s="12">
        <f t="shared" si="9"/>
        <v>1</v>
      </c>
    </row>
    <row r="95" spans="1:21">
      <c r="A95" s="11" t="s">
        <v>809</v>
      </c>
      <c r="B95" s="11" t="s">
        <v>810</v>
      </c>
      <c r="C95" s="11"/>
      <c r="D95" s="11" t="s">
        <v>811</v>
      </c>
      <c r="E95" s="11" t="s">
        <v>812</v>
      </c>
      <c r="F95" s="11" t="s">
        <v>813</v>
      </c>
      <c r="G95" s="11" t="s">
        <v>814</v>
      </c>
      <c r="H95" s="11" t="s">
        <v>149</v>
      </c>
      <c r="I95" s="11">
        <v>35000</v>
      </c>
      <c r="J95" s="11">
        <v>76708</v>
      </c>
      <c r="K95" s="11" t="s">
        <v>815</v>
      </c>
      <c r="L95" s="11" t="s">
        <v>816</v>
      </c>
      <c r="M95" s="11" t="s">
        <v>817</v>
      </c>
      <c r="N95" s="11"/>
      <c r="O95" s="11"/>
      <c r="P95" s="11">
        <f t="shared" si="5"/>
        <v>2</v>
      </c>
      <c r="Q95" s="11">
        <f t="shared" si="6"/>
        <v>12</v>
      </c>
      <c r="R95" s="11"/>
      <c r="S95" s="12">
        <f t="shared" si="7"/>
        <v>2</v>
      </c>
      <c r="T95" s="12">
        <f t="shared" si="8"/>
        <v>12</v>
      </c>
      <c r="U95" s="12">
        <f t="shared" si="9"/>
        <v>1</v>
      </c>
    </row>
    <row r="96" spans="1:21">
      <c r="A96" s="11" t="s">
        <v>818</v>
      </c>
      <c r="B96" s="11" t="s">
        <v>819</v>
      </c>
      <c r="C96" s="11"/>
      <c r="D96" s="11" t="s">
        <v>820</v>
      </c>
      <c r="E96" s="11" t="s">
        <v>821</v>
      </c>
      <c r="F96" s="11" t="s">
        <v>54</v>
      </c>
      <c r="G96" s="11" t="s">
        <v>54</v>
      </c>
      <c r="H96" s="11" t="s">
        <v>55</v>
      </c>
      <c r="I96" s="11">
        <v>20000</v>
      </c>
      <c r="J96" s="11">
        <v>99501</v>
      </c>
      <c r="K96" s="11" t="s">
        <v>822</v>
      </c>
      <c r="L96" s="11" t="s">
        <v>823</v>
      </c>
      <c r="M96" s="11" t="s">
        <v>824</v>
      </c>
      <c r="N96" s="11"/>
      <c r="O96" s="11"/>
      <c r="P96" s="11">
        <f t="shared" si="5"/>
        <v>2</v>
      </c>
      <c r="Q96" s="11">
        <f t="shared" si="6"/>
        <v>12</v>
      </c>
      <c r="R96" s="11"/>
      <c r="S96" s="12">
        <f t="shared" si="7"/>
        <v>2</v>
      </c>
      <c r="T96" s="12">
        <f t="shared" si="8"/>
        <v>12</v>
      </c>
      <c r="U96" s="12">
        <f t="shared" si="9"/>
        <v>1</v>
      </c>
    </row>
    <row r="97" spans="1:21">
      <c r="A97" s="11" t="s">
        <v>825</v>
      </c>
      <c r="B97" s="11" t="s">
        <v>826</v>
      </c>
      <c r="C97" s="11"/>
      <c r="D97" s="11" t="s">
        <v>827</v>
      </c>
      <c r="E97" s="11" t="s">
        <v>828</v>
      </c>
      <c r="F97" s="11" t="s">
        <v>85</v>
      </c>
      <c r="G97" s="11" t="s">
        <v>86</v>
      </c>
      <c r="H97" s="11" t="s">
        <v>87</v>
      </c>
      <c r="I97" s="11">
        <v>12000</v>
      </c>
      <c r="J97" s="11">
        <v>95110</v>
      </c>
      <c r="K97" s="11" t="s">
        <v>829</v>
      </c>
      <c r="L97" s="11" t="s">
        <v>830</v>
      </c>
      <c r="M97" s="11" t="s">
        <v>831</v>
      </c>
      <c r="N97" s="11"/>
      <c r="O97" s="11"/>
      <c r="P97" s="11">
        <f t="shared" si="5"/>
        <v>2</v>
      </c>
      <c r="Q97" s="11">
        <f t="shared" si="6"/>
        <v>12</v>
      </c>
      <c r="R97" s="11"/>
      <c r="S97" s="12">
        <f t="shared" si="7"/>
        <v>2</v>
      </c>
      <c r="T97" s="12">
        <f t="shared" si="8"/>
        <v>12</v>
      </c>
      <c r="U97" s="12">
        <f t="shared" si="9"/>
        <v>1</v>
      </c>
    </row>
    <row r="98" spans="1:21">
      <c r="A98" s="11" t="s">
        <v>832</v>
      </c>
      <c r="B98" s="11" t="s">
        <v>833</v>
      </c>
      <c r="C98" s="11"/>
      <c r="D98" s="11" t="s">
        <v>834</v>
      </c>
      <c r="E98" s="11" t="s">
        <v>835</v>
      </c>
      <c r="F98" s="11" t="s">
        <v>836</v>
      </c>
      <c r="G98" s="11" t="s">
        <v>739</v>
      </c>
      <c r="H98" s="11" t="s">
        <v>87</v>
      </c>
      <c r="I98" s="11">
        <v>18000</v>
      </c>
      <c r="J98" s="11">
        <v>94577</v>
      </c>
      <c r="K98" s="11" t="s">
        <v>837</v>
      </c>
      <c r="L98" s="11" t="s">
        <v>838</v>
      </c>
      <c r="M98" s="11" t="s">
        <v>839</v>
      </c>
      <c r="N98" s="11"/>
      <c r="O98" s="11"/>
      <c r="P98" s="11">
        <f t="shared" si="5"/>
        <v>2</v>
      </c>
      <c r="Q98" s="11">
        <f t="shared" si="6"/>
        <v>12</v>
      </c>
      <c r="R98" s="11"/>
      <c r="S98" s="12">
        <f t="shared" si="7"/>
        <v>2</v>
      </c>
      <c r="T98" s="12">
        <f>COUNTA(A98:M98)</f>
        <v>12</v>
      </c>
      <c r="U98" s="12">
        <f t="shared" si="9"/>
        <v>1</v>
      </c>
    </row>
    <row r="99" spans="1:21">
      <c r="A99" s="11" t="s">
        <v>840</v>
      </c>
      <c r="B99" s="11" t="s">
        <v>841</v>
      </c>
      <c r="C99" s="11"/>
      <c r="D99" s="11" t="s">
        <v>842</v>
      </c>
      <c r="E99" s="11" t="s">
        <v>843</v>
      </c>
      <c r="F99" s="11" t="s">
        <v>844</v>
      </c>
      <c r="G99" s="11" t="s">
        <v>845</v>
      </c>
      <c r="H99" s="11" t="s">
        <v>846</v>
      </c>
      <c r="I99" s="11">
        <v>45000</v>
      </c>
      <c r="J99" s="11">
        <v>46202</v>
      </c>
      <c r="K99" s="11" t="s">
        <v>847</v>
      </c>
      <c r="L99" s="11" t="s">
        <v>848</v>
      </c>
      <c r="M99" s="11" t="s">
        <v>849</v>
      </c>
      <c r="N99" s="11"/>
      <c r="O99" s="11"/>
      <c r="P99" s="11">
        <f t="shared" si="5"/>
        <v>2</v>
      </c>
      <c r="Q99" s="11">
        <f t="shared" si="6"/>
        <v>12</v>
      </c>
      <c r="R99" s="11"/>
      <c r="S99" s="12">
        <f t="shared" si="7"/>
        <v>2</v>
      </c>
      <c r="T99" s="12">
        <f t="shared" ref="T99:T103" si="10">COUNTA(A99:M99)</f>
        <v>12</v>
      </c>
      <c r="U99" s="12">
        <f t="shared" si="9"/>
        <v>1</v>
      </c>
    </row>
    <row r="100" spans="1:21">
      <c r="A100" s="11" t="s">
        <v>850</v>
      </c>
      <c r="B100" s="11" t="s">
        <v>851</v>
      </c>
      <c r="C100" s="11">
        <v>34</v>
      </c>
      <c r="D100" s="11" t="s">
        <v>852</v>
      </c>
      <c r="E100" s="11" t="s">
        <v>853</v>
      </c>
      <c r="F100" s="11" t="s">
        <v>854</v>
      </c>
      <c r="G100" s="11" t="s">
        <v>855</v>
      </c>
      <c r="H100" s="11" t="s">
        <v>856</v>
      </c>
      <c r="I100" s="11">
        <v>8000</v>
      </c>
      <c r="J100" s="11">
        <v>82901</v>
      </c>
      <c r="K100" s="11" t="s">
        <v>857</v>
      </c>
      <c r="L100" s="11" t="s">
        <v>858</v>
      </c>
      <c r="M100" s="11" t="s">
        <v>859</v>
      </c>
      <c r="N100" s="11"/>
      <c r="O100" s="11"/>
      <c r="P100" s="11">
        <f t="shared" si="5"/>
        <v>3</v>
      </c>
      <c r="Q100" s="11">
        <f t="shared" si="6"/>
        <v>13</v>
      </c>
      <c r="R100" s="11"/>
      <c r="S100" s="12">
        <f t="shared" si="7"/>
        <v>3</v>
      </c>
      <c r="T100" s="12">
        <f t="shared" si="10"/>
        <v>13</v>
      </c>
      <c r="U100" s="12">
        <f t="shared" si="9"/>
        <v>0</v>
      </c>
    </row>
    <row r="101" spans="1:21">
      <c r="A101" s="11" t="s">
        <v>860</v>
      </c>
      <c r="B101" s="11" t="s">
        <v>861</v>
      </c>
      <c r="C101" s="11">
        <v>22</v>
      </c>
      <c r="D101" s="11" t="s">
        <v>862</v>
      </c>
      <c r="E101" s="11" t="s">
        <v>863</v>
      </c>
      <c r="F101" s="11" t="s">
        <v>864</v>
      </c>
      <c r="G101" s="11" t="s">
        <v>865</v>
      </c>
      <c r="H101" s="11" t="s">
        <v>866</v>
      </c>
      <c r="I101" s="11">
        <v>8000</v>
      </c>
      <c r="J101" s="11">
        <v>22102</v>
      </c>
      <c r="K101" s="11" t="s">
        <v>867</v>
      </c>
      <c r="L101" s="11" t="s">
        <v>868</v>
      </c>
      <c r="M101" s="11" t="s">
        <v>869</v>
      </c>
      <c r="N101" s="11"/>
      <c r="O101" s="11"/>
      <c r="P101" s="11">
        <f t="shared" si="5"/>
        <v>3</v>
      </c>
      <c r="Q101" s="11">
        <f t="shared" si="6"/>
        <v>13</v>
      </c>
      <c r="R101" s="11"/>
      <c r="S101" s="12">
        <f t="shared" si="7"/>
        <v>3</v>
      </c>
      <c r="T101" s="12">
        <f t="shared" si="10"/>
        <v>13</v>
      </c>
      <c r="U101" s="12">
        <f t="shared" si="9"/>
        <v>0</v>
      </c>
    </row>
    <row r="102" spans="1:21">
      <c r="S102" s="12"/>
      <c r="T102" s="12"/>
      <c r="U102" s="12"/>
    </row>
    <row r="103" spans="1:21">
      <c r="S103" s="12"/>
      <c r="T103" s="12"/>
      <c r="U103" s="12"/>
    </row>
    <row r="104" spans="1:21">
      <c r="U104" s="12"/>
    </row>
    <row r="105" spans="1:21">
      <c r="U105" s="12"/>
    </row>
  </sheetData>
  <mergeCells count="2">
    <mergeCell ref="P1:Q1"/>
    <mergeCell ref="S1:U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5FDFA0-6E6B-4150-BB03-AB4AA88EAB8C}">
  <dimension ref="A1:AP49"/>
  <sheetViews>
    <sheetView topLeftCell="A42" workbookViewId="0">
      <selection activeCell="A65" sqref="A65"/>
    </sheetView>
  </sheetViews>
  <sheetFormatPr defaultRowHeight="15"/>
  <cols>
    <col min="1" max="2" width="10.5703125" bestFit="1" customWidth="1"/>
    <col min="3" max="3" width="13.7109375" bestFit="1" customWidth="1"/>
    <col min="5" max="5" width="14.42578125" bestFit="1" customWidth="1"/>
    <col min="6" max="6" width="14.85546875" bestFit="1" customWidth="1"/>
  </cols>
  <sheetData>
    <row r="1" spans="1:20">
      <c r="A1" s="12" t="s">
        <v>870</v>
      </c>
      <c r="B1" s="11"/>
      <c r="C1" s="11"/>
      <c r="D1" s="11"/>
      <c r="E1" s="11"/>
      <c r="F1" s="11"/>
      <c r="G1" s="11"/>
      <c r="H1" s="11"/>
      <c r="I1" s="11"/>
      <c r="J1" s="11"/>
      <c r="K1" s="11"/>
      <c r="L1" s="11"/>
    </row>
    <row r="2" spans="1:20">
      <c r="A2" s="11"/>
      <c r="B2" s="11"/>
      <c r="C2" s="11"/>
      <c r="D2" s="11"/>
      <c r="E2" s="11"/>
      <c r="F2" s="11"/>
      <c r="G2" s="11"/>
      <c r="H2" s="11"/>
      <c r="I2" s="11"/>
      <c r="J2" s="11"/>
      <c r="K2" s="11"/>
      <c r="L2" s="11"/>
    </row>
    <row r="3" spans="1:20">
      <c r="A3" s="11" t="s">
        <v>871</v>
      </c>
      <c r="B3" s="11"/>
      <c r="C3" s="11"/>
      <c r="D3" s="11"/>
      <c r="E3" s="11"/>
      <c r="F3" s="11"/>
      <c r="G3" s="11"/>
      <c r="H3" s="11"/>
      <c r="I3" s="11"/>
      <c r="J3" s="11"/>
      <c r="K3" s="11"/>
      <c r="L3" s="11"/>
    </row>
    <row r="4" spans="1:20">
      <c r="A4" s="11" t="s">
        <v>872</v>
      </c>
      <c r="B4" s="11"/>
      <c r="C4" s="11"/>
      <c r="D4" s="11"/>
      <c r="E4" s="11"/>
      <c r="F4" s="11"/>
      <c r="G4" s="11"/>
      <c r="H4" s="11"/>
      <c r="I4" s="11"/>
      <c r="J4" s="11"/>
      <c r="K4" s="11"/>
      <c r="L4" s="11"/>
    </row>
    <row r="6" spans="1:20">
      <c r="A6" s="21" t="s">
        <v>873</v>
      </c>
      <c r="B6" s="14" t="s">
        <v>874</v>
      </c>
      <c r="C6" s="14" t="s">
        <v>875</v>
      </c>
    </row>
    <row r="7" spans="1:20">
      <c r="A7" s="18" t="s">
        <v>876</v>
      </c>
      <c r="B7" s="19">
        <v>89</v>
      </c>
      <c r="C7" s="19" t="str">
        <f>IF(B7&gt;=60,"PASS","FAIL")</f>
        <v>PASS</v>
      </c>
    </row>
    <row r="8" spans="1:20">
      <c r="A8" s="18" t="s">
        <v>877</v>
      </c>
      <c r="B8" s="19">
        <v>14</v>
      </c>
      <c r="C8" s="19" t="str">
        <f t="shared" ref="C8:C11" si="0">IF(B8&gt;=60,"PASS","FAIL")</f>
        <v>FAIL</v>
      </c>
    </row>
    <row r="9" spans="1:20">
      <c r="A9" s="18" t="s">
        <v>878</v>
      </c>
      <c r="B9" s="19">
        <v>55</v>
      </c>
      <c r="C9" s="19" t="str">
        <f t="shared" si="0"/>
        <v>FAIL</v>
      </c>
    </row>
    <row r="10" spans="1:20">
      <c r="A10" s="18" t="s">
        <v>879</v>
      </c>
      <c r="B10" s="19">
        <v>41</v>
      </c>
      <c r="C10" s="19" t="str">
        <f t="shared" si="0"/>
        <v>FAIL</v>
      </c>
    </row>
    <row r="11" spans="1:20">
      <c r="A11" s="18" t="s">
        <v>880</v>
      </c>
      <c r="B11" s="19">
        <v>75</v>
      </c>
      <c r="C11" s="19" t="str">
        <f t="shared" si="0"/>
        <v>PASS</v>
      </c>
    </row>
    <row r="12" spans="1:20">
      <c r="A12" s="22"/>
      <c r="B12" s="22"/>
      <c r="C12" s="22"/>
    </row>
    <row r="14" spans="1:20">
      <c r="A14" s="12" t="s">
        <v>881</v>
      </c>
      <c r="B14" s="11"/>
      <c r="C14" s="11"/>
      <c r="D14" s="11"/>
      <c r="E14" s="11"/>
      <c r="F14" s="11"/>
      <c r="G14" s="11"/>
      <c r="H14" s="11"/>
      <c r="I14" s="11"/>
      <c r="J14" s="11"/>
      <c r="K14" s="11"/>
      <c r="L14" s="11"/>
      <c r="M14" s="11"/>
      <c r="N14" s="11"/>
      <c r="O14" s="11"/>
      <c r="P14" s="11"/>
      <c r="Q14" s="11"/>
      <c r="R14" s="11"/>
      <c r="S14" s="11"/>
      <c r="T14" s="11"/>
    </row>
    <row r="16" spans="1:20">
      <c r="A16" s="23"/>
      <c r="B16" s="14" t="s">
        <v>20</v>
      </c>
      <c r="C16" s="14" t="s">
        <v>882</v>
      </c>
      <c r="D16" s="14" t="s">
        <v>883</v>
      </c>
      <c r="E16" s="14" t="s">
        <v>20</v>
      </c>
    </row>
    <row r="17" spans="1:42">
      <c r="A17" s="21"/>
      <c r="B17" s="20" t="s">
        <v>20</v>
      </c>
      <c r="C17" s="20" t="s">
        <v>884</v>
      </c>
      <c r="D17" s="20" t="s">
        <v>885</v>
      </c>
      <c r="E17" s="20" t="s">
        <v>886</v>
      </c>
    </row>
    <row r="18" spans="1:42">
      <c r="A18" s="21" t="s">
        <v>887</v>
      </c>
      <c r="B18" s="20" t="s">
        <v>20</v>
      </c>
      <c r="C18" s="20" t="s">
        <v>888</v>
      </c>
      <c r="D18" s="20" t="s">
        <v>888</v>
      </c>
      <c r="E18" s="20" t="s">
        <v>20</v>
      </c>
    </row>
    <row r="19" spans="1:42">
      <c r="A19" s="24" t="s">
        <v>889</v>
      </c>
      <c r="B19" s="20" t="s">
        <v>20</v>
      </c>
      <c r="C19" s="20" t="s">
        <v>890</v>
      </c>
      <c r="D19" s="20" t="s">
        <v>890</v>
      </c>
      <c r="E19" s="20" t="s">
        <v>20</v>
      </c>
    </row>
    <row r="20" spans="1:42">
      <c r="A20" s="24" t="s">
        <v>891</v>
      </c>
      <c r="B20" s="20" t="s">
        <v>20</v>
      </c>
      <c r="C20" s="20" t="s">
        <v>892</v>
      </c>
      <c r="D20" s="20" t="s">
        <v>892</v>
      </c>
      <c r="E20" s="20" t="s">
        <v>20</v>
      </c>
    </row>
    <row r="21" spans="1:42">
      <c r="A21" s="24" t="s">
        <v>893</v>
      </c>
      <c r="B21" s="20" t="s">
        <v>20</v>
      </c>
      <c r="C21" s="20" t="s">
        <v>894</v>
      </c>
      <c r="D21" s="20" t="s">
        <v>894</v>
      </c>
      <c r="E21" s="20" t="s">
        <v>20</v>
      </c>
    </row>
    <row r="22" spans="1:42">
      <c r="A22" s="24" t="s">
        <v>895</v>
      </c>
      <c r="B22" s="20" t="s">
        <v>20</v>
      </c>
      <c r="C22" s="20" t="s">
        <v>896</v>
      </c>
      <c r="D22" s="20" t="s">
        <v>896</v>
      </c>
      <c r="E22" s="20" t="s">
        <v>20</v>
      </c>
    </row>
    <row r="25" spans="1:42">
      <c r="A25" s="12" t="s">
        <v>897</v>
      </c>
      <c r="B25" s="11"/>
      <c r="C25" s="11"/>
      <c r="D25" s="11"/>
      <c r="E25" s="11"/>
      <c r="F25" s="11"/>
      <c r="G25" s="11"/>
      <c r="H25" s="11"/>
      <c r="I25" s="11"/>
      <c r="J25" s="11"/>
      <c r="K25" s="11"/>
      <c r="L25" s="11"/>
      <c r="M25" s="11"/>
      <c r="N25" s="11"/>
      <c r="O25" s="11"/>
      <c r="P25" s="11"/>
      <c r="Q25" s="11"/>
      <c r="R25" s="11"/>
      <c r="S25" s="11"/>
      <c r="T25" s="11"/>
      <c r="U25" s="11"/>
      <c r="V25" s="11"/>
      <c r="W25" s="11"/>
      <c r="X25" s="11"/>
      <c r="Y25" s="11"/>
      <c r="Z25" s="11"/>
      <c r="AA25" s="11"/>
      <c r="AB25" s="11"/>
      <c r="AC25" s="11"/>
      <c r="AD25" s="11"/>
      <c r="AE25" s="11"/>
      <c r="AF25" s="11"/>
      <c r="AG25" s="11"/>
      <c r="AH25" s="11"/>
      <c r="AI25" s="11"/>
      <c r="AJ25" s="11"/>
      <c r="AK25" s="11"/>
      <c r="AL25" s="11"/>
      <c r="AM25" s="11"/>
      <c r="AN25" s="11"/>
      <c r="AO25" s="11"/>
      <c r="AP25" s="11"/>
    </row>
    <row r="27" spans="1:42" ht="15.75">
      <c r="A27" s="85" t="s">
        <v>898</v>
      </c>
      <c r="B27" s="86"/>
      <c r="C27" s="86"/>
      <c r="D27" s="86"/>
      <c r="E27" s="86"/>
      <c r="F27" s="87"/>
    </row>
    <row r="28" spans="1:42">
      <c r="A28" s="18" t="s">
        <v>20</v>
      </c>
      <c r="B28" s="19" t="s">
        <v>20</v>
      </c>
      <c r="C28" s="19" t="s">
        <v>20</v>
      </c>
      <c r="D28" s="19" t="s">
        <v>20</v>
      </c>
      <c r="E28" s="20" t="s">
        <v>899</v>
      </c>
      <c r="F28" s="20" t="s">
        <v>900</v>
      </c>
    </row>
    <row r="29" spans="1:42">
      <c r="A29" s="18" t="s">
        <v>20</v>
      </c>
      <c r="B29" s="20" t="s">
        <v>901</v>
      </c>
      <c r="C29" s="20" t="s">
        <v>902</v>
      </c>
      <c r="D29" s="20" t="s">
        <v>2</v>
      </c>
      <c r="E29" s="20" t="s">
        <v>903</v>
      </c>
      <c r="F29" s="20" t="s">
        <v>904</v>
      </c>
    </row>
    <row r="30" spans="1:42">
      <c r="A30" s="18" t="s">
        <v>20</v>
      </c>
      <c r="B30" s="19">
        <v>1</v>
      </c>
      <c r="C30" s="19" t="s">
        <v>905</v>
      </c>
      <c r="D30" s="19">
        <v>18</v>
      </c>
      <c r="E30" s="19" t="s">
        <v>906</v>
      </c>
      <c r="F30" s="19" t="s">
        <v>907</v>
      </c>
    </row>
    <row r="31" spans="1:42">
      <c r="A31" s="18" t="s">
        <v>20</v>
      </c>
      <c r="B31" s="19">
        <v>2</v>
      </c>
      <c r="C31" s="19" t="s">
        <v>908</v>
      </c>
      <c r="D31" s="19">
        <v>19</v>
      </c>
      <c r="E31" s="19" t="s">
        <v>906</v>
      </c>
      <c r="F31" s="19" t="s">
        <v>907</v>
      </c>
    </row>
    <row r="32" spans="1:42">
      <c r="A32" s="18" t="s">
        <v>20</v>
      </c>
      <c r="B32" s="19">
        <v>3</v>
      </c>
      <c r="C32" s="19" t="s">
        <v>909</v>
      </c>
      <c r="D32" s="19">
        <v>20</v>
      </c>
      <c r="E32" s="19" t="s">
        <v>906</v>
      </c>
      <c r="F32" s="19" t="s">
        <v>907</v>
      </c>
    </row>
    <row r="33" spans="1:22">
      <c r="A33" s="18" t="s">
        <v>20</v>
      </c>
      <c r="B33" s="19">
        <v>4</v>
      </c>
      <c r="C33" s="19" t="s">
        <v>910</v>
      </c>
      <c r="D33" s="19">
        <v>11</v>
      </c>
      <c r="E33" s="19" t="s">
        <v>911</v>
      </c>
      <c r="F33" s="19" t="s">
        <v>912</v>
      </c>
    </row>
    <row r="34" spans="1:22">
      <c r="A34" s="18" t="s">
        <v>20</v>
      </c>
      <c r="B34" s="19">
        <v>5</v>
      </c>
      <c r="C34" s="19" t="s">
        <v>913</v>
      </c>
      <c r="D34" s="19">
        <v>14</v>
      </c>
      <c r="E34" s="19" t="s">
        <v>911</v>
      </c>
      <c r="F34" s="19" t="s">
        <v>912</v>
      </c>
    </row>
    <row r="37" spans="1:22">
      <c r="A37" s="12" t="s">
        <v>914</v>
      </c>
      <c r="B37" s="11"/>
      <c r="C37" s="11"/>
      <c r="D37" s="11"/>
      <c r="E37" s="11"/>
      <c r="F37" s="11"/>
      <c r="G37" s="11"/>
      <c r="H37" s="11"/>
      <c r="I37" s="11"/>
      <c r="J37" s="11"/>
      <c r="K37" s="11"/>
      <c r="L37" s="11"/>
      <c r="M37" s="11"/>
      <c r="N37" s="11"/>
      <c r="O37" s="11"/>
      <c r="P37" s="11"/>
      <c r="Q37" s="11"/>
      <c r="R37" s="11"/>
      <c r="S37" s="11"/>
      <c r="T37" s="11"/>
      <c r="U37" s="11"/>
      <c r="V37" s="11"/>
    </row>
    <row r="39" spans="1:22">
      <c r="A39" s="88" t="s">
        <v>915</v>
      </c>
      <c r="B39" s="88"/>
      <c r="C39" s="88"/>
      <c r="D39" s="88"/>
    </row>
    <row r="40" spans="1:22">
      <c r="A40" s="21" t="s">
        <v>916</v>
      </c>
      <c r="B40" s="14" t="s">
        <v>873</v>
      </c>
      <c r="C40" s="14" t="s">
        <v>917</v>
      </c>
      <c r="D40" s="14" t="s">
        <v>918</v>
      </c>
    </row>
    <row r="41" spans="1:22">
      <c r="A41" s="18">
        <v>1</v>
      </c>
      <c r="B41" s="19" t="s">
        <v>919</v>
      </c>
      <c r="C41" s="19">
        <v>15000</v>
      </c>
      <c r="D41" s="19" t="str" cm="1">
        <f t="array" ref="D41">_xlfn.IFS(C41&gt;=10000,"A+",C43&gt;=5000,"A-")</f>
        <v>A+</v>
      </c>
    </row>
    <row r="42" spans="1:22">
      <c r="A42" s="18">
        <v>2</v>
      </c>
      <c r="B42" s="19" t="s">
        <v>920</v>
      </c>
      <c r="C42" s="19">
        <v>20000</v>
      </c>
      <c r="D42" s="19" t="str" cm="1">
        <f t="array" ref="D42">_xlfn.IFS(C42&gt;=10000,"A+",C44&gt;=5000,"A-")</f>
        <v>A+</v>
      </c>
    </row>
    <row r="43" spans="1:22">
      <c r="A43" s="18">
        <v>3</v>
      </c>
      <c r="B43" s="19" t="s">
        <v>921</v>
      </c>
      <c r="C43" s="19">
        <v>5000</v>
      </c>
      <c r="D43" s="19" t="str" cm="1">
        <f t="array" ref="D43">_xlfn.IFS(C43&gt;=10000,"A+",C45&gt;=5000,"A-")</f>
        <v>A-</v>
      </c>
    </row>
    <row r="44" spans="1:22">
      <c r="A44" s="18">
        <v>4</v>
      </c>
      <c r="B44" s="19" t="s">
        <v>922</v>
      </c>
      <c r="C44" s="19">
        <v>20000</v>
      </c>
      <c r="D44" s="19" t="str" cm="1">
        <f t="array" ref="D44">_xlfn.IFS(C44&gt;=10000,"A+",C46&gt;=5000,"A-")</f>
        <v>A+</v>
      </c>
    </row>
    <row r="45" spans="1:22">
      <c r="A45" s="18">
        <v>5</v>
      </c>
      <c r="B45" s="19" t="s">
        <v>923</v>
      </c>
      <c r="C45" s="19">
        <v>5000</v>
      </c>
      <c r="D45" s="19" t="str" cm="1">
        <f t="array" ref="D45">_xlfn.IFS(C45&gt;=5000,"A-")</f>
        <v>A-</v>
      </c>
    </row>
    <row r="47" spans="1:22">
      <c r="A47" s="89" t="s">
        <v>924</v>
      </c>
      <c r="B47" s="86"/>
      <c r="C47" s="87"/>
    </row>
    <row r="48" spans="1:22">
      <c r="A48" s="18" t="s">
        <v>925</v>
      </c>
      <c r="B48" s="90">
        <v>1</v>
      </c>
      <c r="C48" s="91"/>
    </row>
    <row r="49" spans="1:3">
      <c r="A49" s="18" t="s">
        <v>926</v>
      </c>
      <c r="B49" s="90">
        <v>0.5</v>
      </c>
      <c r="C49" s="91"/>
    </row>
  </sheetData>
  <mergeCells count="5">
    <mergeCell ref="A27:F27"/>
    <mergeCell ref="A39:D39"/>
    <mergeCell ref="A47:C47"/>
    <mergeCell ref="B48:C48"/>
    <mergeCell ref="B49:C49"/>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E352F5-C331-4F67-9390-2033235D351D}">
  <dimension ref="A1:U224"/>
  <sheetViews>
    <sheetView workbookViewId="0"/>
  </sheetViews>
  <sheetFormatPr defaultRowHeight="15"/>
  <cols>
    <col min="1" max="1" width="21.5703125" customWidth="1"/>
    <col min="2" max="2" width="17.42578125" customWidth="1"/>
    <col min="3" max="3" width="58.5703125" bestFit="1" customWidth="1"/>
    <col min="4" max="4" width="11.7109375" bestFit="1" customWidth="1"/>
    <col min="5" max="5" width="21.28515625" customWidth="1"/>
    <col min="7" max="7" width="12.7109375" customWidth="1"/>
  </cols>
  <sheetData>
    <row r="1" spans="1:9">
      <c r="A1" s="12" t="s">
        <v>927</v>
      </c>
      <c r="B1" s="11"/>
      <c r="C1" s="11"/>
      <c r="D1" s="11"/>
      <c r="E1" s="11"/>
      <c r="F1" s="11"/>
      <c r="G1" s="11"/>
      <c r="H1" s="11"/>
      <c r="I1" s="11"/>
    </row>
    <row r="2" spans="1:9">
      <c r="A2" s="11"/>
      <c r="B2" s="11"/>
      <c r="C2" s="11"/>
      <c r="D2" s="11"/>
      <c r="E2" s="11"/>
      <c r="F2" s="11"/>
      <c r="G2" s="11"/>
      <c r="H2" s="11"/>
      <c r="I2" s="11"/>
    </row>
    <row r="3" spans="1:9">
      <c r="A3" s="89" t="s">
        <v>928</v>
      </c>
      <c r="B3" s="86"/>
      <c r="C3" s="86"/>
      <c r="D3" s="87"/>
      <c r="E3" s="11"/>
      <c r="F3" s="11"/>
      <c r="G3" s="11"/>
      <c r="H3" s="11"/>
      <c r="I3" s="11"/>
    </row>
    <row r="4" spans="1:9">
      <c r="A4" s="18" t="s">
        <v>20</v>
      </c>
      <c r="B4" s="19" t="s">
        <v>20</v>
      </c>
      <c r="C4" s="19" t="s">
        <v>20</v>
      </c>
      <c r="D4" s="19" t="s">
        <v>20</v>
      </c>
      <c r="E4" s="11"/>
      <c r="F4" s="11"/>
      <c r="G4" s="11"/>
      <c r="H4" s="11"/>
      <c r="I4" s="11"/>
    </row>
    <row r="5" spans="1:9">
      <c r="A5" s="24" t="s">
        <v>916</v>
      </c>
      <c r="B5" s="20" t="s">
        <v>873</v>
      </c>
      <c r="C5" s="20" t="s">
        <v>929</v>
      </c>
      <c r="D5" s="20" t="s">
        <v>930</v>
      </c>
      <c r="E5" s="11"/>
      <c r="F5" s="11"/>
      <c r="G5" s="11"/>
      <c r="H5" s="11"/>
      <c r="I5" s="11"/>
    </row>
    <row r="6" spans="1:9">
      <c r="A6" s="18">
        <v>1</v>
      </c>
      <c r="B6" s="19" t="s">
        <v>931</v>
      </c>
      <c r="C6" s="19">
        <v>8000</v>
      </c>
      <c r="D6" s="19">
        <v>200</v>
      </c>
      <c r="E6" s="11"/>
      <c r="F6" s="11"/>
      <c r="G6" s="11"/>
      <c r="H6" s="11"/>
      <c r="I6" s="11"/>
    </row>
    <row r="7" spans="1:9">
      <c r="A7" s="18">
        <v>2</v>
      </c>
      <c r="B7" s="19" t="s">
        <v>932</v>
      </c>
      <c r="C7" s="19">
        <v>4000</v>
      </c>
      <c r="D7" s="19">
        <v>430</v>
      </c>
      <c r="E7" s="11"/>
      <c r="F7" s="11"/>
      <c r="G7" s="11"/>
      <c r="H7" s="11"/>
      <c r="I7" s="11"/>
    </row>
    <row r="8" spans="1:9">
      <c r="A8" s="18">
        <v>3</v>
      </c>
      <c r="B8" s="19" t="s">
        <v>933</v>
      </c>
      <c r="C8" s="19">
        <v>3400</v>
      </c>
      <c r="D8" s="19">
        <v>400</v>
      </c>
      <c r="E8" s="11"/>
      <c r="F8" s="11"/>
      <c r="G8" s="11"/>
      <c r="H8" s="11"/>
      <c r="I8" s="11"/>
    </row>
    <row r="9" spans="1:9">
      <c r="A9" s="18">
        <v>4</v>
      </c>
      <c r="B9" s="19" t="s">
        <v>934</v>
      </c>
      <c r="C9" s="19">
        <v>7530</v>
      </c>
      <c r="D9" s="19">
        <v>500</v>
      </c>
      <c r="E9" s="11"/>
      <c r="F9" s="11"/>
      <c r="G9" s="11"/>
      <c r="H9" s="11"/>
      <c r="I9" s="11"/>
    </row>
    <row r="10" spans="1:9">
      <c r="A10" s="11"/>
      <c r="B10" s="11"/>
      <c r="C10" s="11"/>
      <c r="D10" s="11"/>
      <c r="E10" s="11"/>
      <c r="F10" s="11"/>
      <c r="G10" s="11"/>
      <c r="H10" s="11"/>
      <c r="I10" s="11"/>
    </row>
    <row r="11" spans="1:9">
      <c r="A11" s="11"/>
      <c r="B11" s="11"/>
      <c r="C11" s="11"/>
      <c r="D11" s="11"/>
      <c r="E11" s="11"/>
      <c r="F11" s="11"/>
      <c r="G11" s="11"/>
      <c r="H11" s="11"/>
      <c r="I11" s="11"/>
    </row>
    <row r="12" spans="1:9">
      <c r="A12" s="25">
        <v>1</v>
      </c>
      <c r="B12" s="26" t="s">
        <v>935</v>
      </c>
      <c r="C12" s="26" t="s">
        <v>20</v>
      </c>
      <c r="D12" s="26" t="s">
        <v>20</v>
      </c>
      <c r="E12" s="26" t="s">
        <v>936</v>
      </c>
      <c r="F12" s="5">
        <f>MIN(C6:C9)</f>
        <v>3400</v>
      </c>
      <c r="G12" s="11"/>
      <c r="H12" s="11"/>
      <c r="I12" s="11"/>
    </row>
    <row r="13" spans="1:9">
      <c r="A13" s="16">
        <v>2</v>
      </c>
      <c r="B13" s="9" t="s">
        <v>937</v>
      </c>
      <c r="C13" s="9" t="s">
        <v>20</v>
      </c>
      <c r="D13" s="9" t="s">
        <v>20</v>
      </c>
      <c r="E13" s="9" t="s">
        <v>936</v>
      </c>
      <c r="F13" s="10">
        <f>MAX(C6:C9)</f>
        <v>8000</v>
      </c>
      <c r="G13" s="11"/>
      <c r="H13" s="11"/>
      <c r="I13" s="11"/>
    </row>
    <row r="14" spans="1:9">
      <c r="A14" s="16">
        <v>3</v>
      </c>
      <c r="B14" s="9" t="s">
        <v>938</v>
      </c>
      <c r="C14" s="9" t="s">
        <v>20</v>
      </c>
      <c r="D14" s="9" t="s">
        <v>20</v>
      </c>
      <c r="E14" s="9" t="s">
        <v>936</v>
      </c>
      <c r="F14" s="10">
        <f>AVERAGE(C6:C9)</f>
        <v>5732.5</v>
      </c>
      <c r="G14" s="11"/>
      <c r="H14" s="11"/>
      <c r="I14" s="11"/>
    </row>
    <row r="17" spans="1:21">
      <c r="A17" s="15" t="s">
        <v>939</v>
      </c>
      <c r="B17" s="11"/>
      <c r="C17" s="11"/>
      <c r="D17" s="11"/>
      <c r="E17" s="11"/>
      <c r="F17" s="11"/>
      <c r="G17" s="11"/>
      <c r="H17" s="11"/>
      <c r="I17" s="11"/>
      <c r="J17" s="11"/>
      <c r="K17" s="11"/>
      <c r="L17" s="11"/>
      <c r="M17" s="11"/>
      <c r="N17" s="11"/>
      <c r="O17" s="11"/>
      <c r="P17" s="11"/>
      <c r="Q17" s="11"/>
      <c r="R17" s="11"/>
      <c r="S17" s="11"/>
      <c r="T17" s="11"/>
      <c r="U17" s="11"/>
    </row>
    <row r="19" spans="1:21">
      <c r="A19" s="11" t="s">
        <v>940</v>
      </c>
      <c r="B19" s="11"/>
      <c r="C19" s="11"/>
      <c r="D19" s="11"/>
    </row>
    <row r="20" spans="1:21">
      <c r="A20" s="27" t="s">
        <v>941</v>
      </c>
      <c r="B20" s="11"/>
      <c r="C20" s="11"/>
      <c r="D20" s="11"/>
    </row>
    <row r="21" spans="1:21">
      <c r="A21" s="27" t="s">
        <v>942</v>
      </c>
      <c r="B21" s="11"/>
      <c r="C21" s="11"/>
      <c r="D21" s="11"/>
    </row>
    <row r="23" spans="1:21">
      <c r="A23" s="25" t="s">
        <v>873</v>
      </c>
      <c r="B23" s="26" t="s">
        <v>943</v>
      </c>
      <c r="C23" s="26" t="s">
        <v>944</v>
      </c>
      <c r="D23" s="26" t="s">
        <v>945</v>
      </c>
      <c r="E23" s="11"/>
    </row>
    <row r="24" spans="1:21">
      <c r="A24" s="16" t="s">
        <v>905</v>
      </c>
      <c r="B24" s="9">
        <v>100</v>
      </c>
      <c r="C24" s="9">
        <v>60</v>
      </c>
      <c r="D24" s="9" t="str">
        <f>IF(B24&gt;=50,"PASS","FAIL")</f>
        <v>PASS</v>
      </c>
      <c r="E24" s="11"/>
    </row>
    <row r="25" spans="1:21">
      <c r="A25" s="16" t="s">
        <v>910</v>
      </c>
      <c r="B25" s="9">
        <v>80</v>
      </c>
      <c r="C25" s="9">
        <v>80</v>
      </c>
      <c r="D25" s="9" t="str">
        <f t="shared" ref="D25:D27" si="0">IF(B25&gt;=50,"PASS","FAIL")</f>
        <v>PASS</v>
      </c>
      <c r="E25" s="11"/>
    </row>
    <row r="26" spans="1:21">
      <c r="A26" s="16" t="s">
        <v>946</v>
      </c>
      <c r="B26" s="9">
        <v>50</v>
      </c>
      <c r="C26" s="9">
        <v>56</v>
      </c>
      <c r="D26" s="9" t="str">
        <f t="shared" si="0"/>
        <v>PASS</v>
      </c>
      <c r="E26" s="11"/>
    </row>
    <row r="27" spans="1:21">
      <c r="A27" s="16" t="s">
        <v>908</v>
      </c>
      <c r="B27" s="9">
        <v>26</v>
      </c>
      <c r="C27" s="9">
        <v>40</v>
      </c>
      <c r="D27" s="9" t="str">
        <f t="shared" si="0"/>
        <v>FAIL</v>
      </c>
      <c r="E27" s="11"/>
    </row>
    <row r="28" spans="1:21">
      <c r="A28" s="11"/>
      <c r="B28" s="11"/>
      <c r="C28" s="11"/>
      <c r="D28" s="11"/>
      <c r="E28" s="11"/>
    </row>
    <row r="29" spans="1:21">
      <c r="A29" s="11"/>
      <c r="B29" s="11"/>
      <c r="C29" s="11"/>
      <c r="D29" s="11"/>
      <c r="E29" s="11"/>
    </row>
    <row r="30" spans="1:21">
      <c r="A30" s="25" t="s">
        <v>947</v>
      </c>
      <c r="B30" s="26">
        <f>MAX(B24:B27)</f>
        <v>100</v>
      </c>
    </row>
    <row r="31" spans="1:21">
      <c r="A31" s="16" t="s">
        <v>948</v>
      </c>
      <c r="B31" s="9">
        <f>MIN(B27)</f>
        <v>26</v>
      </c>
    </row>
    <row r="34" spans="1:15">
      <c r="A34" s="12" t="s">
        <v>949</v>
      </c>
      <c r="B34" s="11"/>
      <c r="C34" s="11"/>
      <c r="D34" s="11"/>
      <c r="E34" s="11"/>
      <c r="F34" s="11"/>
      <c r="G34" s="11"/>
      <c r="H34" s="11"/>
      <c r="I34" s="11"/>
      <c r="J34" s="11"/>
      <c r="K34" s="11"/>
      <c r="L34" s="11"/>
      <c r="M34" s="11"/>
      <c r="N34" s="11"/>
      <c r="O34" s="11"/>
    </row>
    <row r="36" spans="1:15">
      <c r="A36" s="21" t="s">
        <v>873</v>
      </c>
      <c r="B36" s="14" t="s">
        <v>950</v>
      </c>
      <c r="C36" s="17" t="s">
        <v>20</v>
      </c>
    </row>
    <row r="37" spans="1:15">
      <c r="A37" s="18" t="s">
        <v>946</v>
      </c>
      <c r="B37" s="19">
        <v>70</v>
      </c>
      <c r="C37" s="19" t="str">
        <f>IF(B37&gt;=99,"EASY","NOT")</f>
        <v>NOT</v>
      </c>
    </row>
    <row r="38" spans="1:15">
      <c r="A38" s="18" t="s">
        <v>908</v>
      </c>
      <c r="B38" s="19">
        <v>56</v>
      </c>
      <c r="C38" s="19" t="str">
        <f t="shared" ref="C38:C42" si="1">IF(B38&gt;=99,"EASY","NOT")</f>
        <v>NOT</v>
      </c>
    </row>
    <row r="39" spans="1:15">
      <c r="A39" s="18" t="s">
        <v>951</v>
      </c>
      <c r="B39" s="19">
        <v>66</v>
      </c>
      <c r="C39" s="19" t="str">
        <f t="shared" si="1"/>
        <v>NOT</v>
      </c>
    </row>
    <row r="40" spans="1:15">
      <c r="A40" s="18" t="s">
        <v>952</v>
      </c>
      <c r="B40" s="19">
        <v>96</v>
      </c>
      <c r="C40" s="19" t="str">
        <f t="shared" si="1"/>
        <v>NOT</v>
      </c>
    </row>
    <row r="41" spans="1:15">
      <c r="A41" s="18" t="s">
        <v>953</v>
      </c>
      <c r="B41" s="19">
        <v>81</v>
      </c>
      <c r="C41" s="19" t="str">
        <f t="shared" si="1"/>
        <v>NOT</v>
      </c>
    </row>
    <row r="42" spans="1:15">
      <c r="A42" s="18" t="s">
        <v>913</v>
      </c>
      <c r="B42" s="19">
        <v>99</v>
      </c>
      <c r="C42" s="19" t="str">
        <f t="shared" si="1"/>
        <v>EASY</v>
      </c>
    </row>
    <row r="44" spans="1:15">
      <c r="A44" s="25" t="s">
        <v>954</v>
      </c>
      <c r="B44" s="29">
        <f>MAX(B37:B42)</f>
        <v>99</v>
      </c>
    </row>
    <row r="47" spans="1:15">
      <c r="A47" s="12" t="s">
        <v>955</v>
      </c>
      <c r="B47" s="11"/>
      <c r="C47" s="11"/>
      <c r="D47" s="11"/>
      <c r="E47" s="11"/>
      <c r="F47" s="11"/>
      <c r="G47" s="11"/>
      <c r="H47" s="11"/>
      <c r="I47" s="11"/>
    </row>
    <row r="48" spans="1:15">
      <c r="A48" s="11" t="s">
        <v>956</v>
      </c>
      <c r="B48" s="11"/>
      <c r="C48" s="11"/>
      <c r="D48" s="11"/>
      <c r="E48" s="11"/>
      <c r="F48" s="11"/>
      <c r="G48" s="11"/>
      <c r="H48" s="11" t="s">
        <v>957</v>
      </c>
      <c r="I48" s="11"/>
    </row>
    <row r="50" spans="1:15">
      <c r="A50" s="32" t="s">
        <v>873</v>
      </c>
      <c r="B50" s="33" t="s">
        <v>874</v>
      </c>
      <c r="C50" s="34" t="s">
        <v>958</v>
      </c>
      <c r="D50" s="30"/>
      <c r="E50" s="30"/>
    </row>
    <row r="51" spans="1:15">
      <c r="A51" s="35" t="s">
        <v>959</v>
      </c>
      <c r="B51" s="36">
        <v>84</v>
      </c>
      <c r="C51" s="37" t="str" cm="1">
        <f t="array" ref="C51">_xlfn.IFS(B51&gt;=80,"EXCELLENT",B52&gt;=70,"GOOD",B52&gt;=60,"FAIL")</f>
        <v>EXCELLENT</v>
      </c>
    </row>
    <row r="52" spans="1:15">
      <c r="A52" s="35" t="s">
        <v>960</v>
      </c>
      <c r="B52" s="36">
        <v>56</v>
      </c>
      <c r="C52" s="37" t="str" cm="1">
        <f t="array" ref="C52">_xlfn.IFS(B52&gt;=80,"EXCELLENT",B53&gt;=70,"GOOD",B53&gt;=60,"FAIL")</f>
        <v>GOOD</v>
      </c>
    </row>
    <row r="53" spans="1:15">
      <c r="A53" s="35" t="s">
        <v>961</v>
      </c>
      <c r="B53" s="36">
        <v>89</v>
      </c>
      <c r="C53" s="37" t="str" cm="1">
        <f t="array" ref="C53">_xlfn.IFS(B53&gt;=80,"EXCELLENT",B54&gt;=70,"GOOD",B54&gt;=60,"FAIL")</f>
        <v>EXCELLENT</v>
      </c>
    </row>
    <row r="54" spans="1:15">
      <c r="A54" s="35" t="s">
        <v>962</v>
      </c>
      <c r="B54" s="36">
        <v>64</v>
      </c>
      <c r="C54" s="37" t="str" cm="1">
        <f t="array" ref="C54">_xlfn.IFS(B54&gt;=80,"EXCELLENT",B55&gt;=70,"GOOD",B55&gt;=60,"FAIL")</f>
        <v>GOOD</v>
      </c>
    </row>
    <row r="55" spans="1:15">
      <c r="A55" s="38" t="s">
        <v>963</v>
      </c>
      <c r="B55" s="39">
        <v>92</v>
      </c>
      <c r="C55" s="40" t="str" cm="1">
        <f t="array" ref="C55">_xlfn.IFS(B55&gt;=80,"EXCELLENT",B56&gt;=70,"GOOD",B56&gt;=60,"FAIL")</f>
        <v>EXCELLENT</v>
      </c>
    </row>
    <row r="58" spans="1:15">
      <c r="A58" s="27" t="s">
        <v>964</v>
      </c>
      <c r="B58" s="11"/>
      <c r="C58" s="11"/>
      <c r="D58" s="11"/>
      <c r="E58" s="11"/>
      <c r="F58" s="11"/>
      <c r="G58" s="11"/>
      <c r="H58" s="11"/>
      <c r="I58" s="11"/>
      <c r="J58" s="11"/>
      <c r="K58" s="11"/>
      <c r="L58" s="11"/>
      <c r="M58" s="11"/>
      <c r="N58" s="11"/>
      <c r="O58" s="11"/>
    </row>
    <row r="60" spans="1:15">
      <c r="A60" s="45" t="s">
        <v>965</v>
      </c>
      <c r="B60" s="46" t="s">
        <v>966</v>
      </c>
    </row>
    <row r="61" spans="1:15">
      <c r="A61" s="41" t="s">
        <v>967</v>
      </c>
      <c r="B61" s="42">
        <v>780</v>
      </c>
    </row>
    <row r="62" spans="1:15">
      <c r="A62" s="41" t="s">
        <v>968</v>
      </c>
      <c r="B62" s="42">
        <v>460</v>
      </c>
    </row>
    <row r="63" spans="1:15">
      <c r="A63" s="41" t="s">
        <v>969</v>
      </c>
      <c r="B63" s="42">
        <v>800</v>
      </c>
    </row>
    <row r="64" spans="1:15">
      <c r="A64" s="41" t="s">
        <v>970</v>
      </c>
      <c r="B64" s="42">
        <v>120</v>
      </c>
    </row>
    <row r="65" spans="1:16">
      <c r="A65" s="41" t="s">
        <v>971</v>
      </c>
      <c r="B65" s="42">
        <v>530</v>
      </c>
    </row>
    <row r="66" spans="1:16">
      <c r="A66" s="41" t="s">
        <v>972</v>
      </c>
      <c r="B66" s="42">
        <v>792</v>
      </c>
    </row>
    <row r="67" spans="1:16">
      <c r="A67" s="41" t="s">
        <v>973</v>
      </c>
      <c r="B67" s="42">
        <v>300</v>
      </c>
    </row>
    <row r="68" spans="1:16">
      <c r="A68" s="41" t="s">
        <v>974</v>
      </c>
      <c r="B68" s="42">
        <v>210</v>
      </c>
    </row>
    <row r="69" spans="1:16">
      <c r="A69" s="41" t="s">
        <v>975</v>
      </c>
      <c r="B69" s="42">
        <v>490</v>
      </c>
    </row>
    <row r="70" spans="1:16">
      <c r="A70" s="41" t="s">
        <v>976</v>
      </c>
      <c r="B70" s="42">
        <v>734</v>
      </c>
    </row>
    <row r="71" spans="1:16">
      <c r="A71" s="41" t="s">
        <v>977</v>
      </c>
      <c r="B71" s="42">
        <v>123</v>
      </c>
    </row>
    <row r="72" spans="1:16">
      <c r="A72" s="41" t="s">
        <v>978</v>
      </c>
      <c r="B72" s="42">
        <v>230</v>
      </c>
    </row>
    <row r="73" spans="1:16">
      <c r="A73" s="41" t="s">
        <v>20</v>
      </c>
      <c r="B73" s="42"/>
    </row>
    <row r="74" spans="1:16">
      <c r="A74" s="43" t="s">
        <v>979</v>
      </c>
      <c r="B74" s="44">
        <f>SUM(B61:B72)</f>
        <v>5569</v>
      </c>
    </row>
    <row r="77" spans="1:16">
      <c r="A77" s="15" t="s">
        <v>980</v>
      </c>
      <c r="B77" s="12"/>
      <c r="C77" s="12"/>
      <c r="D77" s="12"/>
      <c r="E77" s="12"/>
      <c r="F77" s="12"/>
      <c r="G77" s="12"/>
      <c r="H77" s="12"/>
      <c r="I77" s="12"/>
      <c r="J77" s="12"/>
      <c r="K77" s="12"/>
      <c r="L77" s="12"/>
      <c r="M77" s="12"/>
      <c r="N77" s="12"/>
      <c r="O77" s="12"/>
      <c r="P77" s="12"/>
    </row>
    <row r="79" spans="1:16">
      <c r="B79" s="52" t="s">
        <v>981</v>
      </c>
      <c r="C79" s="49" t="s">
        <v>982</v>
      </c>
    </row>
    <row r="80" spans="1:16">
      <c r="B80" s="53">
        <v>42005</v>
      </c>
      <c r="C80" s="23">
        <v>145.56</v>
      </c>
    </row>
    <row r="81" spans="2:3">
      <c r="B81" s="53">
        <v>42006</v>
      </c>
      <c r="C81" s="23">
        <v>4566.55</v>
      </c>
    </row>
    <row r="82" spans="2:3">
      <c r="B82" s="53">
        <v>42007</v>
      </c>
      <c r="C82" s="23">
        <v>485.55</v>
      </c>
    </row>
    <row r="83" spans="2:3">
      <c r="B83" s="53">
        <v>42008</v>
      </c>
      <c r="C83" s="23">
        <v>496</v>
      </c>
    </row>
    <row r="84" spans="2:3">
      <c r="B84" s="53">
        <v>42009</v>
      </c>
      <c r="C84" s="23">
        <v>495.23</v>
      </c>
    </row>
    <row r="85" spans="2:3">
      <c r="B85" s="53">
        <v>42010</v>
      </c>
      <c r="C85" s="23">
        <v>149.55000000000001</v>
      </c>
    </row>
    <row r="86" spans="2:3">
      <c r="B86" s="53">
        <v>42011</v>
      </c>
      <c r="C86" s="23">
        <v>795.56</v>
      </c>
    </row>
    <row r="87" spans="2:3">
      <c r="B87" s="53">
        <v>42012</v>
      </c>
      <c r="C87" s="23">
        <v>489.23</v>
      </c>
    </row>
    <row r="88" spans="2:3">
      <c r="B88" s="53">
        <v>42013</v>
      </c>
      <c r="C88" s="23">
        <v>789</v>
      </c>
    </row>
    <row r="89" spans="2:3">
      <c r="B89" s="53">
        <v>42014</v>
      </c>
      <c r="C89" s="23">
        <v>454</v>
      </c>
    </row>
    <row r="90" spans="2:3">
      <c r="B90" s="53">
        <v>42015</v>
      </c>
      <c r="C90" s="23">
        <v>720</v>
      </c>
    </row>
    <row r="91" spans="2:3">
      <c r="B91" s="53">
        <v>42016</v>
      </c>
      <c r="C91" s="23">
        <v>489</v>
      </c>
    </row>
    <row r="92" spans="2:3">
      <c r="B92" s="53">
        <v>42017</v>
      </c>
      <c r="C92" s="23">
        <v>452.24</v>
      </c>
    </row>
    <row r="93" spans="2:3">
      <c r="B93" s="53">
        <v>42018</v>
      </c>
      <c r="C93" s="23">
        <v>485.24</v>
      </c>
    </row>
    <row r="94" spans="2:3">
      <c r="B94" s="53">
        <v>42019</v>
      </c>
      <c r="C94" s="23">
        <v>495.23</v>
      </c>
    </row>
    <row r="95" spans="2:3">
      <c r="B95" s="53">
        <v>42020</v>
      </c>
      <c r="C95" s="23">
        <v>149.55000000000001</v>
      </c>
    </row>
    <row r="96" spans="2:3">
      <c r="B96" s="53">
        <v>42021</v>
      </c>
      <c r="C96" s="23">
        <v>795.56</v>
      </c>
    </row>
    <row r="97" spans="2:3">
      <c r="B97" s="53">
        <v>42022</v>
      </c>
      <c r="C97" s="23">
        <v>489.23</v>
      </c>
    </row>
    <row r="98" spans="2:3">
      <c r="B98" s="53">
        <v>42023</v>
      </c>
      <c r="C98" s="23">
        <v>789</v>
      </c>
    </row>
    <row r="99" spans="2:3">
      <c r="B99" s="53">
        <v>42024</v>
      </c>
      <c r="C99" s="23">
        <v>454</v>
      </c>
    </row>
    <row r="100" spans="2:3">
      <c r="B100" s="53">
        <v>42025</v>
      </c>
      <c r="C100" s="23">
        <v>720</v>
      </c>
    </row>
    <row r="101" spans="2:3">
      <c r="B101" s="53">
        <v>42026</v>
      </c>
      <c r="C101" s="23">
        <v>489</v>
      </c>
    </row>
    <row r="102" spans="2:3">
      <c r="B102" s="53">
        <v>42027</v>
      </c>
      <c r="C102" s="23">
        <v>452.24</v>
      </c>
    </row>
    <row r="103" spans="2:3">
      <c r="B103" s="53">
        <v>42028</v>
      </c>
      <c r="C103" s="23">
        <v>485.24</v>
      </c>
    </row>
    <row r="104" spans="2:3">
      <c r="B104" s="53">
        <v>42029</v>
      </c>
      <c r="C104" s="23">
        <v>145.56</v>
      </c>
    </row>
    <row r="105" spans="2:3">
      <c r="B105" s="53">
        <v>42030</v>
      </c>
      <c r="C105" s="23">
        <v>4566.55</v>
      </c>
    </row>
    <row r="106" spans="2:3">
      <c r="B106" s="53">
        <v>42031</v>
      </c>
      <c r="C106" s="23">
        <v>485.55</v>
      </c>
    </row>
    <row r="107" spans="2:3">
      <c r="B107" s="53">
        <v>42032</v>
      </c>
      <c r="C107" s="23">
        <v>496</v>
      </c>
    </row>
    <row r="108" spans="2:3">
      <c r="B108" s="53">
        <v>42033</v>
      </c>
      <c r="C108" s="28">
        <v>664.25</v>
      </c>
    </row>
    <row r="109" spans="2:3">
      <c r="B109" s="53">
        <v>42034</v>
      </c>
      <c r="C109" s="18">
        <v>658.25</v>
      </c>
    </row>
    <row r="110" spans="2:3">
      <c r="B110" s="53">
        <v>42035</v>
      </c>
      <c r="C110" s="18">
        <v>112.23</v>
      </c>
    </row>
    <row r="111" spans="2:3">
      <c r="B111" s="53">
        <v>42036</v>
      </c>
      <c r="C111" s="18">
        <v>45620</v>
      </c>
    </row>
    <row r="112" spans="2:3">
      <c r="B112" s="53">
        <v>42037</v>
      </c>
      <c r="C112" s="18">
        <v>15620.23</v>
      </c>
    </row>
    <row r="113" spans="2:3">
      <c r="B113" s="53">
        <v>42038</v>
      </c>
      <c r="C113" s="18">
        <v>145.26</v>
      </c>
    </row>
    <row r="114" spans="2:3">
      <c r="B114" s="53">
        <v>42039</v>
      </c>
      <c r="C114" s="18">
        <v>223.56</v>
      </c>
    </row>
    <row r="115" spans="2:3">
      <c r="B115" s="53">
        <v>42040</v>
      </c>
      <c r="C115" s="18">
        <v>214.78</v>
      </c>
    </row>
    <row r="116" spans="2:3">
      <c r="B116" s="53">
        <v>42041</v>
      </c>
      <c r="C116" s="18">
        <v>236.89</v>
      </c>
    </row>
    <row r="117" spans="2:3">
      <c r="B117" s="53">
        <v>42042</v>
      </c>
      <c r="C117" s="18">
        <v>456.25</v>
      </c>
    </row>
    <row r="118" spans="2:3">
      <c r="B118" s="53">
        <v>42043</v>
      </c>
      <c r="C118" s="18">
        <v>789.56</v>
      </c>
    </row>
    <row r="119" spans="2:3">
      <c r="B119" s="53">
        <v>42044</v>
      </c>
      <c r="C119" s="18">
        <v>456.14</v>
      </c>
    </row>
    <row r="120" spans="2:3">
      <c r="B120" s="53">
        <v>42045</v>
      </c>
      <c r="C120" s="18">
        <v>4569.45</v>
      </c>
    </row>
    <row r="121" spans="2:3">
      <c r="B121" s="53">
        <v>42046</v>
      </c>
      <c r="C121" s="18">
        <v>447.2</v>
      </c>
    </row>
    <row r="122" spans="2:3">
      <c r="B122" s="53">
        <v>42047</v>
      </c>
      <c r="C122" s="18">
        <v>5694.2</v>
      </c>
    </row>
    <row r="123" spans="2:3">
      <c r="B123" s="53">
        <v>42048</v>
      </c>
      <c r="C123" s="18">
        <v>4450.6499999999996</v>
      </c>
    </row>
    <row r="124" spans="2:3">
      <c r="B124" s="53">
        <v>42049</v>
      </c>
      <c r="C124" s="18">
        <v>1122.32</v>
      </c>
    </row>
    <row r="125" spans="2:3">
      <c r="B125" s="53">
        <v>42050</v>
      </c>
      <c r="C125" s="18">
        <v>445.21</v>
      </c>
    </row>
    <row r="126" spans="2:3">
      <c r="B126" s="53">
        <v>42051</v>
      </c>
      <c r="C126" s="18">
        <v>6565.2</v>
      </c>
    </row>
    <row r="127" spans="2:3">
      <c r="B127" s="53">
        <v>42052</v>
      </c>
      <c r="C127" s="18">
        <v>458.21</v>
      </c>
    </row>
    <row r="128" spans="2:3">
      <c r="B128" s="53">
        <v>42053</v>
      </c>
      <c r="C128" s="18">
        <v>456.23</v>
      </c>
    </row>
    <row r="129" spans="2:3">
      <c r="B129" s="53">
        <v>42054</v>
      </c>
      <c r="C129" s="18">
        <v>4710</v>
      </c>
    </row>
    <row r="130" spans="2:3">
      <c r="B130" s="53">
        <v>42055</v>
      </c>
      <c r="C130" s="18">
        <v>1245.32</v>
      </c>
    </row>
    <row r="131" spans="2:3">
      <c r="B131" s="53">
        <v>42056</v>
      </c>
      <c r="C131" s="28">
        <v>560.4</v>
      </c>
    </row>
    <row r="132" spans="2:3">
      <c r="B132" s="53">
        <v>42057</v>
      </c>
      <c r="C132" s="18">
        <v>456.25</v>
      </c>
    </row>
    <row r="133" spans="2:3">
      <c r="B133" s="53">
        <v>42058</v>
      </c>
      <c r="C133" s="18">
        <v>664.25</v>
      </c>
    </row>
    <row r="134" spans="2:3">
      <c r="B134" s="53">
        <v>42059</v>
      </c>
      <c r="C134" s="18">
        <v>658.25</v>
      </c>
    </row>
    <row r="135" spans="2:3">
      <c r="B135" s="53">
        <v>42060</v>
      </c>
      <c r="C135" s="18">
        <v>112.23</v>
      </c>
    </row>
    <row r="136" spans="2:3">
      <c r="B136" s="53">
        <v>42061</v>
      </c>
      <c r="C136" s="18">
        <v>45620</v>
      </c>
    </row>
    <row r="137" spans="2:3">
      <c r="B137" s="53">
        <v>42062</v>
      </c>
      <c r="C137" s="18">
        <v>15620.23</v>
      </c>
    </row>
    <row r="138" spans="2:3">
      <c r="B138" s="53">
        <v>42063</v>
      </c>
      <c r="C138" s="18">
        <v>145.26</v>
      </c>
    </row>
    <row r="139" spans="2:3">
      <c r="B139" s="53">
        <v>42064</v>
      </c>
      <c r="C139" s="18">
        <v>223.56</v>
      </c>
    </row>
    <row r="140" spans="2:3">
      <c r="B140" s="53">
        <v>42065</v>
      </c>
      <c r="C140" s="18">
        <v>214.78</v>
      </c>
    </row>
    <row r="141" spans="2:3">
      <c r="B141" s="53">
        <v>42066</v>
      </c>
      <c r="C141" s="18">
        <v>236.89</v>
      </c>
    </row>
    <row r="142" spans="2:3">
      <c r="B142" s="53">
        <v>42067</v>
      </c>
      <c r="C142" s="18">
        <v>456.25</v>
      </c>
    </row>
    <row r="143" spans="2:3">
      <c r="B143" s="53">
        <v>42068</v>
      </c>
      <c r="C143" s="18">
        <v>789.56</v>
      </c>
    </row>
    <row r="144" spans="2:3">
      <c r="B144" s="53">
        <v>42069</v>
      </c>
      <c r="C144" s="18">
        <v>456.14</v>
      </c>
    </row>
    <row r="145" spans="2:3">
      <c r="B145" s="53">
        <v>42070</v>
      </c>
      <c r="C145" s="18">
        <v>4569.45</v>
      </c>
    </row>
    <row r="146" spans="2:3">
      <c r="B146" s="53">
        <v>42071</v>
      </c>
      <c r="C146" s="18">
        <v>447.2</v>
      </c>
    </row>
    <row r="147" spans="2:3">
      <c r="B147" s="53">
        <v>42072</v>
      </c>
      <c r="C147" s="18">
        <v>5694.2</v>
      </c>
    </row>
    <row r="148" spans="2:3">
      <c r="B148" s="53">
        <v>42073</v>
      </c>
      <c r="C148" s="18">
        <v>145.26</v>
      </c>
    </row>
    <row r="149" spans="2:3">
      <c r="B149" s="53">
        <v>42074</v>
      </c>
      <c r="C149" s="18">
        <v>223.56</v>
      </c>
    </row>
    <row r="150" spans="2:3">
      <c r="B150" s="53">
        <v>42075</v>
      </c>
      <c r="C150" s="18">
        <v>214.78</v>
      </c>
    </row>
    <row r="151" spans="2:3">
      <c r="B151" s="53">
        <v>42076</v>
      </c>
      <c r="C151" s="18">
        <v>236.89</v>
      </c>
    </row>
    <row r="152" spans="2:3">
      <c r="B152" s="53">
        <v>42077</v>
      </c>
      <c r="C152" s="18">
        <v>456.25</v>
      </c>
    </row>
    <row r="153" spans="2:3">
      <c r="B153" s="53">
        <v>42078</v>
      </c>
      <c r="C153" s="18">
        <v>789.56</v>
      </c>
    </row>
    <row r="154" spans="2:3">
      <c r="B154" s="53">
        <v>42079</v>
      </c>
      <c r="C154" s="18">
        <v>456.14</v>
      </c>
    </row>
    <row r="155" spans="2:3">
      <c r="B155" s="53">
        <v>42080</v>
      </c>
      <c r="C155" s="18">
        <v>4569.45</v>
      </c>
    </row>
    <row r="156" spans="2:3">
      <c r="B156" s="53">
        <v>42081</v>
      </c>
      <c r="C156" s="18">
        <v>447.2</v>
      </c>
    </row>
    <row r="157" spans="2:3">
      <c r="B157" s="53">
        <v>42082</v>
      </c>
      <c r="C157" s="18">
        <v>5694.2</v>
      </c>
    </row>
    <row r="158" spans="2:3">
      <c r="B158" s="53">
        <v>42083</v>
      </c>
      <c r="C158" s="18">
        <v>145.65</v>
      </c>
    </row>
    <row r="159" spans="2:3">
      <c r="B159" s="53">
        <v>42084</v>
      </c>
      <c r="C159" s="18">
        <v>6582.6</v>
      </c>
    </row>
    <row r="160" spans="2:3">
      <c r="B160" s="53">
        <v>42085</v>
      </c>
      <c r="C160" s="18">
        <v>445.6</v>
      </c>
    </row>
    <row r="161" spans="1:11">
      <c r="B161" s="53">
        <v>42086</v>
      </c>
      <c r="C161" s="18">
        <v>4562.2299999999996</v>
      </c>
    </row>
    <row r="162" spans="1:11">
      <c r="B162" s="53">
        <v>42087</v>
      </c>
      <c r="C162" s="18">
        <v>4450.6099999999997</v>
      </c>
    </row>
    <row r="163" spans="1:11">
      <c r="B163" s="53">
        <v>42088</v>
      </c>
      <c r="C163" s="18">
        <v>78.95</v>
      </c>
    </row>
    <row r="164" spans="1:11">
      <c r="B164" s="53">
        <v>42089</v>
      </c>
      <c r="C164" s="18">
        <v>44593.21</v>
      </c>
    </row>
    <row r="165" spans="1:11">
      <c r="B165" s="53">
        <v>42090</v>
      </c>
      <c r="C165" s="18">
        <v>1122.6300000000001</v>
      </c>
    </row>
    <row r="166" spans="1:11">
      <c r="B166" s="53">
        <v>42091</v>
      </c>
      <c r="C166" s="18">
        <v>2222.4499999999998</v>
      </c>
    </row>
    <row r="167" spans="1:11">
      <c r="B167" s="53">
        <v>42092</v>
      </c>
      <c r="C167" s="18">
        <v>3333.45</v>
      </c>
    </row>
    <row r="168" spans="1:11">
      <c r="B168" s="53">
        <v>42093</v>
      </c>
      <c r="C168" s="18">
        <v>7542.32</v>
      </c>
    </row>
    <row r="169" spans="1:11">
      <c r="B169" s="54">
        <v>42094</v>
      </c>
      <c r="C169" s="55">
        <v>1592.23</v>
      </c>
    </row>
    <row r="170" spans="1:11">
      <c r="B170" s="50" t="s">
        <v>983</v>
      </c>
      <c r="C170" s="51">
        <f>SUM(C80:C169)</f>
        <v>284216.93000000017</v>
      </c>
    </row>
    <row r="173" spans="1:11">
      <c r="A173" s="27" t="s">
        <v>984</v>
      </c>
      <c r="B173" s="11"/>
      <c r="C173" s="11"/>
      <c r="D173" s="11"/>
      <c r="E173" s="11"/>
      <c r="F173" s="11"/>
      <c r="G173" s="11"/>
      <c r="H173" s="11"/>
      <c r="I173" s="11"/>
      <c r="J173" s="11"/>
      <c r="K173" s="11"/>
    </row>
    <row r="175" spans="1:11">
      <c r="A175" s="92" t="s">
        <v>985</v>
      </c>
      <c r="B175" s="92"/>
      <c r="C175" s="92"/>
      <c r="D175" s="92"/>
    </row>
    <row r="176" spans="1:11">
      <c r="A176" s="11" t="s">
        <v>986</v>
      </c>
      <c r="B176" s="11"/>
      <c r="C176" s="11" t="s">
        <v>987</v>
      </c>
      <c r="D176" s="11"/>
    </row>
    <row r="177" spans="1:6">
      <c r="A177" s="11" t="s">
        <v>988</v>
      </c>
      <c r="B177" s="11"/>
      <c r="C177" s="11"/>
      <c r="D177" s="11"/>
    </row>
    <row r="178" spans="1:6">
      <c r="A178" s="11"/>
      <c r="B178" s="11"/>
      <c r="C178" s="11"/>
      <c r="D178" s="11"/>
    </row>
    <row r="179" spans="1:6">
      <c r="A179" s="11" t="s">
        <v>986</v>
      </c>
      <c r="B179" s="11"/>
      <c r="C179" s="11" t="s">
        <v>989</v>
      </c>
      <c r="D179" s="11"/>
    </row>
    <row r="180" spans="1:6">
      <c r="A180" s="11" t="s">
        <v>988</v>
      </c>
      <c r="B180" s="11"/>
      <c r="C180" s="11"/>
      <c r="D180" s="11"/>
    </row>
    <row r="182" spans="1:6">
      <c r="A182" s="102" t="s">
        <v>990</v>
      </c>
      <c r="B182" s="103"/>
      <c r="C182" s="104"/>
      <c r="D182" s="11"/>
      <c r="E182" s="11"/>
      <c r="F182" s="11"/>
    </row>
    <row r="183" spans="1:6">
      <c r="A183" s="61">
        <f>SUM(D190:D210)</f>
        <v>82216</v>
      </c>
      <c r="B183" s="56" t="s">
        <v>20</v>
      </c>
      <c r="C183" s="57" t="s">
        <v>20</v>
      </c>
      <c r="D183" s="11"/>
      <c r="E183" s="11"/>
      <c r="F183" s="11"/>
    </row>
    <row r="184" spans="1:6">
      <c r="A184" s="105"/>
      <c r="B184" s="105"/>
      <c r="C184" s="105"/>
      <c r="D184" s="105"/>
      <c r="E184" s="105"/>
      <c r="F184" s="105"/>
    </row>
    <row r="185" spans="1:6">
      <c r="A185" s="102" t="s">
        <v>991</v>
      </c>
      <c r="B185" s="103"/>
      <c r="C185" s="104"/>
      <c r="D185" s="11"/>
      <c r="E185" s="11"/>
      <c r="F185" s="11"/>
    </row>
    <row r="186" spans="1:6">
      <c r="A186" s="61">
        <f>SUM(E190:E210)</f>
        <v>89529</v>
      </c>
      <c r="B186" s="56" t="s">
        <v>20</v>
      </c>
      <c r="C186" s="57" t="s">
        <v>20</v>
      </c>
      <c r="D186" s="11"/>
      <c r="E186" s="11"/>
      <c r="F186" s="11"/>
    </row>
    <row r="188" spans="1:6">
      <c r="B188" s="58" t="s">
        <v>992</v>
      </c>
      <c r="C188" s="59" t="s">
        <v>993</v>
      </c>
      <c r="D188" s="93" t="s">
        <v>986</v>
      </c>
      <c r="E188" s="94"/>
    </row>
    <row r="189" spans="1:6">
      <c r="B189" s="47" t="s">
        <v>20</v>
      </c>
      <c r="C189" s="60" t="s">
        <v>20</v>
      </c>
      <c r="D189" s="60" t="s">
        <v>987</v>
      </c>
      <c r="E189" s="48" t="s">
        <v>989</v>
      </c>
    </row>
    <row r="190" spans="1:6">
      <c r="B190" s="18" t="s">
        <v>994</v>
      </c>
      <c r="C190" s="19" t="s">
        <v>995</v>
      </c>
      <c r="D190" s="19">
        <v>1254</v>
      </c>
      <c r="E190" s="18">
        <v>1526</v>
      </c>
    </row>
    <row r="191" spans="1:6">
      <c r="B191" s="18" t="s">
        <v>994</v>
      </c>
      <c r="C191" s="19" t="s">
        <v>996</v>
      </c>
      <c r="D191" s="19">
        <v>486</v>
      </c>
      <c r="E191" s="18">
        <v>4562</v>
      </c>
    </row>
    <row r="192" spans="1:6">
      <c r="B192" s="18" t="s">
        <v>994</v>
      </c>
      <c r="C192" s="19" t="s">
        <v>997</v>
      </c>
      <c r="D192" s="19">
        <v>4632</v>
      </c>
      <c r="E192" s="18">
        <v>4592</v>
      </c>
    </row>
    <row r="193" spans="2:5">
      <c r="B193" s="18" t="s">
        <v>994</v>
      </c>
      <c r="C193" s="19" t="s">
        <v>998</v>
      </c>
      <c r="D193" s="19">
        <v>4890</v>
      </c>
      <c r="E193" s="18">
        <v>1452</v>
      </c>
    </row>
    <row r="194" spans="2:5">
      <c r="B194" s="18" t="s">
        <v>994</v>
      </c>
      <c r="C194" s="19" t="s">
        <v>999</v>
      </c>
      <c r="D194" s="19">
        <v>4830</v>
      </c>
      <c r="E194" s="18">
        <v>6521</v>
      </c>
    </row>
    <row r="195" spans="2:5">
      <c r="B195" s="18" t="s">
        <v>994</v>
      </c>
      <c r="C195" s="19" t="s">
        <v>1000</v>
      </c>
      <c r="D195" s="19">
        <v>4622</v>
      </c>
      <c r="E195" s="18">
        <v>4785</v>
      </c>
    </row>
    <row r="196" spans="2:5">
      <c r="B196" s="18" t="s">
        <v>994</v>
      </c>
      <c r="C196" s="19" t="s">
        <v>1001</v>
      </c>
      <c r="D196" s="19">
        <v>8960</v>
      </c>
      <c r="E196" s="18">
        <v>21452</v>
      </c>
    </row>
    <row r="197" spans="2:5">
      <c r="B197" s="18" t="s">
        <v>994</v>
      </c>
      <c r="C197" s="19" t="s">
        <v>1002</v>
      </c>
      <c r="D197" s="19">
        <v>478</v>
      </c>
      <c r="E197" s="18">
        <v>12458</v>
      </c>
    </row>
    <row r="198" spans="2:5">
      <c r="B198" s="18" t="s">
        <v>994</v>
      </c>
      <c r="C198" s="19" t="s">
        <v>1003</v>
      </c>
      <c r="D198" s="19">
        <v>320</v>
      </c>
      <c r="E198" s="18">
        <v>1256</v>
      </c>
    </row>
    <row r="199" spans="2:5">
      <c r="B199" s="18" t="s">
        <v>994</v>
      </c>
      <c r="C199" s="19" t="s">
        <v>1004</v>
      </c>
      <c r="D199" s="19">
        <v>455</v>
      </c>
      <c r="E199" s="18">
        <v>4521</v>
      </c>
    </row>
    <row r="200" spans="2:5">
      <c r="B200" s="18" t="s">
        <v>994</v>
      </c>
      <c r="C200" s="19" t="s">
        <v>1005</v>
      </c>
      <c r="D200" s="19">
        <v>18963</v>
      </c>
      <c r="E200" s="18">
        <v>1265</v>
      </c>
    </row>
    <row r="201" spans="2:5">
      <c r="B201" s="18" t="s">
        <v>994</v>
      </c>
      <c r="C201" s="19" t="s">
        <v>1006</v>
      </c>
      <c r="D201" s="19">
        <v>1656</v>
      </c>
      <c r="E201" s="18">
        <v>3256</v>
      </c>
    </row>
    <row r="202" spans="2:5">
      <c r="B202" s="18" t="s">
        <v>994</v>
      </c>
      <c r="C202" s="19" t="s">
        <v>1007</v>
      </c>
      <c r="D202" s="19">
        <v>1000</v>
      </c>
      <c r="E202" s="18">
        <v>1452</v>
      </c>
    </row>
    <row r="203" spans="2:5">
      <c r="B203" s="18" t="s">
        <v>994</v>
      </c>
      <c r="C203" s="19" t="s">
        <v>1008</v>
      </c>
      <c r="D203" s="19">
        <v>7895</v>
      </c>
      <c r="E203" s="18">
        <v>2563</v>
      </c>
    </row>
    <row r="204" spans="2:5">
      <c r="B204" s="18" t="s">
        <v>994</v>
      </c>
      <c r="C204" s="19" t="s">
        <v>1009</v>
      </c>
      <c r="D204" s="19">
        <v>4620</v>
      </c>
      <c r="E204" s="18">
        <v>3652</v>
      </c>
    </row>
    <row r="205" spans="2:5">
      <c r="B205" s="18" t="s">
        <v>994</v>
      </c>
      <c r="C205" s="19" t="s">
        <v>1010</v>
      </c>
      <c r="D205" s="19">
        <v>452</v>
      </c>
      <c r="E205" s="18">
        <v>2541</v>
      </c>
    </row>
    <row r="206" spans="2:5">
      <c r="B206" s="18" t="s">
        <v>994</v>
      </c>
      <c r="C206" s="19" t="s">
        <v>1011</v>
      </c>
      <c r="D206" s="19">
        <v>633</v>
      </c>
      <c r="E206" s="18">
        <v>1478</v>
      </c>
    </row>
    <row r="207" spans="2:5">
      <c r="B207" s="18" t="s">
        <v>994</v>
      </c>
      <c r="C207" s="19" t="s">
        <v>1012</v>
      </c>
      <c r="D207" s="19">
        <v>6969</v>
      </c>
      <c r="E207" s="18">
        <v>2896</v>
      </c>
    </row>
    <row r="208" spans="2:5">
      <c r="B208" s="18" t="s">
        <v>994</v>
      </c>
      <c r="C208" s="19" t="s">
        <v>1013</v>
      </c>
      <c r="D208" s="19">
        <v>4856</v>
      </c>
      <c r="E208" s="18">
        <v>3698</v>
      </c>
    </row>
    <row r="209" spans="1:7">
      <c r="B209" s="18" t="s">
        <v>994</v>
      </c>
      <c r="C209" s="19" t="s">
        <v>1014</v>
      </c>
      <c r="D209" s="19">
        <v>4123</v>
      </c>
      <c r="E209" s="18">
        <v>1458</v>
      </c>
    </row>
    <row r="210" spans="1:7">
      <c r="B210" s="18" t="s">
        <v>994</v>
      </c>
      <c r="C210" s="19" t="s">
        <v>1015</v>
      </c>
      <c r="D210" s="19">
        <v>122</v>
      </c>
      <c r="E210" s="18">
        <v>2145</v>
      </c>
    </row>
    <row r="213" spans="1:7">
      <c r="A213" s="27" t="s">
        <v>1016</v>
      </c>
      <c r="B213" s="11"/>
      <c r="C213" s="11"/>
      <c r="D213" s="11"/>
    </row>
    <row r="215" spans="1:7">
      <c r="B215" s="21" t="s">
        <v>1017</v>
      </c>
      <c r="C215" s="14" t="s">
        <v>1018</v>
      </c>
      <c r="D215" s="13" t="s">
        <v>1019</v>
      </c>
      <c r="E215" s="31" t="s">
        <v>1020</v>
      </c>
    </row>
    <row r="216" spans="1:7">
      <c r="B216" s="18">
        <v>1</v>
      </c>
      <c r="C216" s="19">
        <v>90000</v>
      </c>
      <c r="D216" s="62" t="s">
        <v>1021</v>
      </c>
      <c r="E216" s="23">
        <v>2000</v>
      </c>
    </row>
    <row r="217" spans="1:7">
      <c r="B217" s="18">
        <v>2</v>
      </c>
      <c r="C217" s="19">
        <v>8000</v>
      </c>
      <c r="D217" s="62" t="s">
        <v>1022</v>
      </c>
      <c r="E217" s="23">
        <v>4000</v>
      </c>
    </row>
    <row r="218" spans="1:7">
      <c r="B218" s="18">
        <v>3</v>
      </c>
      <c r="C218" s="19">
        <v>75000</v>
      </c>
      <c r="D218" s="62" t="s">
        <v>1021</v>
      </c>
      <c r="E218" s="23">
        <v>1000</v>
      </c>
    </row>
    <row r="219" spans="1:7">
      <c r="B219" s="18">
        <v>4</v>
      </c>
      <c r="C219" s="19">
        <v>60000</v>
      </c>
      <c r="D219" s="62" t="s">
        <v>1021</v>
      </c>
      <c r="E219" s="23">
        <v>650</v>
      </c>
    </row>
    <row r="220" spans="1:7">
      <c r="B220" s="18">
        <v>5</v>
      </c>
      <c r="C220" s="19">
        <v>40000</v>
      </c>
      <c r="D220" s="62" t="s">
        <v>1021</v>
      </c>
      <c r="E220" s="23">
        <v>4500</v>
      </c>
    </row>
    <row r="222" spans="1:7">
      <c r="B222" s="11"/>
      <c r="C222" s="25" t="s">
        <v>1023</v>
      </c>
      <c r="D222" s="5">
        <f>SUM(9000,75000,60000,40000)</f>
        <v>184000</v>
      </c>
    </row>
    <row r="223" spans="1:7">
      <c r="B223" s="105"/>
      <c r="C223" s="105"/>
      <c r="D223" s="105"/>
      <c r="E223" s="105"/>
      <c r="F223" s="105"/>
      <c r="G223" s="105"/>
    </row>
    <row r="224" spans="1:7">
      <c r="B224" s="11"/>
      <c r="C224" s="25" t="s">
        <v>1024</v>
      </c>
      <c r="D224" s="5">
        <f>SUM(8000)</f>
        <v>8000</v>
      </c>
    </row>
  </sheetData>
  <mergeCells count="7">
    <mergeCell ref="B223:G223"/>
    <mergeCell ref="A3:D3"/>
    <mergeCell ref="A175:D175"/>
    <mergeCell ref="A182:C182"/>
    <mergeCell ref="A184:F184"/>
    <mergeCell ref="A185:C185"/>
    <mergeCell ref="D188:E188"/>
  </mergeCells>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ECF831-7ECE-498A-A8F0-8006387AE0EE}">
  <dimension ref="A1:I200"/>
  <sheetViews>
    <sheetView topLeftCell="A180" workbookViewId="0">
      <selection activeCell="C201" sqref="C201"/>
    </sheetView>
  </sheetViews>
  <sheetFormatPr defaultRowHeight="15"/>
  <cols>
    <col min="1" max="1" width="13.42578125" customWidth="1"/>
    <col min="2" max="2" width="18.7109375" bestFit="1" customWidth="1"/>
    <col min="3" max="3" width="37.7109375" customWidth="1"/>
    <col min="4" max="4" width="13.5703125" customWidth="1"/>
    <col min="5" max="5" width="20" bestFit="1" customWidth="1"/>
  </cols>
  <sheetData>
    <row r="1" spans="1:9">
      <c r="A1" s="12" t="s">
        <v>955</v>
      </c>
      <c r="B1" s="11"/>
      <c r="C1" s="11"/>
      <c r="D1" s="11"/>
      <c r="E1" s="11"/>
      <c r="F1" s="11"/>
      <c r="G1" s="11"/>
      <c r="H1" s="11"/>
      <c r="I1" s="11"/>
    </row>
    <row r="2" spans="1:9">
      <c r="A2" s="11" t="s">
        <v>956</v>
      </c>
      <c r="B2" s="11"/>
      <c r="C2" s="11"/>
      <c r="D2" s="11"/>
      <c r="E2" s="11"/>
      <c r="F2" s="11"/>
      <c r="G2" s="11"/>
      <c r="H2" s="11" t="s">
        <v>957</v>
      </c>
      <c r="I2" s="11"/>
    </row>
    <row r="4" spans="1:9">
      <c r="A4" s="32" t="s">
        <v>873</v>
      </c>
      <c r="B4" s="33" t="s">
        <v>874</v>
      </c>
      <c r="C4" s="34" t="s">
        <v>958</v>
      </c>
      <c r="D4" s="30"/>
      <c r="E4" s="30"/>
    </row>
    <row r="5" spans="1:9">
      <c r="A5" s="35" t="s">
        <v>959</v>
      </c>
      <c r="B5" s="36">
        <v>84</v>
      </c>
      <c r="C5" s="37" t="str" cm="1">
        <f t="array" ref="C5">_xlfn.IFS(B5&gt;=80,"EXCELLENT",B6&gt;=70,"GOOD",B6&gt;=60,"FAIL")</f>
        <v>EXCELLENT</v>
      </c>
    </row>
    <row r="6" spans="1:9">
      <c r="A6" s="35" t="s">
        <v>960</v>
      </c>
      <c r="B6" s="36">
        <v>56</v>
      </c>
      <c r="C6" s="37" t="str" cm="1">
        <f t="array" ref="C6">_xlfn.IFS(B6&gt;=80,"EXCELLENT",B7&gt;=70,"GOOD",B7&gt;=60,"FAIL")</f>
        <v>GOOD</v>
      </c>
    </row>
    <row r="7" spans="1:9">
      <c r="A7" s="35" t="s">
        <v>961</v>
      </c>
      <c r="B7" s="36">
        <v>89</v>
      </c>
      <c r="C7" s="37" t="str" cm="1">
        <f t="array" ref="C7">_xlfn.IFS(B7&gt;=80,"EXCELLENT",B8&gt;=70,"GOOD",B8&gt;=60,"FAIL")</f>
        <v>EXCELLENT</v>
      </c>
    </row>
    <row r="8" spans="1:9">
      <c r="A8" s="35" t="s">
        <v>962</v>
      </c>
      <c r="B8" s="36">
        <v>64</v>
      </c>
      <c r="C8" s="37" t="str" cm="1">
        <f t="array" ref="C8">_xlfn.IFS(B8&gt;=80,"EXCELLENT",B9&gt;=70,"GOOD",B9&gt;=60,"FAIL")</f>
        <v>GOOD</v>
      </c>
    </row>
    <row r="9" spans="1:9">
      <c r="A9" s="38" t="s">
        <v>963</v>
      </c>
      <c r="B9" s="39">
        <v>92</v>
      </c>
      <c r="C9" s="40" t="str" cm="1">
        <f t="array" ref="C9">_xlfn.IFS(B9&gt;=80,"EXCELLENT",B10&gt;=70,"GOOD",B10&gt;=60,"FAIL")</f>
        <v>EXCELLENT</v>
      </c>
    </row>
    <row r="12" spans="1:9">
      <c r="A12" s="27" t="s">
        <v>964</v>
      </c>
      <c r="B12" s="11"/>
      <c r="C12" s="11"/>
      <c r="D12" s="11"/>
      <c r="E12" s="11"/>
      <c r="F12" s="11"/>
      <c r="G12" s="11"/>
      <c r="H12" s="11"/>
      <c r="I12" s="11"/>
    </row>
    <row r="14" spans="1:9">
      <c r="A14" s="45" t="s">
        <v>965</v>
      </c>
      <c r="B14" s="46" t="s">
        <v>966</v>
      </c>
    </row>
    <row r="15" spans="1:9">
      <c r="A15" s="41" t="s">
        <v>967</v>
      </c>
      <c r="B15" s="42">
        <v>780</v>
      </c>
    </row>
    <row r="16" spans="1:9">
      <c r="A16" s="41" t="s">
        <v>968</v>
      </c>
      <c r="B16" s="42">
        <v>460</v>
      </c>
    </row>
    <row r="17" spans="1:9">
      <c r="A17" s="41" t="s">
        <v>969</v>
      </c>
      <c r="B17" s="42">
        <v>800</v>
      </c>
    </row>
    <row r="18" spans="1:9">
      <c r="A18" s="41" t="s">
        <v>970</v>
      </c>
      <c r="B18" s="42">
        <v>120</v>
      </c>
    </row>
    <row r="19" spans="1:9">
      <c r="A19" s="41" t="s">
        <v>971</v>
      </c>
      <c r="B19" s="42">
        <v>530</v>
      </c>
    </row>
    <row r="20" spans="1:9">
      <c r="A20" s="41" t="s">
        <v>972</v>
      </c>
      <c r="B20" s="42">
        <v>792</v>
      </c>
    </row>
    <row r="21" spans="1:9">
      <c r="A21" s="41" t="s">
        <v>973</v>
      </c>
      <c r="B21" s="42">
        <v>300</v>
      </c>
    </row>
    <row r="22" spans="1:9">
      <c r="A22" s="41" t="s">
        <v>974</v>
      </c>
      <c r="B22" s="42">
        <v>210</v>
      </c>
    </row>
    <row r="23" spans="1:9">
      <c r="A23" s="41" t="s">
        <v>975</v>
      </c>
      <c r="B23" s="42">
        <v>490</v>
      </c>
    </row>
    <row r="24" spans="1:9">
      <c r="A24" s="41" t="s">
        <v>976</v>
      </c>
      <c r="B24" s="42">
        <v>734</v>
      </c>
    </row>
    <row r="25" spans="1:9">
      <c r="A25" s="41" t="s">
        <v>977</v>
      </c>
      <c r="B25" s="42">
        <v>123</v>
      </c>
    </row>
    <row r="26" spans="1:9">
      <c r="A26" s="41" t="s">
        <v>978</v>
      </c>
      <c r="B26" s="42">
        <v>230</v>
      </c>
    </row>
    <row r="27" spans="1:9">
      <c r="A27" s="41" t="s">
        <v>20</v>
      </c>
      <c r="B27" s="42"/>
    </row>
    <row r="28" spans="1:9">
      <c r="A28" s="43" t="s">
        <v>979</v>
      </c>
      <c r="B28" s="44">
        <f>SUM(B15:B26)</f>
        <v>5569</v>
      </c>
    </row>
    <row r="31" spans="1:9">
      <c r="A31" s="15" t="s">
        <v>980</v>
      </c>
      <c r="B31" s="12"/>
      <c r="C31" s="12"/>
      <c r="D31" s="12"/>
      <c r="E31" s="12"/>
      <c r="F31" s="12"/>
      <c r="G31" s="12"/>
      <c r="H31" s="12"/>
      <c r="I31" s="12"/>
    </row>
    <row r="33" spans="2:3">
      <c r="B33" s="52" t="s">
        <v>981</v>
      </c>
      <c r="C33" s="49" t="s">
        <v>982</v>
      </c>
    </row>
    <row r="34" spans="2:3">
      <c r="B34" s="53">
        <v>42005</v>
      </c>
      <c r="C34" s="23">
        <v>145.56</v>
      </c>
    </row>
    <row r="35" spans="2:3">
      <c r="B35" s="53">
        <v>42006</v>
      </c>
      <c r="C35" s="23">
        <v>4566.55</v>
      </c>
    </row>
    <row r="36" spans="2:3">
      <c r="B36" s="53">
        <v>42007</v>
      </c>
      <c r="C36" s="23">
        <v>485.55</v>
      </c>
    </row>
    <row r="37" spans="2:3">
      <c r="B37" s="53">
        <v>42008</v>
      </c>
      <c r="C37" s="23">
        <v>496</v>
      </c>
    </row>
    <row r="38" spans="2:3">
      <c r="B38" s="53">
        <v>42009</v>
      </c>
      <c r="C38" s="23">
        <v>495.23</v>
      </c>
    </row>
    <row r="39" spans="2:3">
      <c r="B39" s="53">
        <v>42010</v>
      </c>
      <c r="C39" s="23">
        <v>149.55000000000001</v>
      </c>
    </row>
    <row r="40" spans="2:3">
      <c r="B40" s="53">
        <v>42011</v>
      </c>
      <c r="C40" s="23">
        <v>795.56</v>
      </c>
    </row>
    <row r="41" spans="2:3">
      <c r="B41" s="53">
        <v>42012</v>
      </c>
      <c r="C41" s="23">
        <v>489.23</v>
      </c>
    </row>
    <row r="42" spans="2:3">
      <c r="B42" s="53">
        <v>42013</v>
      </c>
      <c r="C42" s="23">
        <v>789</v>
      </c>
    </row>
    <row r="43" spans="2:3">
      <c r="B43" s="53">
        <v>42014</v>
      </c>
      <c r="C43" s="23">
        <v>454</v>
      </c>
    </row>
    <row r="44" spans="2:3">
      <c r="B44" s="53">
        <v>42015</v>
      </c>
      <c r="C44" s="23">
        <v>720</v>
      </c>
    </row>
    <row r="45" spans="2:3">
      <c r="B45" s="53">
        <v>42016</v>
      </c>
      <c r="C45" s="23">
        <v>489</v>
      </c>
    </row>
    <row r="46" spans="2:3">
      <c r="B46" s="53">
        <v>42017</v>
      </c>
      <c r="C46" s="23">
        <v>452.24</v>
      </c>
    </row>
    <row r="47" spans="2:3">
      <c r="B47" s="53">
        <v>42018</v>
      </c>
      <c r="C47" s="23">
        <v>485.24</v>
      </c>
    </row>
    <row r="48" spans="2:3">
      <c r="B48" s="53">
        <v>42019</v>
      </c>
      <c r="C48" s="23">
        <v>495.23</v>
      </c>
    </row>
    <row r="49" spans="2:3">
      <c r="B49" s="53">
        <v>42020</v>
      </c>
      <c r="C49" s="23">
        <v>149.55000000000001</v>
      </c>
    </row>
    <row r="50" spans="2:3">
      <c r="B50" s="53">
        <v>42021</v>
      </c>
      <c r="C50" s="23">
        <v>795.56</v>
      </c>
    </row>
    <row r="51" spans="2:3">
      <c r="B51" s="53">
        <v>42022</v>
      </c>
      <c r="C51" s="23">
        <v>489.23</v>
      </c>
    </row>
    <row r="52" spans="2:3">
      <c r="B52" s="53">
        <v>42023</v>
      </c>
      <c r="C52" s="23">
        <v>789</v>
      </c>
    </row>
    <row r="53" spans="2:3">
      <c r="B53" s="53">
        <v>42024</v>
      </c>
      <c r="C53" s="23">
        <v>454</v>
      </c>
    </row>
    <row r="54" spans="2:3">
      <c r="B54" s="53">
        <v>42025</v>
      </c>
      <c r="C54" s="23">
        <v>720</v>
      </c>
    </row>
    <row r="55" spans="2:3">
      <c r="B55" s="53">
        <v>42026</v>
      </c>
      <c r="C55" s="23">
        <v>489</v>
      </c>
    </row>
    <row r="56" spans="2:3">
      <c r="B56" s="53">
        <v>42027</v>
      </c>
      <c r="C56" s="23">
        <v>452.24</v>
      </c>
    </row>
    <row r="57" spans="2:3">
      <c r="B57" s="53">
        <v>42028</v>
      </c>
      <c r="C57" s="23">
        <v>485.24</v>
      </c>
    </row>
    <row r="58" spans="2:3">
      <c r="B58" s="53">
        <v>42029</v>
      </c>
      <c r="C58" s="23">
        <v>145.56</v>
      </c>
    </row>
    <row r="59" spans="2:3">
      <c r="B59" s="53">
        <v>42030</v>
      </c>
      <c r="C59" s="23">
        <v>4566.55</v>
      </c>
    </row>
    <row r="60" spans="2:3">
      <c r="B60" s="53">
        <v>42031</v>
      </c>
      <c r="C60" s="23">
        <v>485.55</v>
      </c>
    </row>
    <row r="61" spans="2:3">
      <c r="B61" s="53">
        <v>42032</v>
      </c>
      <c r="C61" s="23">
        <v>496</v>
      </c>
    </row>
    <row r="62" spans="2:3">
      <c r="B62" s="53">
        <v>42033</v>
      </c>
      <c r="C62" s="28">
        <v>664.25</v>
      </c>
    </row>
    <row r="63" spans="2:3">
      <c r="B63" s="53">
        <v>42034</v>
      </c>
      <c r="C63" s="18">
        <v>658.25</v>
      </c>
    </row>
    <row r="64" spans="2:3">
      <c r="B64" s="53">
        <v>42035</v>
      </c>
      <c r="C64" s="18">
        <v>112.23</v>
      </c>
    </row>
    <row r="65" spans="2:3">
      <c r="B65" s="53">
        <v>42036</v>
      </c>
      <c r="C65" s="18">
        <v>45620</v>
      </c>
    </row>
    <row r="66" spans="2:3">
      <c r="B66" s="53">
        <v>42037</v>
      </c>
      <c r="C66" s="18">
        <v>15620.23</v>
      </c>
    </row>
    <row r="67" spans="2:3">
      <c r="B67" s="53">
        <v>42038</v>
      </c>
      <c r="C67" s="18">
        <v>145.26</v>
      </c>
    </row>
    <row r="68" spans="2:3">
      <c r="B68" s="53">
        <v>42039</v>
      </c>
      <c r="C68" s="18">
        <v>223.56</v>
      </c>
    </row>
    <row r="69" spans="2:3">
      <c r="B69" s="53">
        <v>42040</v>
      </c>
      <c r="C69" s="18">
        <v>214.78</v>
      </c>
    </row>
    <row r="70" spans="2:3">
      <c r="B70" s="53">
        <v>42041</v>
      </c>
      <c r="C70" s="18">
        <v>236.89</v>
      </c>
    </row>
    <row r="71" spans="2:3">
      <c r="B71" s="53">
        <v>42042</v>
      </c>
      <c r="C71" s="18">
        <v>456.25</v>
      </c>
    </row>
    <row r="72" spans="2:3">
      <c r="B72" s="53">
        <v>42043</v>
      </c>
      <c r="C72" s="18">
        <v>789.56</v>
      </c>
    </row>
    <row r="73" spans="2:3">
      <c r="B73" s="53">
        <v>42044</v>
      </c>
      <c r="C73" s="18">
        <v>456.14</v>
      </c>
    </row>
    <row r="74" spans="2:3">
      <c r="B74" s="53">
        <v>42045</v>
      </c>
      <c r="C74" s="18">
        <v>4569.45</v>
      </c>
    </row>
    <row r="75" spans="2:3">
      <c r="B75" s="53">
        <v>42046</v>
      </c>
      <c r="C75" s="18">
        <v>447.2</v>
      </c>
    </row>
    <row r="76" spans="2:3">
      <c r="B76" s="53">
        <v>42047</v>
      </c>
      <c r="C76" s="18">
        <v>5694.2</v>
      </c>
    </row>
    <row r="77" spans="2:3">
      <c r="B77" s="53">
        <v>42048</v>
      </c>
      <c r="C77" s="18">
        <v>4450.6499999999996</v>
      </c>
    </row>
    <row r="78" spans="2:3">
      <c r="B78" s="53">
        <v>42049</v>
      </c>
      <c r="C78" s="18">
        <v>1122.32</v>
      </c>
    </row>
    <row r="79" spans="2:3">
      <c r="B79" s="53">
        <v>42050</v>
      </c>
      <c r="C79" s="18">
        <v>445.21</v>
      </c>
    </row>
    <row r="80" spans="2:3">
      <c r="B80" s="53">
        <v>42051</v>
      </c>
      <c r="C80" s="18">
        <v>6565.2</v>
      </c>
    </row>
    <row r="81" spans="2:3">
      <c r="B81" s="53">
        <v>42052</v>
      </c>
      <c r="C81" s="18">
        <v>458.21</v>
      </c>
    </row>
    <row r="82" spans="2:3">
      <c r="B82" s="53">
        <v>42053</v>
      </c>
      <c r="C82" s="18">
        <v>456.23</v>
      </c>
    </row>
    <row r="83" spans="2:3">
      <c r="B83" s="53">
        <v>42054</v>
      </c>
      <c r="C83" s="18">
        <v>4710</v>
      </c>
    </row>
    <row r="84" spans="2:3">
      <c r="B84" s="53">
        <v>42055</v>
      </c>
      <c r="C84" s="18">
        <v>1245.32</v>
      </c>
    </row>
    <row r="85" spans="2:3">
      <c r="B85" s="53">
        <v>42056</v>
      </c>
      <c r="C85" s="28">
        <v>560.4</v>
      </c>
    </row>
    <row r="86" spans="2:3">
      <c r="B86" s="53">
        <v>42057</v>
      </c>
      <c r="C86" s="18">
        <v>456.25</v>
      </c>
    </row>
    <row r="87" spans="2:3">
      <c r="B87" s="53">
        <v>42058</v>
      </c>
      <c r="C87" s="18">
        <v>664.25</v>
      </c>
    </row>
    <row r="88" spans="2:3">
      <c r="B88" s="53">
        <v>42059</v>
      </c>
      <c r="C88" s="18">
        <v>658.25</v>
      </c>
    </row>
    <row r="89" spans="2:3">
      <c r="B89" s="53">
        <v>42060</v>
      </c>
      <c r="C89" s="18">
        <v>112.23</v>
      </c>
    </row>
    <row r="90" spans="2:3">
      <c r="B90" s="53">
        <v>42061</v>
      </c>
      <c r="C90" s="18">
        <v>45620</v>
      </c>
    </row>
    <row r="91" spans="2:3">
      <c r="B91" s="53">
        <v>42062</v>
      </c>
      <c r="C91" s="18">
        <v>15620.23</v>
      </c>
    </row>
    <row r="92" spans="2:3">
      <c r="B92" s="53">
        <v>42063</v>
      </c>
      <c r="C92" s="18">
        <v>145.26</v>
      </c>
    </row>
    <row r="93" spans="2:3">
      <c r="B93" s="53">
        <v>42064</v>
      </c>
      <c r="C93" s="18">
        <v>223.56</v>
      </c>
    </row>
    <row r="94" spans="2:3">
      <c r="B94" s="53">
        <v>42065</v>
      </c>
      <c r="C94" s="18">
        <v>214.78</v>
      </c>
    </row>
    <row r="95" spans="2:3">
      <c r="B95" s="53">
        <v>42066</v>
      </c>
      <c r="C95" s="18">
        <v>236.89</v>
      </c>
    </row>
    <row r="96" spans="2:3">
      <c r="B96" s="53">
        <v>42067</v>
      </c>
      <c r="C96" s="18">
        <v>456.25</v>
      </c>
    </row>
    <row r="97" spans="2:3">
      <c r="B97" s="53">
        <v>42068</v>
      </c>
      <c r="C97" s="18">
        <v>789.56</v>
      </c>
    </row>
    <row r="98" spans="2:3">
      <c r="B98" s="53">
        <v>42069</v>
      </c>
      <c r="C98" s="18">
        <v>456.14</v>
      </c>
    </row>
    <row r="99" spans="2:3">
      <c r="B99" s="53">
        <v>42070</v>
      </c>
      <c r="C99" s="18">
        <v>4569.45</v>
      </c>
    </row>
    <row r="100" spans="2:3">
      <c r="B100" s="53">
        <v>42071</v>
      </c>
      <c r="C100" s="18">
        <v>447.2</v>
      </c>
    </row>
    <row r="101" spans="2:3">
      <c r="B101" s="53">
        <v>42072</v>
      </c>
      <c r="C101" s="18">
        <v>5694.2</v>
      </c>
    </row>
    <row r="102" spans="2:3">
      <c r="B102" s="53">
        <v>42073</v>
      </c>
      <c r="C102" s="18">
        <v>145.26</v>
      </c>
    </row>
    <row r="103" spans="2:3">
      <c r="B103" s="53">
        <v>42074</v>
      </c>
      <c r="C103" s="18">
        <v>223.56</v>
      </c>
    </row>
    <row r="104" spans="2:3">
      <c r="B104" s="53">
        <v>42075</v>
      </c>
      <c r="C104" s="18">
        <v>214.78</v>
      </c>
    </row>
    <row r="105" spans="2:3">
      <c r="B105" s="53">
        <v>42076</v>
      </c>
      <c r="C105" s="18">
        <v>236.89</v>
      </c>
    </row>
    <row r="106" spans="2:3">
      <c r="B106" s="53">
        <v>42077</v>
      </c>
      <c r="C106" s="18">
        <v>456.25</v>
      </c>
    </row>
    <row r="107" spans="2:3">
      <c r="B107" s="53">
        <v>42078</v>
      </c>
      <c r="C107" s="18">
        <v>789.56</v>
      </c>
    </row>
    <row r="108" spans="2:3">
      <c r="B108" s="53">
        <v>42079</v>
      </c>
      <c r="C108" s="18">
        <v>456.14</v>
      </c>
    </row>
    <row r="109" spans="2:3">
      <c r="B109" s="53">
        <v>42080</v>
      </c>
      <c r="C109" s="18">
        <v>4569.45</v>
      </c>
    </row>
    <row r="110" spans="2:3">
      <c r="B110" s="53">
        <v>42081</v>
      </c>
      <c r="C110" s="18">
        <v>447.2</v>
      </c>
    </row>
    <row r="111" spans="2:3">
      <c r="B111" s="53">
        <v>42082</v>
      </c>
      <c r="C111" s="18">
        <v>5694.2</v>
      </c>
    </row>
    <row r="112" spans="2:3">
      <c r="B112" s="53">
        <v>42083</v>
      </c>
      <c r="C112" s="18">
        <v>145.65</v>
      </c>
    </row>
    <row r="113" spans="1:9">
      <c r="B113" s="53">
        <v>42084</v>
      </c>
      <c r="C113" s="18">
        <v>6582.6</v>
      </c>
    </row>
    <row r="114" spans="1:9">
      <c r="B114" s="53">
        <v>42085</v>
      </c>
      <c r="C114" s="18">
        <v>445.6</v>
      </c>
    </row>
    <row r="115" spans="1:9">
      <c r="B115" s="53">
        <v>42086</v>
      </c>
      <c r="C115" s="18">
        <v>4562.2299999999996</v>
      </c>
    </row>
    <row r="116" spans="1:9">
      <c r="B116" s="53">
        <v>42087</v>
      </c>
      <c r="C116" s="18">
        <v>4450.6099999999997</v>
      </c>
    </row>
    <row r="117" spans="1:9">
      <c r="B117" s="53">
        <v>42088</v>
      </c>
      <c r="C117" s="18">
        <v>78.95</v>
      </c>
    </row>
    <row r="118" spans="1:9">
      <c r="B118" s="53">
        <v>42089</v>
      </c>
      <c r="C118" s="18">
        <v>44593.21</v>
      </c>
    </row>
    <row r="119" spans="1:9">
      <c r="B119" s="53">
        <v>42090</v>
      </c>
      <c r="C119" s="18">
        <v>1122.6300000000001</v>
      </c>
    </row>
    <row r="120" spans="1:9">
      <c r="B120" s="53">
        <v>42091</v>
      </c>
      <c r="C120" s="18">
        <v>2222.4499999999998</v>
      </c>
    </row>
    <row r="121" spans="1:9">
      <c r="B121" s="53">
        <v>42092</v>
      </c>
      <c r="C121" s="18">
        <v>3333.45</v>
      </c>
    </row>
    <row r="122" spans="1:9">
      <c r="B122" s="53">
        <v>42093</v>
      </c>
      <c r="C122" s="18">
        <v>7542.32</v>
      </c>
    </row>
    <row r="123" spans="1:9">
      <c r="B123" s="54">
        <v>42094</v>
      </c>
      <c r="C123" s="55">
        <v>1592.23</v>
      </c>
    </row>
    <row r="124" spans="1:9">
      <c r="B124" s="66" t="s">
        <v>983</v>
      </c>
      <c r="C124" s="67">
        <f>SUM(C34:C123)</f>
        <v>284216.93000000017</v>
      </c>
    </row>
    <row r="127" spans="1:9">
      <c r="A127" s="27" t="s">
        <v>984</v>
      </c>
      <c r="B127" s="11"/>
      <c r="C127" s="11"/>
      <c r="D127" s="11"/>
      <c r="E127" s="11"/>
      <c r="F127" s="11"/>
      <c r="G127" s="11"/>
      <c r="H127" s="11"/>
      <c r="I127" s="11"/>
    </row>
    <row r="129" spans="1:6">
      <c r="A129" s="92" t="s">
        <v>985</v>
      </c>
      <c r="B129" s="92"/>
      <c r="C129" s="92"/>
      <c r="D129" s="92"/>
    </row>
    <row r="130" spans="1:6">
      <c r="A130" s="11" t="s">
        <v>986</v>
      </c>
      <c r="B130" s="11"/>
      <c r="C130" s="11" t="s">
        <v>987</v>
      </c>
      <c r="D130" s="11"/>
    </row>
    <row r="131" spans="1:6">
      <c r="A131" s="11" t="s">
        <v>988</v>
      </c>
      <c r="B131" s="11"/>
      <c r="C131" s="11"/>
      <c r="D131" s="11"/>
    </row>
    <row r="132" spans="1:6">
      <c r="A132" s="11"/>
      <c r="B132" s="11"/>
      <c r="C132" s="11"/>
      <c r="D132" s="11"/>
    </row>
    <row r="133" spans="1:6">
      <c r="A133" s="11" t="s">
        <v>986</v>
      </c>
      <c r="B133" s="11"/>
      <c r="C133" s="11" t="s">
        <v>989</v>
      </c>
      <c r="D133" s="11"/>
    </row>
    <row r="134" spans="1:6">
      <c r="A134" s="11" t="s">
        <v>988</v>
      </c>
      <c r="B134" s="11"/>
      <c r="C134" s="11"/>
      <c r="D134" s="11"/>
    </row>
    <row r="136" spans="1:6">
      <c r="A136" s="102" t="s">
        <v>990</v>
      </c>
      <c r="B136" s="103"/>
      <c r="C136" s="104"/>
      <c r="D136" s="11"/>
      <c r="E136" s="11"/>
      <c r="F136" s="11"/>
    </row>
    <row r="137" spans="1:6">
      <c r="A137" s="61">
        <f>SUM(D144:D164)</f>
        <v>82216</v>
      </c>
      <c r="B137" s="56" t="s">
        <v>20</v>
      </c>
      <c r="C137" s="57" t="s">
        <v>20</v>
      </c>
      <c r="D137" s="11"/>
      <c r="E137" s="11"/>
      <c r="F137" s="11"/>
    </row>
    <row r="138" spans="1:6">
      <c r="A138" s="105"/>
      <c r="B138" s="105"/>
      <c r="C138" s="105"/>
      <c r="D138" s="105"/>
      <c r="E138" s="105"/>
      <c r="F138" s="105"/>
    </row>
    <row r="139" spans="1:6">
      <c r="A139" s="102" t="s">
        <v>991</v>
      </c>
      <c r="B139" s="103"/>
      <c r="C139" s="104"/>
      <c r="D139" s="11"/>
      <c r="E139" s="11"/>
      <c r="F139" s="11"/>
    </row>
    <row r="140" spans="1:6">
      <c r="A140" s="61">
        <f>SUM(E144:E164)</f>
        <v>89529</v>
      </c>
      <c r="B140" s="56" t="s">
        <v>20</v>
      </c>
      <c r="C140" s="57" t="s">
        <v>20</v>
      </c>
      <c r="D140" s="11"/>
      <c r="E140" s="11"/>
      <c r="F140" s="11"/>
    </row>
    <row r="142" spans="1:6">
      <c r="B142" s="58" t="s">
        <v>992</v>
      </c>
      <c r="C142" s="59" t="s">
        <v>993</v>
      </c>
      <c r="D142" s="95" t="s">
        <v>986</v>
      </c>
      <c r="E142" s="94"/>
    </row>
    <row r="143" spans="1:6">
      <c r="B143" s="47" t="s">
        <v>20</v>
      </c>
      <c r="C143" s="60" t="s">
        <v>20</v>
      </c>
      <c r="D143" s="60" t="s">
        <v>987</v>
      </c>
      <c r="E143" s="48" t="s">
        <v>989</v>
      </c>
    </row>
    <row r="144" spans="1:6">
      <c r="B144" s="18" t="s">
        <v>994</v>
      </c>
      <c r="C144" s="19" t="s">
        <v>995</v>
      </c>
      <c r="D144" s="19">
        <v>1254</v>
      </c>
      <c r="E144" s="18">
        <v>1526</v>
      </c>
    </row>
    <row r="145" spans="2:5">
      <c r="B145" s="18" t="s">
        <v>994</v>
      </c>
      <c r="C145" s="19" t="s">
        <v>996</v>
      </c>
      <c r="D145" s="19">
        <v>486</v>
      </c>
      <c r="E145" s="18">
        <v>4562</v>
      </c>
    </row>
    <row r="146" spans="2:5">
      <c r="B146" s="18" t="s">
        <v>994</v>
      </c>
      <c r="C146" s="19" t="s">
        <v>997</v>
      </c>
      <c r="D146" s="19">
        <v>4632</v>
      </c>
      <c r="E146" s="18">
        <v>4592</v>
      </c>
    </row>
    <row r="147" spans="2:5">
      <c r="B147" s="18" t="s">
        <v>994</v>
      </c>
      <c r="C147" s="19" t="s">
        <v>998</v>
      </c>
      <c r="D147" s="19">
        <v>4890</v>
      </c>
      <c r="E147" s="18">
        <v>1452</v>
      </c>
    </row>
    <row r="148" spans="2:5">
      <c r="B148" s="18" t="s">
        <v>994</v>
      </c>
      <c r="C148" s="19" t="s">
        <v>999</v>
      </c>
      <c r="D148" s="19">
        <v>4830</v>
      </c>
      <c r="E148" s="18">
        <v>6521</v>
      </c>
    </row>
    <row r="149" spans="2:5">
      <c r="B149" s="18" t="s">
        <v>994</v>
      </c>
      <c r="C149" s="19" t="s">
        <v>1000</v>
      </c>
      <c r="D149" s="19">
        <v>4622</v>
      </c>
      <c r="E149" s="18">
        <v>4785</v>
      </c>
    </row>
    <row r="150" spans="2:5">
      <c r="B150" s="18" t="s">
        <v>994</v>
      </c>
      <c r="C150" s="19" t="s">
        <v>1001</v>
      </c>
      <c r="D150" s="19">
        <v>8960</v>
      </c>
      <c r="E150" s="18">
        <v>21452</v>
      </c>
    </row>
    <row r="151" spans="2:5">
      <c r="B151" s="18" t="s">
        <v>994</v>
      </c>
      <c r="C151" s="19" t="s">
        <v>1002</v>
      </c>
      <c r="D151" s="19">
        <v>478</v>
      </c>
      <c r="E151" s="18">
        <v>12458</v>
      </c>
    </row>
    <row r="152" spans="2:5">
      <c r="B152" s="18" t="s">
        <v>994</v>
      </c>
      <c r="C152" s="19" t="s">
        <v>1003</v>
      </c>
      <c r="D152" s="19">
        <v>320</v>
      </c>
      <c r="E152" s="18">
        <v>1256</v>
      </c>
    </row>
    <row r="153" spans="2:5">
      <c r="B153" s="18" t="s">
        <v>994</v>
      </c>
      <c r="C153" s="19" t="s">
        <v>1004</v>
      </c>
      <c r="D153" s="19">
        <v>455</v>
      </c>
      <c r="E153" s="18">
        <v>4521</v>
      </c>
    </row>
    <row r="154" spans="2:5">
      <c r="B154" s="18" t="s">
        <v>994</v>
      </c>
      <c r="C154" s="19" t="s">
        <v>1005</v>
      </c>
      <c r="D154" s="19">
        <v>18963</v>
      </c>
      <c r="E154" s="18">
        <v>1265</v>
      </c>
    </row>
    <row r="155" spans="2:5">
      <c r="B155" s="18" t="s">
        <v>994</v>
      </c>
      <c r="C155" s="19" t="s">
        <v>1006</v>
      </c>
      <c r="D155" s="19">
        <v>1656</v>
      </c>
      <c r="E155" s="18">
        <v>3256</v>
      </c>
    </row>
    <row r="156" spans="2:5">
      <c r="B156" s="18" t="s">
        <v>994</v>
      </c>
      <c r="C156" s="19" t="s">
        <v>1007</v>
      </c>
      <c r="D156" s="19">
        <v>1000</v>
      </c>
      <c r="E156" s="18">
        <v>1452</v>
      </c>
    </row>
    <row r="157" spans="2:5">
      <c r="B157" s="18" t="s">
        <v>994</v>
      </c>
      <c r="C157" s="19" t="s">
        <v>1008</v>
      </c>
      <c r="D157" s="19">
        <v>7895</v>
      </c>
      <c r="E157" s="18">
        <v>2563</v>
      </c>
    </row>
    <row r="158" spans="2:5">
      <c r="B158" s="18" t="s">
        <v>994</v>
      </c>
      <c r="C158" s="19" t="s">
        <v>1009</v>
      </c>
      <c r="D158" s="19">
        <v>4620</v>
      </c>
      <c r="E158" s="18">
        <v>3652</v>
      </c>
    </row>
    <row r="159" spans="2:5">
      <c r="B159" s="18" t="s">
        <v>994</v>
      </c>
      <c r="C159" s="19" t="s">
        <v>1010</v>
      </c>
      <c r="D159" s="19">
        <v>452</v>
      </c>
      <c r="E159" s="18">
        <v>2541</v>
      </c>
    </row>
    <row r="160" spans="2:5">
      <c r="B160" s="18" t="s">
        <v>994</v>
      </c>
      <c r="C160" s="19" t="s">
        <v>1011</v>
      </c>
      <c r="D160" s="19">
        <v>633</v>
      </c>
      <c r="E160" s="18">
        <v>1478</v>
      </c>
    </row>
    <row r="161" spans="1:5">
      <c r="B161" s="18" t="s">
        <v>994</v>
      </c>
      <c r="C161" s="19" t="s">
        <v>1012</v>
      </c>
      <c r="D161" s="19">
        <v>6969</v>
      </c>
      <c r="E161" s="18">
        <v>2896</v>
      </c>
    </row>
    <row r="162" spans="1:5">
      <c r="B162" s="18" t="s">
        <v>994</v>
      </c>
      <c r="C162" s="19" t="s">
        <v>1013</v>
      </c>
      <c r="D162" s="19">
        <v>4856</v>
      </c>
      <c r="E162" s="18">
        <v>3698</v>
      </c>
    </row>
    <row r="163" spans="1:5">
      <c r="B163" s="18" t="s">
        <v>994</v>
      </c>
      <c r="C163" s="19" t="s">
        <v>1014</v>
      </c>
      <c r="D163" s="19">
        <v>4123</v>
      </c>
      <c r="E163" s="18">
        <v>1458</v>
      </c>
    </row>
    <row r="164" spans="1:5">
      <c r="B164" s="18" t="s">
        <v>994</v>
      </c>
      <c r="C164" s="19" t="s">
        <v>1015</v>
      </c>
      <c r="D164" s="19">
        <v>122</v>
      </c>
      <c r="E164" s="18">
        <v>2145</v>
      </c>
    </row>
    <row r="167" spans="1:5">
      <c r="A167" s="27" t="s">
        <v>1016</v>
      </c>
      <c r="B167" s="11"/>
      <c r="C167" s="11"/>
      <c r="D167" s="11"/>
    </row>
    <row r="169" spans="1:5">
      <c r="B169" s="21" t="s">
        <v>1017</v>
      </c>
      <c r="C169" s="14" t="s">
        <v>1018</v>
      </c>
      <c r="D169" s="13" t="s">
        <v>1019</v>
      </c>
      <c r="E169" s="31" t="s">
        <v>1020</v>
      </c>
    </row>
    <row r="170" spans="1:5">
      <c r="B170" s="18">
        <v>1</v>
      </c>
      <c r="C170" s="19">
        <v>90000</v>
      </c>
      <c r="D170" s="62" t="s">
        <v>1021</v>
      </c>
      <c r="E170" s="23">
        <v>2000</v>
      </c>
    </row>
    <row r="171" spans="1:5">
      <c r="B171" s="18">
        <v>2</v>
      </c>
      <c r="C171" s="19">
        <v>8000</v>
      </c>
      <c r="D171" s="62" t="s">
        <v>1022</v>
      </c>
      <c r="E171" s="23">
        <v>4000</v>
      </c>
    </row>
    <row r="172" spans="1:5">
      <c r="B172" s="18">
        <v>3</v>
      </c>
      <c r="C172" s="19">
        <v>75000</v>
      </c>
      <c r="D172" s="62" t="s">
        <v>1021</v>
      </c>
      <c r="E172" s="23">
        <v>1000</v>
      </c>
    </row>
    <row r="173" spans="1:5">
      <c r="B173" s="18">
        <v>4</v>
      </c>
      <c r="C173" s="19">
        <v>60000</v>
      </c>
      <c r="D173" s="62" t="s">
        <v>1021</v>
      </c>
      <c r="E173" s="23">
        <v>650</v>
      </c>
    </row>
    <row r="174" spans="1:5">
      <c r="B174" s="18">
        <v>5</v>
      </c>
      <c r="C174" s="19">
        <v>40000</v>
      </c>
      <c r="D174" s="62" t="s">
        <v>1021</v>
      </c>
      <c r="E174" s="23">
        <v>4500</v>
      </c>
    </row>
    <row r="176" spans="1:5">
      <c r="B176" s="11"/>
      <c r="C176" s="25" t="s">
        <v>1023</v>
      </c>
      <c r="D176" s="5">
        <f>SUM(9000,75000,60000,40000)</f>
        <v>184000</v>
      </c>
    </row>
    <row r="177" spans="1:7">
      <c r="B177" s="105"/>
      <c r="C177" s="105"/>
      <c r="D177" s="105"/>
      <c r="E177" s="105"/>
      <c r="F177" s="105"/>
      <c r="G177" s="105"/>
    </row>
    <row r="178" spans="1:7">
      <c r="B178" s="11"/>
      <c r="C178" s="25" t="s">
        <v>1024</v>
      </c>
      <c r="D178" s="5">
        <f>SUM(8000)</f>
        <v>8000</v>
      </c>
    </row>
    <row r="181" spans="1:7">
      <c r="A181" t="s">
        <v>1025</v>
      </c>
    </row>
    <row r="183" spans="1:7">
      <c r="B183" s="64" t="s">
        <v>1026</v>
      </c>
      <c r="C183" s="69" t="s">
        <v>1027</v>
      </c>
      <c r="D183" s="69" t="s">
        <v>1028</v>
      </c>
      <c r="E183" s="65" t="s">
        <v>1029</v>
      </c>
    </row>
    <row r="184" spans="1:7">
      <c r="B184" s="63">
        <v>1</v>
      </c>
      <c r="C184" s="63" t="s">
        <v>1030</v>
      </c>
      <c r="D184" s="63">
        <v>150</v>
      </c>
      <c r="E184" s="63">
        <v>20</v>
      </c>
    </row>
    <row r="185" spans="1:7">
      <c r="B185" s="23">
        <v>2</v>
      </c>
      <c r="C185" s="23" t="s">
        <v>1031</v>
      </c>
      <c r="D185" s="23">
        <v>200</v>
      </c>
      <c r="E185" s="23">
        <v>15</v>
      </c>
    </row>
    <row r="186" spans="1:7">
      <c r="B186" s="23">
        <v>3</v>
      </c>
      <c r="C186" s="23" t="s">
        <v>1032</v>
      </c>
      <c r="D186" s="23">
        <v>50</v>
      </c>
      <c r="E186" s="23">
        <v>5</v>
      </c>
    </row>
    <row r="187" spans="1:7">
      <c r="B187" s="23">
        <v>4</v>
      </c>
      <c r="C187" s="23" t="s">
        <v>1033</v>
      </c>
      <c r="D187" s="23">
        <v>160</v>
      </c>
      <c r="E187" s="23">
        <v>16</v>
      </c>
    </row>
    <row r="188" spans="1:7">
      <c r="B188" s="71">
        <v>5</v>
      </c>
      <c r="C188" s="71" t="s">
        <v>1034</v>
      </c>
      <c r="D188" s="71">
        <v>100</v>
      </c>
      <c r="E188" s="71">
        <v>12</v>
      </c>
    </row>
    <row r="189" spans="1:7">
      <c r="B189" s="23">
        <v>6</v>
      </c>
      <c r="C189" s="23" t="s">
        <v>1030</v>
      </c>
      <c r="D189" s="23">
        <v>150</v>
      </c>
      <c r="E189" s="23">
        <v>20</v>
      </c>
    </row>
    <row r="190" spans="1:7">
      <c r="B190" s="23">
        <v>7</v>
      </c>
      <c r="C190" s="23" t="s">
        <v>1033</v>
      </c>
      <c r="D190" s="23">
        <v>160</v>
      </c>
      <c r="E190" s="23">
        <v>16</v>
      </c>
    </row>
    <row r="191" spans="1:7">
      <c r="B191" s="23">
        <v>8</v>
      </c>
      <c r="C191" s="23" t="s">
        <v>1031</v>
      </c>
      <c r="D191" s="23">
        <v>200</v>
      </c>
      <c r="E191" s="23">
        <v>15</v>
      </c>
    </row>
    <row r="192" spans="1:7">
      <c r="B192" s="23">
        <v>9</v>
      </c>
      <c r="C192" s="23" t="s">
        <v>1033</v>
      </c>
      <c r="D192" s="23">
        <v>160</v>
      </c>
      <c r="E192" s="23">
        <v>16</v>
      </c>
    </row>
    <row r="193" spans="2:5">
      <c r="B193" s="23">
        <v>10</v>
      </c>
      <c r="C193" s="23" t="s">
        <v>1033</v>
      </c>
      <c r="D193" s="23">
        <v>160</v>
      </c>
      <c r="E193" s="23">
        <v>16</v>
      </c>
    </row>
    <row r="195" spans="2:5">
      <c r="B195" t="s">
        <v>1035</v>
      </c>
    </row>
    <row r="196" spans="2:5">
      <c r="C196" s="72" t="s">
        <v>1036</v>
      </c>
      <c r="D196" s="68"/>
      <c r="E196" s="68"/>
    </row>
    <row r="197" spans="2:5">
      <c r="C197" s="70">
        <f>SUM(D184:D193)</f>
        <v>1490</v>
      </c>
    </row>
    <row r="199" spans="2:5">
      <c r="C199" s="72" t="s">
        <v>1037</v>
      </c>
      <c r="D199" s="68"/>
    </row>
    <row r="200" spans="2:5">
      <c r="C200" s="70">
        <f>SUMIF(C184:C193,C187,E184:E193)</f>
        <v>64</v>
      </c>
    </row>
  </sheetData>
  <mergeCells count="6">
    <mergeCell ref="B177:G177"/>
    <mergeCell ref="A129:D129"/>
    <mergeCell ref="A136:C136"/>
    <mergeCell ref="A138:F138"/>
    <mergeCell ref="A139:C139"/>
    <mergeCell ref="D142:E142"/>
  </mergeCells>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92F2AF-6EAB-4D30-B7FF-8AB86B80D26D}">
  <dimension ref="A1:L81"/>
  <sheetViews>
    <sheetView tabSelected="1" topLeftCell="A71" workbookViewId="0">
      <selection activeCell="F88" sqref="F88"/>
    </sheetView>
  </sheetViews>
  <sheetFormatPr defaultRowHeight="15"/>
  <cols>
    <col min="2" max="2" width="11" customWidth="1"/>
    <col min="3" max="3" width="17.140625" customWidth="1"/>
    <col min="6" max="6" width="11.140625" bestFit="1" customWidth="1"/>
    <col min="7" max="7" width="16.140625" bestFit="1" customWidth="1"/>
  </cols>
  <sheetData>
    <row r="1" spans="1:7">
      <c r="A1" t="s">
        <v>1038</v>
      </c>
    </row>
    <row r="4" spans="1:7">
      <c r="F4" t="s">
        <v>1039</v>
      </c>
    </row>
    <row r="6" spans="1:7">
      <c r="F6" s="64" t="s">
        <v>1040</v>
      </c>
      <c r="G6" s="65" t="s">
        <v>1041</v>
      </c>
    </row>
    <row r="7" spans="1:7">
      <c r="F7" s="74">
        <v>44197</v>
      </c>
      <c r="G7" s="63" t="s">
        <v>1042</v>
      </c>
    </row>
    <row r="8" spans="1:7">
      <c r="F8" s="75">
        <v>44198</v>
      </c>
      <c r="G8" s="23" t="s">
        <v>1043</v>
      </c>
    </row>
    <row r="9" spans="1:7">
      <c r="F9" s="75">
        <v>44199</v>
      </c>
      <c r="G9" s="23" t="s">
        <v>1044</v>
      </c>
    </row>
    <row r="10" spans="1:7">
      <c r="F10" s="75">
        <v>44200</v>
      </c>
      <c r="G10" s="23" t="s">
        <v>1045</v>
      </c>
    </row>
    <row r="11" spans="1:7">
      <c r="F11" s="75">
        <v>44201</v>
      </c>
      <c r="G11" s="23" t="s">
        <v>1046</v>
      </c>
    </row>
    <row r="12" spans="1:7">
      <c r="F12" s="75">
        <v>44202</v>
      </c>
      <c r="G12" s="23" t="s">
        <v>1047</v>
      </c>
    </row>
    <row r="13" spans="1:7">
      <c r="F13" s="75">
        <v>44203</v>
      </c>
      <c r="G13" s="23" t="s">
        <v>1048</v>
      </c>
    </row>
    <row r="14" spans="1:7">
      <c r="F14" s="75">
        <v>44204</v>
      </c>
      <c r="G14" s="23" t="s">
        <v>1049</v>
      </c>
    </row>
    <row r="15" spans="1:7">
      <c r="F15" s="75">
        <v>44205</v>
      </c>
      <c r="G15" s="23" t="s">
        <v>1050</v>
      </c>
    </row>
    <row r="16" spans="1:7">
      <c r="F16" s="75">
        <v>44206</v>
      </c>
      <c r="G16" s="23" t="s">
        <v>1051</v>
      </c>
    </row>
    <row r="17" spans="6:7">
      <c r="F17" s="75">
        <v>44207</v>
      </c>
      <c r="G17" s="23" t="s">
        <v>1052</v>
      </c>
    </row>
    <row r="18" spans="6:7">
      <c r="F18" s="75">
        <v>44208</v>
      </c>
      <c r="G18" s="23" t="s">
        <v>1053</v>
      </c>
    </row>
    <row r="19" spans="6:7">
      <c r="F19" s="75">
        <v>44209</v>
      </c>
      <c r="G19" s="23" t="s">
        <v>1054</v>
      </c>
    </row>
    <row r="20" spans="6:7">
      <c r="F20" s="75">
        <v>44210</v>
      </c>
      <c r="G20" s="23" t="s">
        <v>1055</v>
      </c>
    </row>
    <row r="21" spans="6:7">
      <c r="F21" s="75">
        <v>44211</v>
      </c>
      <c r="G21" s="23" t="s">
        <v>1056</v>
      </c>
    </row>
    <row r="22" spans="6:7">
      <c r="F22" s="75">
        <v>44212</v>
      </c>
      <c r="G22" s="23" t="s">
        <v>1057</v>
      </c>
    </row>
    <row r="23" spans="6:7">
      <c r="F23" s="75">
        <v>44213</v>
      </c>
      <c r="G23" s="23" t="s">
        <v>1058</v>
      </c>
    </row>
    <row r="24" spans="6:7">
      <c r="F24" s="75">
        <v>44214</v>
      </c>
      <c r="G24" s="23" t="s">
        <v>1059</v>
      </c>
    </row>
    <row r="25" spans="6:7">
      <c r="F25" s="75">
        <v>44215</v>
      </c>
      <c r="G25" s="23" t="s">
        <v>1060</v>
      </c>
    </row>
    <row r="26" spans="6:7">
      <c r="F26" s="75">
        <v>44216</v>
      </c>
      <c r="G26" s="23" t="s">
        <v>1061</v>
      </c>
    </row>
    <row r="27" spans="6:7">
      <c r="F27" s="75">
        <v>44217</v>
      </c>
      <c r="G27" s="23" t="s">
        <v>1062</v>
      </c>
    </row>
    <row r="28" spans="6:7">
      <c r="F28" s="75">
        <v>44218</v>
      </c>
      <c r="G28" s="23" t="s">
        <v>1050</v>
      </c>
    </row>
    <row r="29" spans="6:7">
      <c r="F29" s="75">
        <v>44219</v>
      </c>
      <c r="G29" s="23" t="s">
        <v>1051</v>
      </c>
    </row>
    <row r="30" spans="6:7">
      <c r="F30" s="75">
        <v>44220</v>
      </c>
      <c r="G30" s="23" t="s">
        <v>1052</v>
      </c>
    </row>
    <row r="31" spans="6:7">
      <c r="F31" s="75">
        <v>44221</v>
      </c>
      <c r="G31" s="23" t="s">
        <v>1053</v>
      </c>
    </row>
    <row r="32" spans="6:7">
      <c r="F32" s="75">
        <v>44222</v>
      </c>
      <c r="G32" s="23" t="s">
        <v>1054</v>
      </c>
    </row>
    <row r="33" spans="1:12">
      <c r="F33" s="75">
        <v>44223</v>
      </c>
      <c r="G33" s="23" t="s">
        <v>1055</v>
      </c>
    </row>
    <row r="34" spans="1:12">
      <c r="F34" s="75">
        <v>44224</v>
      </c>
      <c r="G34" s="23" t="s">
        <v>1056</v>
      </c>
    </row>
    <row r="35" spans="1:12">
      <c r="F35" s="75">
        <v>44225</v>
      </c>
      <c r="G35" s="23" t="s">
        <v>1057</v>
      </c>
    </row>
    <row r="36" spans="1:12">
      <c r="F36" s="75">
        <v>44226</v>
      </c>
      <c r="G36" s="23" t="s">
        <v>1063</v>
      </c>
    </row>
    <row r="37" spans="1:12">
      <c r="F37" s="75">
        <v>44227</v>
      </c>
      <c r="G37" s="23" t="s">
        <v>1064</v>
      </c>
    </row>
    <row r="38" spans="1:12">
      <c r="F38" s="73"/>
    </row>
    <row r="39" spans="1:12">
      <c r="D39" s="73"/>
    </row>
    <row r="41" spans="1:12">
      <c r="A41" s="76" t="s">
        <v>1065</v>
      </c>
    </row>
    <row r="42" spans="1:12">
      <c r="A42" s="76"/>
    </row>
    <row r="43" spans="1:12">
      <c r="B43" s="96" t="s">
        <v>1066</v>
      </c>
      <c r="C43" s="97"/>
      <c r="D43" s="97"/>
      <c r="E43" s="98"/>
      <c r="G43" s="79" t="s">
        <v>1067</v>
      </c>
      <c r="H43" s="77">
        <v>101</v>
      </c>
      <c r="I43" s="23">
        <v>102</v>
      </c>
      <c r="J43" s="23">
        <v>103</v>
      </c>
      <c r="K43" s="23">
        <v>104</v>
      </c>
      <c r="L43" s="23">
        <v>105</v>
      </c>
    </row>
    <row r="44" spans="1:12">
      <c r="B44" s="78" t="s">
        <v>1067</v>
      </c>
      <c r="C44" s="78" t="s">
        <v>1068</v>
      </c>
      <c r="D44" s="78" t="s">
        <v>1069</v>
      </c>
      <c r="E44" s="78" t="s">
        <v>2</v>
      </c>
      <c r="G44" s="80" t="s">
        <v>1068</v>
      </c>
      <c r="H44" s="77" t="s">
        <v>1070</v>
      </c>
      <c r="I44" s="23" t="s">
        <v>1071</v>
      </c>
      <c r="J44" s="23" t="s">
        <v>1072</v>
      </c>
      <c r="K44" s="23" t="s">
        <v>1073</v>
      </c>
      <c r="L44" s="23" t="s">
        <v>905</v>
      </c>
    </row>
    <row r="45" spans="1:12">
      <c r="B45" s="23">
        <v>101</v>
      </c>
      <c r="C45" s="23" t="s">
        <v>1070</v>
      </c>
      <c r="D45" s="23">
        <v>50000</v>
      </c>
      <c r="E45" s="23">
        <v>31</v>
      </c>
      <c r="G45" s="80" t="s">
        <v>1069</v>
      </c>
      <c r="H45" s="77">
        <v>50000</v>
      </c>
      <c r="I45" s="23">
        <v>30000</v>
      </c>
      <c r="J45" s="23">
        <v>35000</v>
      </c>
      <c r="K45" s="23">
        <v>15000</v>
      </c>
      <c r="L45" s="23">
        <v>60000</v>
      </c>
    </row>
    <row r="46" spans="1:12">
      <c r="B46" s="23">
        <v>102</v>
      </c>
      <c r="C46" s="23" t="s">
        <v>1071</v>
      </c>
      <c r="D46" s="23">
        <v>30000</v>
      </c>
      <c r="E46" s="23">
        <v>23</v>
      </c>
      <c r="G46" s="81" t="s">
        <v>2</v>
      </c>
      <c r="H46" s="77">
        <v>31</v>
      </c>
      <c r="I46" s="23">
        <v>23</v>
      </c>
      <c r="J46" s="23">
        <v>24</v>
      </c>
      <c r="K46" s="23">
        <v>25</v>
      </c>
      <c r="L46" s="23">
        <v>23</v>
      </c>
    </row>
    <row r="47" spans="1:12">
      <c r="B47" s="23">
        <v>103</v>
      </c>
      <c r="C47" s="23" t="s">
        <v>1072</v>
      </c>
      <c r="D47" s="23">
        <v>35000</v>
      </c>
      <c r="E47" s="23">
        <v>24</v>
      </c>
    </row>
    <row r="48" spans="1:12">
      <c r="B48" s="23">
        <v>104</v>
      </c>
      <c r="C48" s="23" t="s">
        <v>1073</v>
      </c>
      <c r="D48" s="23">
        <v>15000</v>
      </c>
      <c r="E48" s="23">
        <v>25</v>
      </c>
    </row>
    <row r="49" spans="1:5">
      <c r="B49" s="23">
        <v>105</v>
      </c>
      <c r="C49" s="23" t="s">
        <v>905</v>
      </c>
      <c r="D49" s="23">
        <v>60000</v>
      </c>
      <c r="E49" s="23">
        <v>23</v>
      </c>
    </row>
    <row r="52" spans="1:5">
      <c r="B52" s="68" t="s">
        <v>1074</v>
      </c>
      <c r="C52" s="72"/>
      <c r="D52" s="68"/>
    </row>
    <row r="53" spans="1:5">
      <c r="C53" s="82" t="str">
        <f>VLOOKUP(B47,B44:E49,2,0)</f>
        <v>BHUPENDRA</v>
      </c>
    </row>
    <row r="55" spans="1:5">
      <c r="B55" s="68" t="s">
        <v>1075</v>
      </c>
      <c r="C55" s="72"/>
    </row>
    <row r="56" spans="1:5">
      <c r="C56" s="79">
        <f>VLOOKUP(B49,B44:E49,3,0)</f>
        <v>60000</v>
      </c>
    </row>
    <row r="59" spans="1:5">
      <c r="A59" s="76" t="s">
        <v>1076</v>
      </c>
    </row>
    <row r="61" spans="1:5">
      <c r="B61" s="96" t="s">
        <v>1077</v>
      </c>
      <c r="C61" s="97"/>
      <c r="D61" s="97"/>
      <c r="E61" s="98"/>
    </row>
    <row r="62" spans="1:5">
      <c r="B62" s="33" t="s">
        <v>1078</v>
      </c>
      <c r="C62" s="33" t="s">
        <v>902</v>
      </c>
      <c r="D62" s="33" t="s">
        <v>2</v>
      </c>
      <c r="E62" s="33" t="s">
        <v>1079</v>
      </c>
    </row>
    <row r="63" spans="1:5">
      <c r="B63" s="36">
        <v>1</v>
      </c>
      <c r="C63" s="36" t="s">
        <v>1080</v>
      </c>
      <c r="D63" s="36">
        <v>19</v>
      </c>
      <c r="E63" s="36" t="s">
        <v>1081</v>
      </c>
    </row>
    <row r="64" spans="1:5">
      <c r="B64" s="36">
        <v>2</v>
      </c>
      <c r="C64" s="36" t="s">
        <v>1082</v>
      </c>
      <c r="D64" s="36">
        <v>18</v>
      </c>
      <c r="E64" s="36" t="s">
        <v>1081</v>
      </c>
    </row>
    <row r="65" spans="2:5">
      <c r="B65" s="36">
        <v>5</v>
      </c>
      <c r="C65" s="36" t="s">
        <v>1083</v>
      </c>
      <c r="D65" s="36">
        <v>20</v>
      </c>
      <c r="E65" s="36" t="s">
        <v>1081</v>
      </c>
    </row>
    <row r="66" spans="2:5">
      <c r="B66" s="36">
        <v>7</v>
      </c>
      <c r="C66" s="36" t="s">
        <v>1084</v>
      </c>
      <c r="D66" s="36">
        <v>18</v>
      </c>
      <c r="E66" s="36" t="s">
        <v>1081</v>
      </c>
    </row>
    <row r="67" spans="2:5">
      <c r="B67" s="36">
        <v>9</v>
      </c>
      <c r="C67" s="36" t="s">
        <v>878</v>
      </c>
      <c r="D67" s="36">
        <v>19</v>
      </c>
      <c r="E67" s="36" t="s">
        <v>1081</v>
      </c>
    </row>
    <row r="68" spans="2:5">
      <c r="B68" s="36">
        <v>25</v>
      </c>
      <c r="C68" s="36" t="s">
        <v>1085</v>
      </c>
      <c r="D68" s="36">
        <v>20</v>
      </c>
      <c r="E68" s="36" t="s">
        <v>1086</v>
      </c>
    </row>
    <row r="70" spans="2:5">
      <c r="B70" t="s">
        <v>1035</v>
      </c>
    </row>
    <row r="72" spans="2:5">
      <c r="B72" s="88" t="s">
        <v>1087</v>
      </c>
      <c r="C72" s="99"/>
    </row>
    <row r="73" spans="2:5">
      <c r="C73" s="79">
        <f>VLOOKUP(B67,B62:E68,3,0)</f>
        <v>19</v>
      </c>
    </row>
    <row r="75" spans="2:5">
      <c r="B75" s="88" t="s">
        <v>1088</v>
      </c>
      <c r="C75" s="88"/>
      <c r="D75" s="88"/>
      <c r="E75" s="88"/>
    </row>
    <row r="77" spans="2:5">
      <c r="B77" s="64" t="s">
        <v>1067</v>
      </c>
      <c r="C77" s="69" t="s">
        <v>902</v>
      </c>
      <c r="D77" s="65" t="s">
        <v>1079</v>
      </c>
    </row>
    <row r="78" spans="2:5">
      <c r="B78" s="63">
        <v>1</v>
      </c>
      <c r="C78" s="63" t="str">
        <f>VLOOKUP(B63,B63:E68,2,0)</f>
        <v>ROHIT</v>
      </c>
      <c r="D78" s="63" t="str">
        <f>VLOOKUP(B63,B62:E68,4,0)</f>
        <v>MALE</v>
      </c>
    </row>
    <row r="79" spans="2:5">
      <c r="B79" s="23">
        <v>5</v>
      </c>
      <c r="C79" s="23" t="str">
        <f>VLOOKUP(B65,B62:E68,2,0)</f>
        <v>MAHESH</v>
      </c>
      <c r="D79" s="23" t="str">
        <f>VLOOKUP(B65,B62:E68,4,0)</f>
        <v>MALE</v>
      </c>
    </row>
    <row r="80" spans="2:5">
      <c r="B80" s="23">
        <v>9</v>
      </c>
      <c r="C80" s="23" t="str">
        <f>VLOOKUP(B67,B62:E68,2,0)</f>
        <v>RAHUL</v>
      </c>
      <c r="D80" s="23" t="str">
        <f>VLOOKUP(B67,B62:E68,4,0)</f>
        <v>MALE</v>
      </c>
    </row>
    <row r="81" spans="2:4">
      <c r="B81" s="23">
        <v>25</v>
      </c>
      <c r="C81" s="23" t="str">
        <f>VLOOKUP(B68,B62:E68,2,0)</f>
        <v>KALPANA</v>
      </c>
      <c r="D81" s="23" t="str">
        <f>VLOOKUP(B68,B62:E68,4,0)</f>
        <v>FEMALE</v>
      </c>
    </row>
  </sheetData>
  <mergeCells count="4">
    <mergeCell ref="B43:E43"/>
    <mergeCell ref="B61:E61"/>
    <mergeCell ref="B72:C72"/>
    <mergeCell ref="B75:E7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Guest User</cp:lastModifiedBy>
  <cp:revision/>
  <dcterms:created xsi:type="dcterms:W3CDTF">2023-10-31T07:01:58Z</dcterms:created>
  <dcterms:modified xsi:type="dcterms:W3CDTF">2023-10-31T07:10:00Z</dcterms:modified>
  <cp:category/>
  <cp:contentStatus/>
</cp:coreProperties>
</file>