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ignment\EXCEL\"/>
    </mc:Choice>
  </mc:AlternateContent>
  <xr:revisionPtr revIDLastSave="0" documentId="13_ncr:1_{3260E413-F062-4FD5-9201-F8BC525022E3}" xr6:coauthVersionLast="47" xr6:coauthVersionMax="47" xr10:uidLastSave="{00000000-0000-0000-0000-000000000000}"/>
  <bookViews>
    <workbookView xWindow="-108" yWindow="-108" windowWidth="23256" windowHeight="12456" activeTab="6" xr2:uid="{F1BCC438-8532-46CF-9EA1-1CD317FA15EC}"/>
  </bookViews>
  <sheets>
    <sheet name="AVERAGE" sheetId="1" r:id="rId1"/>
    <sheet name="COUNT 1" sheetId="4" r:id="rId2"/>
    <sheet name="COUNT 2" sheetId="5" r:id="rId3"/>
    <sheet name="COUNT 3" sheetId="6" r:id="rId4"/>
    <sheet name="IF 1" sheetId="7" r:id="rId5"/>
    <sheet name="IF 2" sheetId="8" r:id="rId6"/>
    <sheet name="IF 3" sheetId="9" r:id="rId7"/>
    <sheet name="Sheet3" sheetId="10" r:id="rId8"/>
  </sheets>
  <definedNames>
    <definedName name="ExternalData_1" localSheetId="1" hidden="1">'COUNT 1'!$B$2:$D$33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8" l="1"/>
  <c r="M6" i="8"/>
  <c r="M7" i="8"/>
  <c r="M4" i="8"/>
  <c r="L5" i="8"/>
  <c r="L6" i="8"/>
  <c r="L7" i="8"/>
  <c r="L4" i="8"/>
  <c r="K5" i="8"/>
  <c r="K6" i="8"/>
  <c r="K7" i="8"/>
  <c r="K4" i="8"/>
  <c r="J4" i="8"/>
  <c r="J5" i="8"/>
  <c r="J6" i="8"/>
  <c r="J7" i="8"/>
  <c r="I4" i="8"/>
  <c r="G10" i="8"/>
  <c r="D10" i="8"/>
  <c r="I5" i="8"/>
  <c r="I6" i="8"/>
  <c r="I7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L3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K9" i="6" s="1"/>
  <c r="I8" i="6"/>
  <c r="I7" i="6"/>
  <c r="I6" i="6"/>
  <c r="I5" i="6"/>
  <c r="I4" i="6"/>
  <c r="I3" i="6"/>
  <c r="J16" i="6"/>
  <c r="J17" i="6"/>
  <c r="K17" i="6" s="1"/>
  <c r="J18" i="6"/>
  <c r="J19" i="6"/>
  <c r="J20" i="6"/>
  <c r="K20" i="6" s="1"/>
  <c r="J21" i="6"/>
  <c r="J22" i="6"/>
  <c r="J23" i="6"/>
  <c r="J24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J5" i="5"/>
  <c r="J6" i="5"/>
  <c r="J7" i="5"/>
  <c r="J8" i="5"/>
  <c r="J9" i="5"/>
  <c r="J10" i="5"/>
  <c r="J4" i="5"/>
  <c r="I5" i="5"/>
  <c r="I6" i="5"/>
  <c r="I7" i="5"/>
  <c r="I8" i="5"/>
  <c r="I9" i="5"/>
  <c r="I10" i="5"/>
  <c r="I4" i="5"/>
  <c r="H5" i="5"/>
  <c r="H6" i="5"/>
  <c r="H7" i="5"/>
  <c r="H8" i="5"/>
  <c r="H9" i="5"/>
  <c r="H10" i="5"/>
  <c r="H4" i="5"/>
  <c r="C37" i="4"/>
  <c r="D37" i="4"/>
  <c r="B37" i="4"/>
  <c r="C36" i="4"/>
  <c r="D36" i="4"/>
  <c r="B36" i="4"/>
  <c r="C35" i="4"/>
  <c r="D35" i="4"/>
  <c r="B35" i="4"/>
  <c r="C14" i="1"/>
  <c r="B14" i="1"/>
  <c r="K14" i="6" l="1"/>
  <c r="K18" i="6"/>
  <c r="K5" i="6"/>
  <c r="K13" i="6"/>
  <c r="K10" i="6"/>
  <c r="K16" i="6"/>
  <c r="K24" i="6"/>
  <c r="K6" i="6"/>
  <c r="K8" i="6"/>
  <c r="K23" i="6"/>
  <c r="K15" i="6"/>
  <c r="K7" i="6"/>
  <c r="K21" i="6"/>
  <c r="K12" i="6"/>
  <c r="K4" i="6"/>
  <c r="K19" i="6"/>
  <c r="K11" i="6"/>
  <c r="K3" i="6"/>
  <c r="K2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B2287-1D34-48D2-9710-8F73A082DB80}" keepAlive="1" name="Query - All-India-Rainfall" description="Connection to the 'All-India-Rainfall' query in the workbook." type="5" refreshedVersion="8" background="1" saveData="1">
    <dbPr connection="Provider=Microsoft.Mashup.OleDb.1;Data Source=$Workbook$;Location=All-India-Rainfall;Extended Properties=&quot;&quot;" command="SELECT * FROM [All-India-Rainfall]"/>
  </connection>
  <connection id="2" xr16:uid="{AA362C87-7F24-43CD-A5EC-FEB7059213C1}" keepAlive="1" name="Query - cars_ds_final_2021" description="Connection to the 'cars_ds_final_2021' query in the workbook." type="5" refreshedVersion="0" background="1">
    <dbPr connection="Provider=Microsoft.Mashup.OleDb.1;Data Source=$Workbook$;Location=cars_ds_final_2021;Extended Properties=&quot;&quot;" command="SELECT * FROM [cars_ds_final_2021]"/>
  </connection>
</connections>
</file>

<file path=xl/sharedStrings.xml><?xml version="1.0" encoding="utf-8"?>
<sst xmlns="http://schemas.openxmlformats.org/spreadsheetml/2006/main" count="232" uniqueCount="180">
  <si>
    <t xml:space="preserve">NAME </t>
  </si>
  <si>
    <t>SURNAME</t>
  </si>
  <si>
    <t>KRISHNA</t>
  </si>
  <si>
    <t>RANA</t>
  </si>
  <si>
    <t>RAJESH</t>
  </si>
  <si>
    <t>HARESH</t>
  </si>
  <si>
    <t>PATEL</t>
  </si>
  <si>
    <t>HEENA</t>
  </si>
  <si>
    <t>RATHOD</t>
  </si>
  <si>
    <t>KASHISH</t>
  </si>
  <si>
    <t>CHAUHAN</t>
  </si>
  <si>
    <t>RIYA</t>
  </si>
  <si>
    <t>LOMAS</t>
  </si>
  <si>
    <t>MODI</t>
  </si>
  <si>
    <t>JIA</t>
  </si>
  <si>
    <t>SOLANKI</t>
  </si>
  <si>
    <t>SAHA</t>
  </si>
  <si>
    <t>MOHIT</t>
  </si>
  <si>
    <t>NAYAK</t>
  </si>
  <si>
    <t>SHARMA</t>
  </si>
  <si>
    <t>AVERAGE</t>
  </si>
  <si>
    <t>SUB-1</t>
  </si>
  <si>
    <t>SUB-2</t>
  </si>
  <si>
    <t>SUB-3</t>
  </si>
  <si>
    <t>JUN</t>
  </si>
  <si>
    <t>JUL</t>
  </si>
  <si>
    <t>AUG</t>
  </si>
  <si>
    <t>2018 RAINFALL</t>
  </si>
  <si>
    <t>DATE</t>
  </si>
  <si>
    <t>COUNT</t>
  </si>
  <si>
    <t>COUNTA</t>
  </si>
  <si>
    <t>Mar'23</t>
  </si>
  <si>
    <t>Mar'22</t>
  </si>
  <si>
    <t>Mar'21</t>
  </si>
  <si>
    <t>Mar'20</t>
  </si>
  <si>
    <t>Mar'19</t>
  </si>
  <si>
    <t>TOTAL VALUE ($)</t>
  </si>
  <si>
    <t>Human Resources</t>
  </si>
  <si>
    <t>IT</t>
  </si>
  <si>
    <t>Accounting</t>
  </si>
  <si>
    <t>Finance</t>
  </si>
  <si>
    <t>Marketing</t>
  </si>
  <si>
    <t>Research and Development </t>
  </si>
  <si>
    <t>DEPARTMENTS</t>
  </si>
  <si>
    <r>
      <t>Production</t>
    </r>
    <r>
      <rPr>
        <b/>
        <i/>
        <sz val="12"/>
        <color rgb="FF111111"/>
        <rFont val="Arial"/>
        <family val="2"/>
      </rPr>
      <t>.</t>
    </r>
  </si>
  <si>
    <t>SR.NO</t>
  </si>
  <si>
    <t>NAME</t>
  </si>
  <si>
    <t>MIRA</t>
  </si>
  <si>
    <t>MEET</t>
  </si>
  <si>
    <t>NITIN</t>
  </si>
  <si>
    <t>MITALI</t>
  </si>
  <si>
    <t>JONY</t>
  </si>
  <si>
    <t>ROCKY</t>
  </si>
  <si>
    <t>GITA</t>
  </si>
  <si>
    <t>DHRUVIL</t>
  </si>
  <si>
    <t>CHETAN</t>
  </si>
  <si>
    <t>VEER</t>
  </si>
  <si>
    <t>DISHA</t>
  </si>
  <si>
    <t>DHRUVI</t>
  </si>
  <si>
    <t>PINESH</t>
  </si>
  <si>
    <t>YASH</t>
  </si>
  <si>
    <t>ADHVIK</t>
  </si>
  <si>
    <t>ADARSH</t>
  </si>
  <si>
    <t>HETVI</t>
  </si>
  <si>
    <t>TILAK</t>
  </si>
  <si>
    <t>FENIL</t>
  </si>
  <si>
    <t>PINCODE</t>
  </si>
  <si>
    <t>FAMILY MEMBERS</t>
  </si>
  <si>
    <t>ID</t>
  </si>
  <si>
    <t>COUNTBLANCK</t>
  </si>
  <si>
    <t>SKILLS</t>
  </si>
  <si>
    <t>PERSONALITY</t>
  </si>
  <si>
    <t>HLOOK UP</t>
  </si>
  <si>
    <t>Column1</t>
  </si>
  <si>
    <t>GRADE</t>
  </si>
  <si>
    <t>PERSENTAGE</t>
  </si>
  <si>
    <t>JOURNAL ENTRIES</t>
  </si>
  <si>
    <t>DEBIT</t>
  </si>
  <si>
    <t>CREDIT</t>
  </si>
  <si>
    <t>CASH  A/C</t>
  </si>
  <si>
    <t>STOCK  A/C</t>
  </si>
  <si>
    <t>SR.</t>
  </si>
  <si>
    <t>EQUIPMENT  A/C</t>
  </si>
  <si>
    <t>RENT  A/C</t>
  </si>
  <si>
    <t>SUM</t>
  </si>
  <si>
    <t xml:space="preserve">MATCHES ENTERIES </t>
  </si>
  <si>
    <t>CASH</t>
  </si>
  <si>
    <t>EQUIPMENT</t>
  </si>
  <si>
    <t xml:space="preserve">EXPENSES  A/C </t>
  </si>
  <si>
    <t>EXPENSES</t>
  </si>
  <si>
    <t>STOCK</t>
  </si>
  <si>
    <t>BANK</t>
  </si>
  <si>
    <t>EXPENSES  A/C</t>
  </si>
  <si>
    <t>SR NO.</t>
  </si>
  <si>
    <t>AGE</t>
  </si>
  <si>
    <t xml:space="preserve">JINAL </t>
  </si>
  <si>
    <t>TINA</t>
  </si>
  <si>
    <t>VICTOR</t>
  </si>
  <si>
    <t>JOY</t>
  </si>
  <si>
    <t>JINKAL</t>
  </si>
  <si>
    <t>KHUSHI</t>
  </si>
  <si>
    <t>RAJ</t>
  </si>
  <si>
    <t>TIKOL</t>
  </si>
  <si>
    <t>DIVYAM</t>
  </si>
  <si>
    <t>barjraj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</si>
  <si>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</si>
  <si>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</si>
  <si>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</si>
  <si>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</si>
  <si>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</si>
  <si>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</si>
  <si>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</si>
  <si>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</si>
  <si>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</si>
  <si>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</si>
  <si>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</si>
  <si>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</si>
  <si>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</si>
  <si>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</si>
  <si>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</si>
  <si>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</si>
  <si>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</si>
  <si>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</si>
  <si>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</si>
  <si>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</si>
  <si>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</si>
  <si>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</si>
  <si>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</si>
  <si>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</si>
  <si>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</si>
  <si>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</si>
  <si>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</si>
  <si>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</si>
  <si>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</si>
  <si>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</si>
  <si>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</si>
  <si>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</si>
  <si>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</si>
  <si>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</si>
  <si>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</si>
  <si>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</si>
  <si>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</si>
  <si>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</si>
  <si>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</si>
  <si>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</si>
  <si>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</si>
  <si>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</si>
  <si>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</si>
  <si>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</si>
  <si>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</si>
  <si>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</si>
  <si>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</si>
  <si>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</si>
  <si>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</si>
  <si>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</si>
  <si>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</si>
  <si>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</si>
  <si>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</si>
  <si>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</si>
  <si>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</si>
  <si>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</si>
  <si>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</si>
  <si>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</si>
  <si>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</si>
  <si>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</si>
  <si>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harshika</t>
  </si>
  <si>
    <t>hinal</t>
  </si>
  <si>
    <t>krisha</t>
  </si>
  <si>
    <t>sima</t>
  </si>
  <si>
    <t>vina</t>
  </si>
  <si>
    <t>nia</t>
  </si>
  <si>
    <t>mira</t>
  </si>
  <si>
    <t>ankita</t>
  </si>
  <si>
    <t>aarti</t>
  </si>
  <si>
    <t>lalita</t>
  </si>
  <si>
    <t>rakesh</t>
  </si>
  <si>
    <t>kirtan</t>
  </si>
  <si>
    <t>rockey</t>
  </si>
  <si>
    <t>kailash</t>
  </si>
  <si>
    <t>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</si>
</sst>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charset val="1"/>
      <scheme val="minor"/>
    </font>
    <font>
      <b/>
      <sz val="14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7"/>
      <color theme="1"/>
      <name val="Verdana"/>
      <family val="2"/>
      <charset val="1"/>
    </font>
    <font>
      <b/>
      <i/>
      <sz val="11"/>
      <color theme="1"/>
      <name val="Calibri"/>
      <family val="2"/>
      <charset val="1"/>
      <scheme val="minor"/>
    </font>
    <font>
      <b/>
      <i/>
      <sz val="12"/>
      <color theme="1"/>
      <name val="Verdana"/>
      <family val="2"/>
      <charset val="1"/>
    </font>
    <font>
      <b/>
      <i/>
      <sz val="12"/>
      <color theme="1"/>
      <name val="Calibri"/>
      <family val="2"/>
      <charset val="1"/>
      <scheme val="minor"/>
    </font>
    <font>
      <b/>
      <i/>
      <sz val="12"/>
      <color rgb="FF111111"/>
      <name val="Arial"/>
      <family val="2"/>
      <charset val="1"/>
    </font>
    <font>
      <b/>
      <i/>
      <sz val="12"/>
      <color rgb="FF111111"/>
      <name val="Arial"/>
      <family val="2"/>
    </font>
    <font>
      <b/>
      <i/>
      <sz val="10"/>
      <color theme="1"/>
      <name val="Verdana"/>
      <family val="2"/>
      <charset val="1"/>
    </font>
    <font>
      <b/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8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theme="0" tint="-0.14999847407452621"/>
      <name val="Calibri"/>
      <family val="2"/>
      <charset val="1"/>
      <scheme val="minor"/>
    </font>
    <font>
      <sz val="14"/>
      <color theme="0" tint="-0.249977111117893"/>
      <name val="Calibri"/>
      <family val="2"/>
      <charset val="1"/>
      <scheme val="minor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theme="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4" fillId="3" borderId="4" xfId="0" applyFont="1" applyFill="1" applyBorder="1" applyAlignment="1">
      <alignment horizontal="right" vertical="center" wrapText="1"/>
    </xf>
    <xf numFmtId="0" fontId="5" fillId="3" borderId="4" xfId="0" applyFont="1" applyFill="1" applyBorder="1"/>
    <xf numFmtId="0" fontId="5" fillId="0" borderId="4" xfId="0" applyFont="1" applyBorder="1"/>
    <xf numFmtId="0" fontId="7" fillId="0" borderId="4" xfId="0" applyFont="1" applyBorder="1"/>
    <xf numFmtId="0" fontId="6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7" fillId="3" borderId="8" xfId="0" applyFont="1" applyFill="1" applyBorder="1"/>
    <xf numFmtId="0" fontId="7" fillId="0" borderId="9" xfId="0" applyFont="1" applyBorder="1"/>
    <xf numFmtId="0" fontId="8" fillId="0" borderId="8" xfId="0" applyFont="1" applyBorder="1"/>
    <xf numFmtId="0" fontId="7" fillId="0" borderId="10" xfId="0" applyFont="1" applyBorder="1"/>
    <xf numFmtId="0" fontId="5" fillId="0" borderId="11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4" borderId="6" xfId="0" applyFont="1" applyFill="1" applyBorder="1"/>
    <xf numFmtId="0" fontId="11" fillId="4" borderId="3" xfId="0" applyFont="1" applyFill="1" applyBorder="1"/>
    <xf numFmtId="0" fontId="11" fillId="4" borderId="21" xfId="0" applyFont="1" applyFill="1" applyBorder="1"/>
    <xf numFmtId="0" fontId="0" fillId="5" borderId="4" xfId="0" applyFill="1" applyBorder="1"/>
    <xf numFmtId="0" fontId="0" fillId="5" borderId="0" xfId="0" applyFill="1"/>
    <xf numFmtId="0" fontId="0" fillId="6" borderId="4" xfId="0" applyFill="1" applyBorder="1"/>
    <xf numFmtId="0" fontId="0" fillId="6" borderId="0" xfId="0" applyFill="1"/>
    <xf numFmtId="0" fontId="0" fillId="6" borderId="11" xfId="0" applyFill="1" applyBorder="1"/>
    <xf numFmtId="0" fontId="0" fillId="6" borderId="19" xfId="0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/>
    </xf>
    <xf numFmtId="0" fontId="15" fillId="9" borderId="0" xfId="0" applyFont="1" applyFill="1"/>
    <xf numFmtId="0" fontId="14" fillId="10" borderId="0" xfId="0" applyFont="1" applyFill="1" applyAlignment="1"/>
    <xf numFmtId="0" fontId="0" fillId="8" borderId="0" xfId="0" applyFill="1"/>
    <xf numFmtId="0" fontId="16" fillId="11" borderId="0" xfId="0" applyFont="1" applyFill="1" applyAlignment="1">
      <alignment horizontal="center"/>
    </xf>
    <xf numFmtId="49" fontId="0" fillId="0" borderId="0" xfId="0" applyNumberFormat="1" applyAlignment="1"/>
    <xf numFmtId="49" fontId="17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hrut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hruti"/>
        <family val="2"/>
        <charset val="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hruti"/>
        <family val="2"/>
        <charset val="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hruti"/>
        <family val="2"/>
        <charset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hruti"/>
        <family val="2"/>
        <charset val="1"/>
        <scheme val="minor"/>
      </font>
      <fill>
        <patternFill patternType="solid">
          <fgColor theme="4"/>
          <bgColor theme="7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AFA518EF-3BFD-4284-949B-7ED3BED3A9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B6D8A4-F52B-458C-8856-FD143AFA12B8}" autoFormatId="16" applyNumberFormats="0" applyBorderFormats="0" applyFontFormats="0" applyPatternFormats="0" applyAlignmentFormats="0" applyWidthHeightFormats="0">
  <queryTableRefresh nextId="7">
    <queryTableFields count="3">
      <queryTableField id="2" name="JUN" tableColumnId="2"/>
      <queryTableField id="3" name="JUL" tableColumnId="3"/>
      <queryTableField id="4" name="AUG" tableColumnId="4"/>
    </queryTableFields>
    <queryTableDeletedFields count="3">
      <deletedField name="JUN-SEP"/>
      <deletedField name="SEP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26770-A8AC-4401-B93B-4891589FED6D}" name="All_India_Rainfall" displayName="All_India_Rainfall" ref="B2:D33" tableType="queryTable" totalsRowShown="0">
  <autoFilter ref="B2:D33" xr:uid="{60326770-A8AC-4401-B93B-4891589FED6D}"/>
  <tableColumns count="3">
    <tableColumn id="2" xr3:uid="{1ED87713-2509-42D0-BECB-BDC971773F83}" uniqueName="2" name="JUN" queryTableFieldId="2"/>
    <tableColumn id="3" xr3:uid="{1504251B-0AE8-437C-A16C-D77CE1D0B445}" uniqueName="3" name="JUL" queryTableFieldId="3"/>
    <tableColumn id="4" xr3:uid="{2E1E710D-A404-4091-9AE2-93AD53F26B24}" uniqueName="4" name="AUG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0C149-5773-4005-9BD8-399D3930657E}" name="Table3" displayName="Table3" ref="A2:A33" totalsRowShown="0">
  <autoFilter ref="A2:A33" xr:uid="{A230C149-5773-4005-9BD8-399D3930657E}"/>
  <tableColumns count="1">
    <tableColumn id="1" xr3:uid="{EE251AF2-46D1-4596-B746-79040070BDAE}" name="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88A75-0CD6-4B75-AED5-D58A967FAC6C}" name="Table2" displayName="Table2" ref="A2:K24" totalsRowShown="0" headerRowDxfId="20" headerRowBorderDxfId="19" tableBorderDxfId="18" totalsRowBorderDxfId="17">
  <autoFilter ref="A2:K24" xr:uid="{78F88A75-0CD6-4B75-AED5-D58A967FAC6C}"/>
  <tableColumns count="11">
    <tableColumn id="1" xr3:uid="{B8958EB0-CF1C-464C-BD2F-491D3DD21F6F}" name="SR.NO" dataDxfId="16"/>
    <tableColumn id="2" xr3:uid="{F40F1BEF-0FB2-47A0-8031-06A41370073B}" name="NAME" dataDxfId="15"/>
    <tableColumn id="3" xr3:uid="{847A8A27-5606-4263-AB43-820A319661E0}" name="PINCODE" dataDxfId="14"/>
    <tableColumn id="4" xr3:uid="{A0774E9F-D234-4C65-8479-C635653ADC59}" name="FAMILY MEMBERS" dataDxfId="13"/>
    <tableColumn id="5" xr3:uid="{7B8447D3-2347-42C3-B245-F0E49DC2E64F}" name="ID" dataDxfId="12"/>
    <tableColumn id="6" xr3:uid="{12EC0F66-3840-4EB0-84AD-145F94E1DF34}" name="SKILLS" dataDxfId="11"/>
    <tableColumn id="7" xr3:uid="{4E95EC9E-F080-4D29-8904-AB21BB5F204F}" name="PERSONALITY" dataDxfId="10"/>
    <tableColumn id="8" xr3:uid="{AA72B66A-F198-4778-8697-87C8815DB90D}" name="Column1" dataDxfId="9"/>
    <tableColumn id="9" xr3:uid="{67F3A71B-D54C-48D6-A125-38877F463DF5}" name="COUNT" dataDxfId="8">
      <calculatedColumnFormula>COUNT(A3:G3)</calculatedColumnFormula>
    </tableColumn>
    <tableColumn id="10" xr3:uid="{658721DE-FEA1-4711-81B8-36421D44CC44}" name="COUNTA" dataDxfId="7">
      <calculatedColumnFormula>COUNTA(B3:E3)</calculatedColumnFormula>
    </tableColumn>
    <tableColumn id="11" xr3:uid="{DD08BA6F-DE88-43CC-832E-9A5CE0287C7E}" name="COUNTBLANCK" dataDxfId="6">
      <calculatedColumnFormula>COUNTBLANK(A3:J3)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12042A-44E2-4F20-ADAD-D6385E8C3DB1}" name="Table4" displayName="Table4" ref="A1:C23" totalsRowShown="0" headerRowDxfId="5" dataDxfId="4" tableBorderDxfId="3">
  <autoFilter ref="A1:C23" xr:uid="{B112042A-44E2-4F20-ADAD-D6385E8C3DB1}"/>
  <tableColumns count="3">
    <tableColumn id="2" xr3:uid="{954F4ABF-E2A2-4B58-BD05-1228B63A8234}" name="NAME" dataDxfId="2"/>
    <tableColumn id="21" xr3:uid="{A5E1A920-7433-42EC-A15C-12FD8E551348}" name="PERSENTAGE" dataDxfId="1"/>
    <tableColumn id="22" xr3:uid="{62C55336-44BE-4766-9C35-32504655388B}" name="GRADE" dataDxfId="0">
      <calculatedColumnFormula>_xlfn.IFS(B2:B23&gt;=90,"A+",B2:B23&gt;=80,"A",B2:B23&gt;=75,"B+",B2:B23&gt;=70,"B",B2:B23&gt;=60,"C",B2:B23&lt;60,"D",B2:B23&lt;33,"FAIL")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9E57-F9C7-4061-A3A0-CBDFE216A4AD}">
  <dimension ref="A1:E14"/>
  <sheetViews>
    <sheetView workbookViewId="0">
      <selection activeCell="D14" sqref="D14"/>
    </sheetView>
  </sheetViews>
  <sheetFormatPr defaultRowHeight="14.4" x14ac:dyDescent="0.3"/>
  <cols>
    <col min="1" max="1" width="8" bestFit="1" customWidth="1"/>
    <col min="2" max="2" width="7.21875" bestFit="1" customWidth="1"/>
    <col min="3" max="3" width="7" bestFit="1" customWidth="1"/>
    <col min="4" max="4" width="9.5546875" bestFit="1" customWidth="1"/>
    <col min="5" max="5" width="10.33203125" bestFit="1" customWidth="1"/>
  </cols>
  <sheetData>
    <row r="1" spans="1:5" ht="15" thickBot="1" x14ac:dyDescent="0.35"/>
    <row r="2" spans="1:5" ht="18.600000000000001" thickBot="1" x14ac:dyDescent="0.4">
      <c r="A2" s="1" t="s">
        <v>0</v>
      </c>
      <c r="B2" s="1" t="s">
        <v>21</v>
      </c>
      <c r="C2" s="1" t="s">
        <v>22</v>
      </c>
      <c r="D2" s="1" t="s">
        <v>23</v>
      </c>
      <c r="E2" s="2" t="s">
        <v>1</v>
      </c>
    </row>
    <row r="3" spans="1:5" x14ac:dyDescent="0.3">
      <c r="A3" s="3" t="s">
        <v>2</v>
      </c>
      <c r="B3" s="3">
        <v>61</v>
      </c>
      <c r="C3" s="3">
        <v>92</v>
      </c>
      <c r="D3" s="3">
        <v>72</v>
      </c>
      <c r="E3" s="3" t="s">
        <v>3</v>
      </c>
    </row>
    <row r="4" spans="1:5" x14ac:dyDescent="0.3">
      <c r="A4" s="4" t="s">
        <v>4</v>
      </c>
      <c r="B4" s="4">
        <v>62</v>
      </c>
      <c r="C4" s="4">
        <v>66</v>
      </c>
      <c r="D4" s="4">
        <v>65</v>
      </c>
      <c r="E4" s="4" t="s">
        <v>13</v>
      </c>
    </row>
    <row r="5" spans="1:5" x14ac:dyDescent="0.3">
      <c r="A5" s="4" t="s">
        <v>5</v>
      </c>
      <c r="B5" s="4">
        <v>99</v>
      </c>
      <c r="C5" s="4">
        <v>56</v>
      </c>
      <c r="D5" s="4">
        <v>69</v>
      </c>
      <c r="E5" s="4" t="s">
        <v>6</v>
      </c>
    </row>
    <row r="6" spans="1:5" x14ac:dyDescent="0.3">
      <c r="A6" s="4" t="s">
        <v>7</v>
      </c>
      <c r="B6" s="4">
        <v>88</v>
      </c>
      <c r="C6" s="4">
        <v>67</v>
      </c>
      <c r="D6" s="4">
        <v>87</v>
      </c>
      <c r="E6" s="4" t="s">
        <v>8</v>
      </c>
    </row>
    <row r="7" spans="1:5" x14ac:dyDescent="0.3">
      <c r="A7" s="4" t="s">
        <v>9</v>
      </c>
      <c r="B7" s="4">
        <v>69</v>
      </c>
      <c r="C7" s="4">
        <v>78</v>
      </c>
      <c r="D7" s="4">
        <v>66</v>
      </c>
      <c r="E7" s="4" t="s">
        <v>10</v>
      </c>
    </row>
    <row r="8" spans="1:5" x14ac:dyDescent="0.3">
      <c r="A8" s="4" t="s">
        <v>11</v>
      </c>
      <c r="B8" s="4">
        <v>41</v>
      </c>
      <c r="C8" s="4">
        <v>45</v>
      </c>
      <c r="D8" s="4">
        <v>89</v>
      </c>
      <c r="E8" s="4" t="s">
        <v>19</v>
      </c>
    </row>
    <row r="9" spans="1:5" x14ac:dyDescent="0.3">
      <c r="A9" s="4" t="s">
        <v>12</v>
      </c>
      <c r="B9" s="4">
        <v>96</v>
      </c>
      <c r="C9" s="4">
        <v>18</v>
      </c>
      <c r="D9" s="4">
        <v>96</v>
      </c>
      <c r="E9" s="4" t="s">
        <v>13</v>
      </c>
    </row>
    <row r="10" spans="1:5" x14ac:dyDescent="0.3">
      <c r="A10" s="4" t="s">
        <v>14</v>
      </c>
      <c r="B10" s="4">
        <v>65</v>
      </c>
      <c r="C10" s="4">
        <v>39</v>
      </c>
      <c r="D10" s="4">
        <v>76</v>
      </c>
      <c r="E10" s="4" t="s">
        <v>15</v>
      </c>
    </row>
    <row r="11" spans="1:5" x14ac:dyDescent="0.3">
      <c r="A11" s="4" t="s">
        <v>7</v>
      </c>
      <c r="B11" s="4">
        <v>79</v>
      </c>
      <c r="C11" s="4">
        <v>92</v>
      </c>
      <c r="D11" s="4">
        <v>66</v>
      </c>
      <c r="E11" s="4" t="s">
        <v>16</v>
      </c>
    </row>
    <row r="12" spans="1:5" x14ac:dyDescent="0.3">
      <c r="A12" s="4" t="s">
        <v>17</v>
      </c>
      <c r="B12" s="4">
        <v>66</v>
      </c>
      <c r="C12" s="4">
        <v>78</v>
      </c>
      <c r="D12" s="4">
        <v>72</v>
      </c>
      <c r="E12" s="4" t="s">
        <v>18</v>
      </c>
    </row>
    <row r="14" spans="1:5" x14ac:dyDescent="0.3">
      <c r="A14" t="s">
        <v>20</v>
      </c>
      <c r="B14">
        <f>AVERAGE(B3:B12)</f>
        <v>72.599999999999994</v>
      </c>
      <c r="C14">
        <f>AVERAGE(C3:C12)</f>
        <v>63.1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E66E-3BC6-4647-BF93-A13C3953A193}">
  <dimension ref="A1:D37"/>
  <sheetViews>
    <sheetView topLeftCell="A31" workbookViewId="0">
      <selection activeCell="A38" sqref="A38"/>
    </sheetView>
  </sheetViews>
  <sheetFormatPr defaultRowHeight="14.4" x14ac:dyDescent="0.3"/>
  <cols>
    <col min="2" max="2" width="10.77734375" customWidth="1"/>
    <col min="3" max="3" width="12.33203125" customWidth="1"/>
    <col min="4" max="4" width="10.88671875" customWidth="1"/>
  </cols>
  <sheetData>
    <row r="1" spans="1:4" ht="18" x14ac:dyDescent="0.35">
      <c r="B1" s="37" t="s">
        <v>27</v>
      </c>
      <c r="C1" s="38"/>
      <c r="D1" s="38"/>
    </row>
    <row r="2" spans="1:4" x14ac:dyDescent="0.3">
      <c r="A2" t="s">
        <v>28</v>
      </c>
      <c r="B2" t="s">
        <v>24</v>
      </c>
      <c r="C2" t="s">
        <v>25</v>
      </c>
      <c r="D2" t="s">
        <v>26</v>
      </c>
    </row>
    <row r="3" spans="1:4" x14ac:dyDescent="0.3">
      <c r="A3">
        <v>1</v>
      </c>
      <c r="B3">
        <v>111</v>
      </c>
      <c r="C3">
        <v>243.2</v>
      </c>
      <c r="D3">
        <v>273.60000000000002</v>
      </c>
    </row>
    <row r="4" spans="1:4" x14ac:dyDescent="0.3">
      <c r="A4">
        <v>2</v>
      </c>
      <c r="B4">
        <v>109</v>
      </c>
      <c r="C4">
        <v>282.8</v>
      </c>
      <c r="D4">
        <v>201.8</v>
      </c>
    </row>
    <row r="5" spans="1:4" x14ac:dyDescent="0.3">
      <c r="A5">
        <v>3</v>
      </c>
      <c r="B5">
        <v>117</v>
      </c>
      <c r="C5">
        <v>292</v>
      </c>
      <c r="D5">
        <v>271.7</v>
      </c>
    </row>
    <row r="6" spans="1:4" x14ac:dyDescent="0.3">
      <c r="A6">
        <v>4</v>
      </c>
      <c r="B6">
        <v>165.2</v>
      </c>
      <c r="C6">
        <v>263.10000000000002</v>
      </c>
      <c r="D6">
        <v>205.2</v>
      </c>
    </row>
    <row r="7" spans="1:4" x14ac:dyDescent="0.3">
      <c r="A7">
        <v>5</v>
      </c>
      <c r="B7">
        <v>92.3</v>
      </c>
      <c r="C7">
        <v>254.9</v>
      </c>
      <c r="D7">
        <v>201.4</v>
      </c>
    </row>
    <row r="8" spans="1:4" x14ac:dyDescent="0.3">
      <c r="A8">
        <v>6</v>
      </c>
      <c r="B8">
        <v>177.6</v>
      </c>
      <c r="C8">
        <v>284.8</v>
      </c>
      <c r="D8">
        <v>248.2</v>
      </c>
    </row>
    <row r="9" spans="1:4" x14ac:dyDescent="0.3">
      <c r="A9">
        <v>7</v>
      </c>
      <c r="B9">
        <v>153.1</v>
      </c>
      <c r="C9">
        <v>224.4</v>
      </c>
      <c r="D9">
        <v>310.89999999999998</v>
      </c>
    </row>
    <row r="10" spans="1:4" x14ac:dyDescent="0.3">
      <c r="A10">
        <v>8</v>
      </c>
      <c r="B10">
        <v>126.5</v>
      </c>
      <c r="C10">
        <v>325.3</v>
      </c>
      <c r="D10">
        <v>313.2</v>
      </c>
    </row>
    <row r="11" spans="1:4" x14ac:dyDescent="0.3">
      <c r="A11">
        <v>9</v>
      </c>
      <c r="B11">
        <v>206.6</v>
      </c>
      <c r="C11">
        <v>307.8</v>
      </c>
      <c r="D11">
        <v>234.1</v>
      </c>
    </row>
    <row r="12" spans="1:4" x14ac:dyDescent="0.3">
      <c r="A12">
        <v>10</v>
      </c>
      <c r="B12">
        <v>212</v>
      </c>
      <c r="C12">
        <v>246.5</v>
      </c>
      <c r="D12">
        <v>288.7</v>
      </c>
    </row>
    <row r="13" spans="1:4" x14ac:dyDescent="0.3">
      <c r="A13">
        <v>11</v>
      </c>
      <c r="B13">
        <v>193.2</v>
      </c>
      <c r="C13">
        <v>164</v>
      </c>
      <c r="D13">
        <v>215.4</v>
      </c>
    </row>
    <row r="14" spans="1:4" x14ac:dyDescent="0.3">
      <c r="A14">
        <v>12</v>
      </c>
      <c r="B14">
        <v>106.7</v>
      </c>
      <c r="C14">
        <v>330.6</v>
      </c>
      <c r="D14">
        <v>262.5</v>
      </c>
    </row>
    <row r="15" spans="1:4" x14ac:dyDescent="0.3">
      <c r="A15">
        <v>13</v>
      </c>
      <c r="B15">
        <v>214.2</v>
      </c>
      <c r="C15">
        <v>269.3</v>
      </c>
      <c r="D15">
        <v>194.6</v>
      </c>
    </row>
    <row r="16" spans="1:4" x14ac:dyDescent="0.3">
      <c r="A16">
        <v>14</v>
      </c>
      <c r="B16">
        <v>156.5</v>
      </c>
      <c r="C16">
        <v>351.3</v>
      </c>
      <c r="D16">
        <v>242.2</v>
      </c>
    </row>
    <row r="17" spans="1:4" x14ac:dyDescent="0.3">
      <c r="A17">
        <v>15</v>
      </c>
      <c r="B17">
        <v>157</v>
      </c>
      <c r="C17">
        <v>231.6</v>
      </c>
      <c r="D17">
        <v>230.6</v>
      </c>
    </row>
    <row r="18" spans="1:4" x14ac:dyDescent="0.3">
      <c r="A18">
        <v>16</v>
      </c>
      <c r="B18">
        <v>232.3</v>
      </c>
      <c r="C18">
        <v>270.60000000000002</v>
      </c>
      <c r="D18">
        <v>313.7</v>
      </c>
    </row>
    <row r="19" spans="1:4" x14ac:dyDescent="0.3">
      <c r="A19">
        <v>17</v>
      </c>
      <c r="B19">
        <v>232.9</v>
      </c>
      <c r="C19">
        <v>286</v>
      </c>
      <c r="D19">
        <v>297.10000000000002</v>
      </c>
    </row>
    <row r="20" spans="1:4" x14ac:dyDescent="0.3">
      <c r="A20">
        <v>18</v>
      </c>
      <c r="B20">
        <v>212.7</v>
      </c>
      <c r="C20">
        <v>187.5</v>
      </c>
      <c r="D20">
        <v>249.6</v>
      </c>
    </row>
    <row r="21" spans="1:4" x14ac:dyDescent="0.3">
      <c r="A21">
        <v>19</v>
      </c>
      <c r="B21">
        <v>195.2</v>
      </c>
      <c r="C21">
        <v>309.7</v>
      </c>
      <c r="D21">
        <v>290.60000000000002</v>
      </c>
    </row>
    <row r="22" spans="1:4" x14ac:dyDescent="0.3">
      <c r="A22">
        <v>20</v>
      </c>
      <c r="B22">
        <v>163.69999999999999</v>
      </c>
      <c r="C22">
        <v>297.5</v>
      </c>
      <c r="D22">
        <v>193.4</v>
      </c>
    </row>
    <row r="23" spans="1:4" x14ac:dyDescent="0.3">
      <c r="A23">
        <v>21</v>
      </c>
      <c r="B23">
        <v>192.3</v>
      </c>
      <c r="C23">
        <v>294.10000000000002</v>
      </c>
      <c r="D23">
        <v>277.89999999999998</v>
      </c>
    </row>
    <row r="24" spans="1:4" x14ac:dyDescent="0.3">
      <c r="A24">
        <v>22</v>
      </c>
      <c r="B24">
        <v>205.3</v>
      </c>
      <c r="C24">
        <v>318.3</v>
      </c>
      <c r="D24">
        <v>220.1</v>
      </c>
    </row>
    <row r="25" spans="1:4" x14ac:dyDescent="0.3">
      <c r="A25">
        <v>23</v>
      </c>
      <c r="B25">
        <v>101.9</v>
      </c>
      <c r="C25">
        <v>340</v>
      </c>
      <c r="D25">
        <v>276.7</v>
      </c>
    </row>
    <row r="26" spans="1:4" x14ac:dyDescent="0.3">
      <c r="A26">
        <v>24</v>
      </c>
      <c r="B26">
        <v>134.6</v>
      </c>
      <c r="C26">
        <v>331.1</v>
      </c>
      <c r="D26">
        <v>258.7</v>
      </c>
    </row>
    <row r="27" spans="1:4" x14ac:dyDescent="0.3">
      <c r="A27">
        <v>25</v>
      </c>
      <c r="B27">
        <v>204.2</v>
      </c>
      <c r="C27">
        <v>305.7</v>
      </c>
      <c r="D27">
        <v>237.8</v>
      </c>
    </row>
    <row r="28" spans="1:4" x14ac:dyDescent="0.3">
      <c r="A28">
        <v>26</v>
      </c>
      <c r="B28">
        <v>97.5</v>
      </c>
      <c r="C28">
        <v>320.10000000000002</v>
      </c>
      <c r="D28">
        <v>336.1</v>
      </c>
    </row>
    <row r="29" spans="1:4" x14ac:dyDescent="0.3">
      <c r="A29">
        <v>27</v>
      </c>
      <c r="B29">
        <v>176.7</v>
      </c>
      <c r="C29">
        <v>349.3</v>
      </c>
      <c r="D29">
        <v>259.3</v>
      </c>
    </row>
    <row r="30" spans="1:4" x14ac:dyDescent="0.3">
      <c r="A30">
        <v>28</v>
      </c>
      <c r="B30">
        <v>178.6</v>
      </c>
      <c r="C30">
        <v>304.8</v>
      </c>
      <c r="D30">
        <v>233.4</v>
      </c>
    </row>
    <row r="31" spans="1:4" x14ac:dyDescent="0.3">
      <c r="A31">
        <v>29</v>
      </c>
      <c r="B31">
        <v>171.23</v>
      </c>
      <c r="C31">
        <v>297.39999999999998</v>
      </c>
      <c r="D31">
        <v>244.3</v>
      </c>
    </row>
    <row r="32" spans="1:4" x14ac:dyDescent="0.3">
      <c r="A32">
        <v>30</v>
      </c>
      <c r="C32">
        <v>233.33</v>
      </c>
      <c r="D32">
        <v>233.33</v>
      </c>
    </row>
    <row r="33" spans="1:4" x14ac:dyDescent="0.3">
      <c r="A33">
        <v>31</v>
      </c>
      <c r="C33">
        <v>301.39999999999998</v>
      </c>
      <c r="D33">
        <v>2666.5</v>
      </c>
    </row>
    <row r="35" spans="1:4" x14ac:dyDescent="0.3">
      <c r="A35" t="s">
        <v>20</v>
      </c>
      <c r="B35">
        <f>AVERAGE(All_India_Rainfall[JUN])</f>
        <v>165.41482758620688</v>
      </c>
      <c r="C35">
        <f>AVERAGE(All_India_Rainfall[JUL])</f>
        <v>284.46548387096783</v>
      </c>
      <c r="D35">
        <f>AVERAGE(All_India_Rainfall[AUG])</f>
        <v>331.69774193548392</v>
      </c>
    </row>
    <row r="36" spans="1:4" x14ac:dyDescent="0.3">
      <c r="A36" t="s">
        <v>29</v>
      </c>
      <c r="B36">
        <f>COUNT(All_India_Rainfall[JUN])</f>
        <v>29</v>
      </c>
      <c r="C36">
        <f>COUNT(All_India_Rainfall[JUL])</f>
        <v>31</v>
      </c>
      <c r="D36">
        <f>COUNT(All_India_Rainfall[AUG])</f>
        <v>31</v>
      </c>
    </row>
    <row r="37" spans="1:4" x14ac:dyDescent="0.3">
      <c r="A37" t="s">
        <v>30</v>
      </c>
      <c r="B37">
        <f>COUNTA(All_India_Rainfall[JUN])</f>
        <v>29</v>
      </c>
      <c r="C37">
        <f>COUNTA(All_India_Rainfall[JUL])</f>
        <v>31</v>
      </c>
      <c r="D37">
        <f>COUNTA(All_India_Rainfall[AUG])</f>
        <v>31</v>
      </c>
    </row>
  </sheetData>
  <mergeCells count="1">
    <mergeCell ref="B1:D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4BD9-7B45-4894-B3A1-8E652D3CD509}">
  <dimension ref="B1:J11"/>
  <sheetViews>
    <sheetView workbookViewId="0">
      <selection activeCell="B13" sqref="B13"/>
    </sheetView>
  </sheetViews>
  <sheetFormatPr defaultRowHeight="14.4" x14ac:dyDescent="0.3"/>
  <cols>
    <col min="2" max="2" width="25.21875" bestFit="1" customWidth="1"/>
    <col min="8" max="8" width="7.6640625" bestFit="1" customWidth="1"/>
    <col min="10" max="10" width="10.21875" customWidth="1"/>
  </cols>
  <sheetData>
    <row r="1" spans="2:10" ht="15" thickBot="1" x14ac:dyDescent="0.35"/>
    <row r="2" spans="2:10" ht="50.4" x14ac:dyDescent="0.3">
      <c r="B2" s="9" t="s">
        <v>43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1" t="s">
        <v>29</v>
      </c>
      <c r="J2" s="12" t="s">
        <v>30</v>
      </c>
    </row>
    <row r="3" spans="2:10" ht="15.6" x14ac:dyDescent="0.3">
      <c r="B3" s="13"/>
      <c r="C3" s="6"/>
      <c r="D3" s="6"/>
      <c r="E3" s="6"/>
      <c r="F3" s="6"/>
      <c r="G3" s="6"/>
      <c r="H3" s="7"/>
      <c r="I3" s="8"/>
      <c r="J3" s="14"/>
    </row>
    <row r="4" spans="2:10" ht="15.6" x14ac:dyDescent="0.3">
      <c r="B4" s="15" t="s">
        <v>37</v>
      </c>
      <c r="C4" s="5">
        <v>9832.7000000000007</v>
      </c>
      <c r="D4" s="5">
        <v>9741.41</v>
      </c>
      <c r="E4" s="5">
        <v>18455.650000000001</v>
      </c>
      <c r="F4" s="5">
        <v>7224.3</v>
      </c>
      <c r="G4" s="5">
        <v>389.51</v>
      </c>
      <c r="H4" s="7">
        <f>SUM(C4:G4)</f>
        <v>45643.570000000007</v>
      </c>
      <c r="I4" s="8">
        <f>COUNT(C4:H4)</f>
        <v>6</v>
      </c>
      <c r="J4" s="14">
        <f>COUNTA(B4:H4)</f>
        <v>7</v>
      </c>
    </row>
    <row r="5" spans="2:10" ht="15.6" x14ac:dyDescent="0.3">
      <c r="B5" s="15" t="s">
        <v>38</v>
      </c>
      <c r="C5" s="5">
        <v>7263.96</v>
      </c>
      <c r="D5" s="5">
        <v>5998.79</v>
      </c>
      <c r="E5" s="5">
        <v>8350.7900000000009</v>
      </c>
      <c r="F5" s="5">
        <v>-121.3</v>
      </c>
      <c r="G5" s="5">
        <v>2556.42</v>
      </c>
      <c r="H5" s="7">
        <f t="shared" ref="H5:H10" si="0">SUM(C5:G5)</f>
        <v>24048.660000000003</v>
      </c>
      <c r="I5" s="8">
        <f t="shared" ref="I5:I10" si="1">COUNT(C5:H5)</f>
        <v>6</v>
      </c>
      <c r="J5" s="14">
        <f t="shared" ref="J5:J10" si="2">COUNTA(B5:H5)</f>
        <v>7</v>
      </c>
    </row>
    <row r="6" spans="2:10" ht="15.6" x14ac:dyDescent="0.3">
      <c r="B6" s="15" t="s">
        <v>39</v>
      </c>
      <c r="C6" s="5">
        <v>-1752.71</v>
      </c>
      <c r="D6" s="5">
        <v>4525.87</v>
      </c>
      <c r="E6" s="5">
        <v>-591.89</v>
      </c>
      <c r="F6" s="5">
        <v>-6833.74</v>
      </c>
      <c r="G6" s="5">
        <v>1585.19</v>
      </c>
      <c r="H6" s="7">
        <f t="shared" si="0"/>
        <v>-3067.2799999999993</v>
      </c>
      <c r="I6" s="8">
        <f t="shared" si="1"/>
        <v>6</v>
      </c>
      <c r="J6" s="14">
        <f t="shared" si="2"/>
        <v>7</v>
      </c>
    </row>
    <row r="7" spans="2:10" ht="15.6" x14ac:dyDescent="0.3">
      <c r="B7" s="15" t="s">
        <v>40</v>
      </c>
      <c r="C7" s="5">
        <v>-7441.39</v>
      </c>
      <c r="D7" s="5">
        <v>-8360.36</v>
      </c>
      <c r="E7" s="5">
        <v>-7851.77</v>
      </c>
      <c r="F7" s="5">
        <v>7418.62</v>
      </c>
      <c r="G7" s="5">
        <v>-4605.59</v>
      </c>
      <c r="H7" s="7">
        <f t="shared" si="0"/>
        <v>-20840.490000000002</v>
      </c>
      <c r="I7" s="8">
        <f t="shared" si="1"/>
        <v>6</v>
      </c>
      <c r="J7" s="14">
        <f t="shared" si="2"/>
        <v>7</v>
      </c>
    </row>
    <row r="8" spans="2:10" ht="15.6" x14ac:dyDescent="0.3">
      <c r="B8" s="15" t="s">
        <v>41</v>
      </c>
      <c r="C8" s="5">
        <v>-1915.74</v>
      </c>
      <c r="D8" s="5">
        <v>2193.2800000000002</v>
      </c>
      <c r="E8" s="5">
        <v>-92.87</v>
      </c>
      <c r="F8" s="5">
        <v>463.58</v>
      </c>
      <c r="G8" s="5">
        <v>-463.98</v>
      </c>
      <c r="H8" s="7">
        <f t="shared" si="0"/>
        <v>184.27000000000021</v>
      </c>
      <c r="I8" s="8">
        <f t="shared" si="1"/>
        <v>6</v>
      </c>
      <c r="J8" s="14">
        <f t="shared" si="2"/>
        <v>7</v>
      </c>
    </row>
    <row r="9" spans="2:10" ht="15.6" x14ac:dyDescent="0.3">
      <c r="B9" s="15" t="s">
        <v>42</v>
      </c>
      <c r="C9" s="5">
        <v>5718.23</v>
      </c>
      <c r="D9" s="5">
        <v>3524.95</v>
      </c>
      <c r="E9" s="5">
        <v>3187.28</v>
      </c>
      <c r="F9" s="5">
        <v>2723.7</v>
      </c>
      <c r="G9" s="5">
        <v>3187.75</v>
      </c>
      <c r="H9" s="7">
        <f t="shared" si="0"/>
        <v>18341.91</v>
      </c>
      <c r="I9" s="8">
        <f t="shared" si="1"/>
        <v>6</v>
      </c>
      <c r="J9" s="14">
        <f t="shared" si="2"/>
        <v>7</v>
      </c>
    </row>
    <row r="10" spans="2:10" ht="15.6" x14ac:dyDescent="0.3">
      <c r="B10" s="15" t="s">
        <v>44</v>
      </c>
      <c r="C10" s="5">
        <v>3802.49</v>
      </c>
      <c r="D10" s="5">
        <v>5718.23</v>
      </c>
      <c r="E10" s="5">
        <v>3094.41</v>
      </c>
      <c r="F10" s="6"/>
      <c r="G10" s="6"/>
      <c r="H10" s="7">
        <f t="shared" si="0"/>
        <v>12615.13</v>
      </c>
      <c r="I10" s="8">
        <f t="shared" si="1"/>
        <v>4</v>
      </c>
      <c r="J10" s="14">
        <f t="shared" si="2"/>
        <v>5</v>
      </c>
    </row>
    <row r="11" spans="2:10" ht="16.2" thickBot="1" x14ac:dyDescent="0.35">
      <c r="B11" s="16"/>
      <c r="C11" s="17"/>
      <c r="D11" s="17"/>
      <c r="E11" s="17"/>
      <c r="F11" s="17"/>
      <c r="G11" s="17"/>
      <c r="H11" s="17"/>
      <c r="I11" s="18"/>
      <c r="J1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10D-A127-426E-AA7C-71BDBC76C045}">
  <dimension ref="A2:L24"/>
  <sheetViews>
    <sheetView workbookViewId="0">
      <selection activeCell="A2" sqref="A2:E24"/>
    </sheetView>
  </sheetViews>
  <sheetFormatPr defaultRowHeight="14.4" x14ac:dyDescent="0.3"/>
  <cols>
    <col min="3" max="3" width="9.21875" customWidth="1"/>
    <col min="4" max="4" width="16.109375" customWidth="1"/>
    <col min="7" max="7" width="12.88671875" customWidth="1"/>
    <col min="11" max="11" width="13.77734375" customWidth="1"/>
  </cols>
  <sheetData>
    <row r="2" spans="1:12" x14ac:dyDescent="0.3">
      <c r="A2" s="23" t="s">
        <v>45</v>
      </c>
      <c r="B2" s="3" t="s">
        <v>46</v>
      </c>
      <c r="C2" s="3" t="s">
        <v>66</v>
      </c>
      <c r="D2" s="3" t="s">
        <v>67</v>
      </c>
      <c r="E2" s="3" t="s">
        <v>68</v>
      </c>
      <c r="F2" s="3" t="s">
        <v>70</v>
      </c>
      <c r="G2" s="3" t="s">
        <v>71</v>
      </c>
      <c r="H2" s="3" t="s">
        <v>73</v>
      </c>
      <c r="I2" s="3" t="s">
        <v>29</v>
      </c>
      <c r="J2" s="3" t="s">
        <v>30</v>
      </c>
      <c r="K2" s="24" t="s">
        <v>69</v>
      </c>
      <c r="L2" s="20" t="s">
        <v>72</v>
      </c>
    </row>
    <row r="3" spans="1:12" x14ac:dyDescent="0.3">
      <c r="A3" s="21">
        <v>1</v>
      </c>
      <c r="B3" s="4" t="s">
        <v>47</v>
      </c>
      <c r="C3" s="4">
        <v>380013</v>
      </c>
      <c r="D3" s="4">
        <v>5</v>
      </c>
      <c r="E3" s="4">
        <v>626</v>
      </c>
      <c r="F3" s="4">
        <v>52</v>
      </c>
      <c r="G3" s="4">
        <v>89</v>
      </c>
      <c r="H3" s="4"/>
      <c r="I3" s="4">
        <f t="shared" ref="I3:I24" si="0">COUNT(A3:G3)</f>
        <v>6</v>
      </c>
      <c r="J3" s="4">
        <f>COUNTA(B3:E3)</f>
        <v>4</v>
      </c>
      <c r="K3" s="22">
        <f>COUNTBLANK(A3:J3)</f>
        <v>1</v>
      </c>
      <c r="L3">
        <f>HLOOKUP(Table2[PINCODE],Table2[[SR.NO]:[COUNTBLANCK]],Table2[[#This Row],[SR.NO]],0)</f>
        <v>380013</v>
      </c>
    </row>
    <row r="4" spans="1:12" x14ac:dyDescent="0.3">
      <c r="A4" s="21">
        <v>2</v>
      </c>
      <c r="B4" s="4" t="s">
        <v>2</v>
      </c>
      <c r="C4" s="4">
        <v>380001</v>
      </c>
      <c r="D4" s="4">
        <v>4</v>
      </c>
      <c r="E4" s="4">
        <v>61</v>
      </c>
      <c r="F4" s="4">
        <v>72</v>
      </c>
      <c r="G4" s="4"/>
      <c r="H4" s="4"/>
      <c r="I4" s="4">
        <f t="shared" si="0"/>
        <v>5</v>
      </c>
      <c r="J4" s="4">
        <f t="shared" ref="J4:J24" si="1">COUNTA(B4:E4)</f>
        <v>4</v>
      </c>
      <c r="K4" s="22">
        <f t="shared" ref="K4:K24" si="2">COUNTBLANK(A4:J4)</f>
        <v>2</v>
      </c>
    </row>
    <row r="5" spans="1:12" x14ac:dyDescent="0.3">
      <c r="A5" s="21">
        <v>3</v>
      </c>
      <c r="B5" s="4" t="s">
        <v>14</v>
      </c>
      <c r="C5" s="4">
        <v>380005</v>
      </c>
      <c r="D5" s="4">
        <v>3</v>
      </c>
      <c r="E5" s="4">
        <v>161</v>
      </c>
      <c r="F5" s="4">
        <v>71</v>
      </c>
      <c r="G5" s="4">
        <v>66</v>
      </c>
      <c r="H5" s="4"/>
      <c r="I5" s="4">
        <f t="shared" si="0"/>
        <v>6</v>
      </c>
      <c r="J5" s="4">
        <f t="shared" si="1"/>
        <v>4</v>
      </c>
      <c r="K5" s="22">
        <f t="shared" si="2"/>
        <v>1</v>
      </c>
    </row>
    <row r="6" spans="1:12" x14ac:dyDescent="0.3">
      <c r="A6" s="21">
        <v>4</v>
      </c>
      <c r="B6" s="4" t="s">
        <v>48</v>
      </c>
      <c r="C6" s="4">
        <v>380009</v>
      </c>
      <c r="D6" s="4">
        <v>4</v>
      </c>
      <c r="E6" s="4">
        <v>6156</v>
      </c>
      <c r="F6" s="4"/>
      <c r="G6" s="4">
        <v>79</v>
      </c>
      <c r="H6" s="4"/>
      <c r="I6" s="4">
        <f t="shared" si="0"/>
        <v>5</v>
      </c>
      <c r="J6" s="4">
        <f t="shared" si="1"/>
        <v>4</v>
      </c>
      <c r="K6" s="22">
        <f t="shared" si="2"/>
        <v>2</v>
      </c>
    </row>
    <row r="7" spans="1:12" x14ac:dyDescent="0.3">
      <c r="A7" s="21">
        <v>5</v>
      </c>
      <c r="B7" s="4" t="s">
        <v>49</v>
      </c>
      <c r="C7" s="4">
        <v>380096</v>
      </c>
      <c r="D7" s="4"/>
      <c r="E7" s="4">
        <v>56</v>
      </c>
      <c r="F7" s="4">
        <v>65</v>
      </c>
      <c r="G7" s="4">
        <v>78</v>
      </c>
      <c r="H7" s="4"/>
      <c r="I7" s="4">
        <f t="shared" si="0"/>
        <v>5</v>
      </c>
      <c r="J7" s="4">
        <f t="shared" si="1"/>
        <v>3</v>
      </c>
      <c r="K7" s="22">
        <f t="shared" si="2"/>
        <v>2</v>
      </c>
    </row>
    <row r="8" spans="1:12" x14ac:dyDescent="0.3">
      <c r="A8" s="21">
        <v>6</v>
      </c>
      <c r="B8" s="4" t="s">
        <v>9</v>
      </c>
      <c r="C8" s="4"/>
      <c r="D8" s="4">
        <v>5</v>
      </c>
      <c r="E8" s="4">
        <v>665</v>
      </c>
      <c r="F8" s="4">
        <v>66</v>
      </c>
      <c r="G8" s="4">
        <v>99</v>
      </c>
      <c r="H8" s="4"/>
      <c r="I8" s="4">
        <f t="shared" si="0"/>
        <v>5</v>
      </c>
      <c r="J8" s="4">
        <f t="shared" si="1"/>
        <v>3</v>
      </c>
      <c r="K8" s="22">
        <f t="shared" si="2"/>
        <v>2</v>
      </c>
    </row>
    <row r="9" spans="1:12" x14ac:dyDescent="0.3">
      <c r="A9" s="21">
        <v>7</v>
      </c>
      <c r="B9" s="4" t="s">
        <v>50</v>
      </c>
      <c r="C9" s="4">
        <v>381200</v>
      </c>
      <c r="D9" s="4">
        <v>4</v>
      </c>
      <c r="E9" s="4">
        <v>85496</v>
      </c>
      <c r="F9" s="4">
        <v>78</v>
      </c>
      <c r="G9" s="4">
        <v>74</v>
      </c>
      <c r="H9" s="4"/>
      <c r="I9" s="4">
        <f t="shared" si="0"/>
        <v>6</v>
      </c>
      <c r="J9" s="4">
        <f t="shared" si="1"/>
        <v>4</v>
      </c>
      <c r="K9" s="22">
        <f t="shared" si="2"/>
        <v>1</v>
      </c>
    </row>
    <row r="10" spans="1:12" x14ac:dyDescent="0.3">
      <c r="A10" s="21">
        <v>8</v>
      </c>
      <c r="B10" s="4" t="s">
        <v>51</v>
      </c>
      <c r="C10" s="4"/>
      <c r="D10" s="4">
        <v>5</v>
      </c>
      <c r="E10" s="4">
        <v>565</v>
      </c>
      <c r="F10" s="4">
        <v>66</v>
      </c>
      <c r="G10" s="4">
        <v>79</v>
      </c>
      <c r="H10" s="4"/>
      <c r="I10" s="4">
        <f t="shared" si="0"/>
        <v>5</v>
      </c>
      <c r="J10" s="4">
        <f t="shared" si="1"/>
        <v>3</v>
      </c>
      <c r="K10" s="22">
        <f t="shared" si="2"/>
        <v>2</v>
      </c>
    </row>
    <row r="11" spans="1:12" x14ac:dyDescent="0.3">
      <c r="A11" s="21">
        <v>9</v>
      </c>
      <c r="B11" s="4" t="s">
        <v>52</v>
      </c>
      <c r="C11" s="4">
        <v>380099</v>
      </c>
      <c r="D11" s="4">
        <v>2</v>
      </c>
      <c r="E11" s="4">
        <v>565</v>
      </c>
      <c r="F11" s="4"/>
      <c r="G11" s="4"/>
      <c r="H11" s="4"/>
      <c r="I11" s="4">
        <f t="shared" si="0"/>
        <v>4</v>
      </c>
      <c r="J11" s="4">
        <f t="shared" si="1"/>
        <v>4</v>
      </c>
      <c r="K11" s="22">
        <f t="shared" si="2"/>
        <v>3</v>
      </c>
    </row>
    <row r="12" spans="1:12" x14ac:dyDescent="0.3">
      <c r="A12" s="21">
        <v>10</v>
      </c>
      <c r="B12" s="4" t="s">
        <v>53</v>
      </c>
      <c r="C12" s="4">
        <v>380152</v>
      </c>
      <c r="D12" s="4">
        <v>1</v>
      </c>
      <c r="E12" s="4">
        <v>66</v>
      </c>
      <c r="F12" s="4">
        <v>80</v>
      </c>
      <c r="G12" s="4">
        <v>85</v>
      </c>
      <c r="H12" s="4"/>
      <c r="I12" s="4">
        <f t="shared" si="0"/>
        <v>6</v>
      </c>
      <c r="J12" s="4">
        <f t="shared" si="1"/>
        <v>4</v>
      </c>
      <c r="K12" s="22">
        <f t="shared" si="2"/>
        <v>1</v>
      </c>
    </row>
    <row r="13" spans="1:12" x14ac:dyDescent="0.3">
      <c r="A13" s="21">
        <v>11</v>
      </c>
      <c r="B13" s="4" t="s">
        <v>54</v>
      </c>
      <c r="C13" s="4"/>
      <c r="D13" s="4">
        <v>3</v>
      </c>
      <c r="E13" s="4">
        <v>79</v>
      </c>
      <c r="F13" s="4">
        <v>87</v>
      </c>
      <c r="G13" s="4">
        <v>91</v>
      </c>
      <c r="H13" s="4"/>
      <c r="I13" s="4">
        <f t="shared" si="0"/>
        <v>5</v>
      </c>
      <c r="J13" s="4">
        <f t="shared" si="1"/>
        <v>3</v>
      </c>
      <c r="K13" s="22">
        <f t="shared" si="2"/>
        <v>2</v>
      </c>
    </row>
    <row r="14" spans="1:12" x14ac:dyDescent="0.3">
      <c r="A14" s="21">
        <v>12</v>
      </c>
      <c r="B14" s="4" t="s">
        <v>55</v>
      </c>
      <c r="C14" s="4">
        <v>380048</v>
      </c>
      <c r="D14" s="4">
        <v>8</v>
      </c>
      <c r="E14" s="4">
        <v>23</v>
      </c>
      <c r="F14" s="4"/>
      <c r="G14" s="4">
        <v>66</v>
      </c>
      <c r="H14" s="4"/>
      <c r="I14" s="4">
        <f t="shared" si="0"/>
        <v>5</v>
      </c>
      <c r="J14" s="4">
        <f t="shared" si="1"/>
        <v>4</v>
      </c>
      <c r="K14" s="22">
        <f t="shared" si="2"/>
        <v>2</v>
      </c>
    </row>
    <row r="15" spans="1:12" x14ac:dyDescent="0.3">
      <c r="A15" s="21">
        <v>13</v>
      </c>
      <c r="B15" s="4" t="s">
        <v>56</v>
      </c>
      <c r="C15" s="4">
        <v>380091</v>
      </c>
      <c r="D15" s="4">
        <v>9</v>
      </c>
      <c r="E15" s="4">
        <v>98</v>
      </c>
      <c r="F15" s="4">
        <v>75</v>
      </c>
      <c r="G15" s="4">
        <v>69</v>
      </c>
      <c r="H15" s="4"/>
      <c r="I15" s="4">
        <f t="shared" si="0"/>
        <v>6</v>
      </c>
      <c r="J15" s="4">
        <f t="shared" si="1"/>
        <v>4</v>
      </c>
      <c r="K15" s="22">
        <f t="shared" si="2"/>
        <v>1</v>
      </c>
    </row>
    <row r="16" spans="1:12" x14ac:dyDescent="0.3">
      <c r="A16" s="21">
        <v>14</v>
      </c>
      <c r="B16" s="4" t="s">
        <v>57</v>
      </c>
      <c r="C16" s="4">
        <v>380002</v>
      </c>
      <c r="D16" s="4"/>
      <c r="E16" s="4">
        <v>232</v>
      </c>
      <c r="F16" s="4">
        <v>75</v>
      </c>
      <c r="G16" s="4">
        <v>75</v>
      </c>
      <c r="H16" s="4"/>
      <c r="I16" s="4">
        <f t="shared" si="0"/>
        <v>5</v>
      </c>
      <c r="J16" s="4">
        <f>COUNTA(B16:E16)</f>
        <v>3</v>
      </c>
      <c r="K16" s="22">
        <f t="shared" si="2"/>
        <v>2</v>
      </c>
    </row>
    <row r="17" spans="1:11" x14ac:dyDescent="0.3">
      <c r="A17" s="21">
        <v>15</v>
      </c>
      <c r="B17" s="4" t="s">
        <v>58</v>
      </c>
      <c r="C17" s="4">
        <v>370012</v>
      </c>
      <c r="D17" s="4"/>
      <c r="E17" s="4">
        <v>49</v>
      </c>
      <c r="F17" s="4">
        <v>55</v>
      </c>
      <c r="G17" s="4">
        <v>78</v>
      </c>
      <c r="H17" s="4"/>
      <c r="I17" s="4">
        <f t="shared" si="0"/>
        <v>5</v>
      </c>
      <c r="J17" s="4">
        <f t="shared" si="1"/>
        <v>3</v>
      </c>
      <c r="K17" s="22">
        <f t="shared" si="2"/>
        <v>2</v>
      </c>
    </row>
    <row r="18" spans="1:11" x14ac:dyDescent="0.3">
      <c r="A18" s="21">
        <v>16</v>
      </c>
      <c r="B18" s="4" t="s">
        <v>59</v>
      </c>
      <c r="C18" s="4"/>
      <c r="D18" s="4">
        <v>5</v>
      </c>
      <c r="E18" s="4">
        <v>499</v>
      </c>
      <c r="F18" s="4"/>
      <c r="G18" s="4"/>
      <c r="H18" s="4"/>
      <c r="I18" s="4">
        <f t="shared" si="0"/>
        <v>3</v>
      </c>
      <c r="J18" s="4">
        <f t="shared" si="1"/>
        <v>3</v>
      </c>
      <c r="K18" s="22">
        <f t="shared" si="2"/>
        <v>4</v>
      </c>
    </row>
    <row r="19" spans="1:11" x14ac:dyDescent="0.3">
      <c r="A19" s="21">
        <v>17</v>
      </c>
      <c r="B19" s="4" t="s">
        <v>60</v>
      </c>
      <c r="C19" s="4">
        <v>323650</v>
      </c>
      <c r="D19" s="4">
        <v>9</v>
      </c>
      <c r="E19" s="4">
        <v>99</v>
      </c>
      <c r="F19" s="4">
        <v>67</v>
      </c>
      <c r="G19" s="4">
        <v>85</v>
      </c>
      <c r="H19" s="4"/>
      <c r="I19" s="4">
        <f t="shared" si="0"/>
        <v>6</v>
      </c>
      <c r="J19" s="4">
        <f t="shared" si="1"/>
        <v>4</v>
      </c>
      <c r="K19" s="22">
        <f t="shared" si="2"/>
        <v>1</v>
      </c>
    </row>
    <row r="20" spans="1:11" x14ac:dyDescent="0.3">
      <c r="A20" s="21">
        <v>18</v>
      </c>
      <c r="B20" s="4" t="s">
        <v>61</v>
      </c>
      <c r="C20" s="4">
        <v>319500</v>
      </c>
      <c r="D20" s="4">
        <v>10</v>
      </c>
      <c r="E20" s="4">
        <v>32</v>
      </c>
      <c r="F20" s="4">
        <v>69</v>
      </c>
      <c r="G20" s="4">
        <v>87</v>
      </c>
      <c r="H20" s="4"/>
      <c r="I20" s="4">
        <f t="shared" si="0"/>
        <v>6</v>
      </c>
      <c r="J20" s="4">
        <f t="shared" si="1"/>
        <v>4</v>
      </c>
      <c r="K20" s="22">
        <f t="shared" si="2"/>
        <v>1</v>
      </c>
    </row>
    <row r="21" spans="1:11" x14ac:dyDescent="0.3">
      <c r="A21" s="21">
        <v>19</v>
      </c>
      <c r="B21" s="4" t="s">
        <v>62</v>
      </c>
      <c r="C21" s="4">
        <v>321990</v>
      </c>
      <c r="D21" s="4">
        <v>5</v>
      </c>
      <c r="E21" s="4">
        <v>45</v>
      </c>
      <c r="F21" s="4">
        <v>91</v>
      </c>
      <c r="G21" s="4"/>
      <c r="H21" s="4"/>
      <c r="I21" s="4">
        <f t="shared" si="0"/>
        <v>5</v>
      </c>
      <c r="J21" s="4">
        <f t="shared" si="1"/>
        <v>4</v>
      </c>
      <c r="K21" s="22">
        <f t="shared" si="2"/>
        <v>2</v>
      </c>
    </row>
    <row r="22" spans="1:11" x14ac:dyDescent="0.3">
      <c r="A22" s="21">
        <v>20</v>
      </c>
      <c r="B22" s="4" t="s">
        <v>63</v>
      </c>
      <c r="C22" s="4"/>
      <c r="D22" s="4">
        <v>8</v>
      </c>
      <c r="E22" s="4">
        <v>65</v>
      </c>
      <c r="F22" s="4">
        <v>82</v>
      </c>
      <c r="G22" s="4">
        <v>72</v>
      </c>
      <c r="H22" s="4"/>
      <c r="I22" s="4">
        <f t="shared" si="0"/>
        <v>5</v>
      </c>
      <c r="J22" s="4">
        <f t="shared" si="1"/>
        <v>3</v>
      </c>
      <c r="K22" s="22">
        <f t="shared" si="2"/>
        <v>2</v>
      </c>
    </row>
    <row r="23" spans="1:11" x14ac:dyDescent="0.3">
      <c r="A23" s="21">
        <v>21</v>
      </c>
      <c r="B23" s="4" t="s">
        <v>64</v>
      </c>
      <c r="C23" s="4">
        <v>361745</v>
      </c>
      <c r="D23" s="4">
        <v>8</v>
      </c>
      <c r="E23" s="4">
        <v>365</v>
      </c>
      <c r="F23" s="4">
        <v>87</v>
      </c>
      <c r="G23" s="4">
        <v>69</v>
      </c>
      <c r="H23" s="4"/>
      <c r="I23" s="4">
        <f t="shared" si="0"/>
        <v>6</v>
      </c>
      <c r="J23" s="4">
        <f t="shared" si="1"/>
        <v>4</v>
      </c>
      <c r="K23" s="22">
        <f t="shared" si="2"/>
        <v>1</v>
      </c>
    </row>
    <row r="24" spans="1:11" x14ac:dyDescent="0.3">
      <c r="A24" s="25">
        <v>22</v>
      </c>
      <c r="B24" s="26" t="s">
        <v>65</v>
      </c>
      <c r="C24" s="26">
        <v>383255</v>
      </c>
      <c r="D24" s="26">
        <v>5</v>
      </c>
      <c r="E24" s="26">
        <v>999</v>
      </c>
      <c r="F24" s="26">
        <v>92</v>
      </c>
      <c r="G24" s="26">
        <v>84</v>
      </c>
      <c r="H24" s="26"/>
      <c r="I24" s="26">
        <f t="shared" si="0"/>
        <v>6</v>
      </c>
      <c r="J24" s="26">
        <f t="shared" si="1"/>
        <v>4</v>
      </c>
      <c r="K24" s="27">
        <f t="shared" si="2"/>
        <v>1</v>
      </c>
    </row>
  </sheetData>
  <conditionalFormatting sqref="L3:L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177B-BEC7-4A78-9290-6FCBEE22246B}">
  <dimension ref="A1:C23"/>
  <sheetViews>
    <sheetView workbookViewId="0">
      <selection activeCell="G4" sqref="G4"/>
    </sheetView>
  </sheetViews>
  <sheetFormatPr defaultRowHeight="14.4" x14ac:dyDescent="0.3"/>
  <cols>
    <col min="2" max="2" width="12.88671875" bestFit="1" customWidth="1"/>
    <col min="3" max="3" width="8" bestFit="1" customWidth="1"/>
  </cols>
  <sheetData>
    <row r="1" spans="1:3" x14ac:dyDescent="0.3">
      <c r="A1" s="28" t="s">
        <v>46</v>
      </c>
      <c r="B1" s="29" t="s">
        <v>75</v>
      </c>
      <c r="C1" s="30" t="s">
        <v>74</v>
      </c>
    </row>
    <row r="2" spans="1:3" x14ac:dyDescent="0.3">
      <c r="A2" s="31" t="s">
        <v>47</v>
      </c>
      <c r="B2" s="32">
        <v>88.96</v>
      </c>
      <c r="C2" s="32" t="str">
        <f t="shared" ref="C2" si="0">_xlfn.IFS(B2:B23&gt;=90,"A+",B2:B23&gt;=80,"A",B2:B23&gt;=75,"B+",B2:B23&gt;=70,"B",B2:B23&gt;=60,"C",B2:B23&lt;60,"D",B2:B23&lt;33,"FAIL")</f>
        <v>A</v>
      </c>
    </row>
    <row r="3" spans="1:3" x14ac:dyDescent="0.3">
      <c r="A3" s="33" t="s">
        <v>2</v>
      </c>
      <c r="B3" s="33">
        <v>78.3</v>
      </c>
      <c r="C3" s="34" t="str">
        <f t="shared" ref="C3:C23" si="1">_xlfn.IFS(B3:B23&gt;=90,"A+",B3:B23&gt;=80,"A",B3:B23&gt;=75,"B+",B3:B23&gt;=70,"B",B3:B23&gt;=60,"C",B3:B23&lt;60,"D",B3:B23&lt;33,"FAIL")</f>
        <v>B+</v>
      </c>
    </row>
    <row r="4" spans="1:3" x14ac:dyDescent="0.3">
      <c r="A4" s="31" t="s">
        <v>14</v>
      </c>
      <c r="B4" s="31">
        <v>75.33</v>
      </c>
      <c r="C4" s="32" t="str">
        <f t="shared" si="1"/>
        <v>B+</v>
      </c>
    </row>
    <row r="5" spans="1:3" x14ac:dyDescent="0.3">
      <c r="A5" s="33" t="s">
        <v>48</v>
      </c>
      <c r="B5" s="33">
        <v>78.33</v>
      </c>
      <c r="C5" s="34" t="str">
        <f t="shared" si="1"/>
        <v>B+</v>
      </c>
    </row>
    <row r="6" spans="1:3" x14ac:dyDescent="0.3">
      <c r="A6" s="31" t="s">
        <v>49</v>
      </c>
      <c r="B6" s="31">
        <v>91.22</v>
      </c>
      <c r="C6" s="32" t="str">
        <f t="shared" si="1"/>
        <v>A+</v>
      </c>
    </row>
    <row r="7" spans="1:3" x14ac:dyDescent="0.3">
      <c r="A7" s="33" t="s">
        <v>9</v>
      </c>
      <c r="B7" s="33">
        <v>78.33</v>
      </c>
      <c r="C7" s="34" t="str">
        <f t="shared" si="1"/>
        <v>B+</v>
      </c>
    </row>
    <row r="8" spans="1:3" x14ac:dyDescent="0.3">
      <c r="A8" s="31" t="s">
        <v>50</v>
      </c>
      <c r="B8" s="31">
        <v>68.33</v>
      </c>
      <c r="C8" s="32" t="str">
        <f t="shared" si="1"/>
        <v>C</v>
      </c>
    </row>
    <row r="9" spans="1:3" x14ac:dyDescent="0.3">
      <c r="A9" s="33" t="s">
        <v>51</v>
      </c>
      <c r="B9" s="33">
        <v>91.66</v>
      </c>
      <c r="C9" s="34" t="str">
        <f t="shared" si="1"/>
        <v>A+</v>
      </c>
    </row>
    <row r="10" spans="1:3" x14ac:dyDescent="0.3">
      <c r="A10" s="31" t="s">
        <v>52</v>
      </c>
      <c r="B10" s="31">
        <v>78.33</v>
      </c>
      <c r="C10" s="32" t="str">
        <f t="shared" si="1"/>
        <v>B+</v>
      </c>
    </row>
    <row r="11" spans="1:3" x14ac:dyDescent="0.3">
      <c r="A11" s="33" t="s">
        <v>53</v>
      </c>
      <c r="B11" s="33">
        <v>69.33</v>
      </c>
      <c r="C11" s="34" t="str">
        <f t="shared" si="1"/>
        <v>C</v>
      </c>
    </row>
    <row r="12" spans="1:3" x14ac:dyDescent="0.3">
      <c r="A12" s="31" t="s">
        <v>54</v>
      </c>
      <c r="B12" s="31">
        <v>70</v>
      </c>
      <c r="C12" s="32" t="str">
        <f t="shared" si="1"/>
        <v>B</v>
      </c>
    </row>
    <row r="13" spans="1:3" x14ac:dyDescent="0.3">
      <c r="A13" s="33" t="s">
        <v>55</v>
      </c>
      <c r="B13" s="33">
        <v>76</v>
      </c>
      <c r="C13" s="34" t="str">
        <f t="shared" si="1"/>
        <v>B+</v>
      </c>
    </row>
    <row r="14" spans="1:3" x14ac:dyDescent="0.3">
      <c r="A14" s="31" t="s">
        <v>56</v>
      </c>
      <c r="B14" s="31">
        <v>78</v>
      </c>
      <c r="C14" s="32" t="str">
        <f t="shared" si="1"/>
        <v>B+</v>
      </c>
    </row>
    <row r="15" spans="1:3" x14ac:dyDescent="0.3">
      <c r="A15" s="33" t="s">
        <v>57</v>
      </c>
      <c r="B15" s="33">
        <v>75.959999999999994</v>
      </c>
      <c r="C15" s="34" t="str">
        <f t="shared" si="1"/>
        <v>B+</v>
      </c>
    </row>
    <row r="16" spans="1:3" x14ac:dyDescent="0.3">
      <c r="A16" s="31" t="s">
        <v>58</v>
      </c>
      <c r="B16" s="31">
        <v>66</v>
      </c>
      <c r="C16" s="32" t="str">
        <f t="shared" si="1"/>
        <v>C</v>
      </c>
    </row>
    <row r="17" spans="1:3" x14ac:dyDescent="0.3">
      <c r="A17" s="33" t="s">
        <v>59</v>
      </c>
      <c r="B17" s="33">
        <v>85</v>
      </c>
      <c r="C17" s="34" t="str">
        <f t="shared" si="1"/>
        <v>A</v>
      </c>
    </row>
    <row r="18" spans="1:3" x14ac:dyDescent="0.3">
      <c r="A18" s="31" t="s">
        <v>60</v>
      </c>
      <c r="B18" s="31">
        <v>88.73</v>
      </c>
      <c r="C18" s="32" t="str">
        <f t="shared" si="1"/>
        <v>A</v>
      </c>
    </row>
    <row r="19" spans="1:3" x14ac:dyDescent="0.3">
      <c r="A19" s="33" t="s">
        <v>61</v>
      </c>
      <c r="B19" s="33">
        <v>84</v>
      </c>
      <c r="C19" s="34" t="str">
        <f t="shared" si="1"/>
        <v>A</v>
      </c>
    </row>
    <row r="20" spans="1:3" x14ac:dyDescent="0.3">
      <c r="A20" s="31" t="s">
        <v>62</v>
      </c>
      <c r="B20" s="31">
        <v>86</v>
      </c>
      <c r="C20" s="32" t="str">
        <f t="shared" si="1"/>
        <v>A</v>
      </c>
    </row>
    <row r="21" spans="1:3" x14ac:dyDescent="0.3">
      <c r="A21" s="33" t="s">
        <v>63</v>
      </c>
      <c r="B21" s="33">
        <v>86.89</v>
      </c>
      <c r="C21" s="34" t="str">
        <f t="shared" si="1"/>
        <v>A</v>
      </c>
    </row>
    <row r="22" spans="1:3" x14ac:dyDescent="0.3">
      <c r="A22" s="31" t="s">
        <v>64</v>
      </c>
      <c r="B22" s="31">
        <v>74.33</v>
      </c>
      <c r="C22" s="32" t="str">
        <f t="shared" si="1"/>
        <v>B</v>
      </c>
    </row>
    <row r="23" spans="1:3" ht="15" thickBot="1" x14ac:dyDescent="0.35">
      <c r="A23" s="35" t="s">
        <v>65</v>
      </c>
      <c r="B23" s="36">
        <v>75.55</v>
      </c>
      <c r="C23" s="34" t="str">
        <f t="shared" si="1"/>
        <v>B+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E321-B5C3-4CCE-AE9B-A1A46DD19115}">
  <dimension ref="A1:M10"/>
  <sheetViews>
    <sheetView zoomScale="132" workbookViewId="0">
      <selection activeCell="I8" sqref="I8"/>
    </sheetView>
  </sheetViews>
  <sheetFormatPr defaultRowHeight="14.4" x14ac:dyDescent="0.3"/>
  <cols>
    <col min="3" max="3" width="12.44140625" customWidth="1"/>
    <col min="9" max="9" width="10.21875" bestFit="1" customWidth="1"/>
    <col min="10" max="10" width="14.21875" bestFit="1" customWidth="1"/>
    <col min="11" max="11" width="11.44140625" bestFit="1" customWidth="1"/>
    <col min="12" max="13" width="10.21875" bestFit="1" customWidth="1"/>
  </cols>
  <sheetData>
    <row r="1" spans="1:13" ht="23.4" x14ac:dyDescent="0.45">
      <c r="B1" s="39" t="s">
        <v>76</v>
      </c>
      <c r="C1" s="39"/>
      <c r="D1" s="39"/>
      <c r="E1" s="39"/>
      <c r="F1" s="39"/>
      <c r="G1" s="39"/>
    </row>
    <row r="2" spans="1:13" ht="18" x14ac:dyDescent="0.35">
      <c r="I2" s="50" t="s">
        <v>85</v>
      </c>
      <c r="J2" s="50"/>
      <c r="K2" s="50"/>
      <c r="L2" s="50"/>
      <c r="M2" s="50"/>
    </row>
    <row r="3" spans="1:13" ht="18" x14ac:dyDescent="0.35">
      <c r="A3" t="s">
        <v>81</v>
      </c>
      <c r="B3" s="46" t="s">
        <v>77</v>
      </c>
      <c r="C3" s="46"/>
      <c r="D3" s="46"/>
      <c r="E3" s="46" t="s">
        <v>78</v>
      </c>
      <c r="F3" s="46"/>
      <c r="G3" s="46"/>
      <c r="I3" s="48" t="s">
        <v>86</v>
      </c>
      <c r="J3" s="48" t="s">
        <v>87</v>
      </c>
      <c r="K3" s="48" t="s">
        <v>89</v>
      </c>
      <c r="L3" s="48" t="s">
        <v>90</v>
      </c>
      <c r="M3" s="48" t="s">
        <v>91</v>
      </c>
    </row>
    <row r="4" spans="1:13" x14ac:dyDescent="0.3">
      <c r="A4">
        <v>1</v>
      </c>
      <c r="B4" s="42" t="s">
        <v>79</v>
      </c>
      <c r="C4" s="42"/>
      <c r="D4" s="43">
        <v>500000</v>
      </c>
      <c r="E4" s="42" t="s">
        <v>80</v>
      </c>
      <c r="F4" s="42"/>
      <c r="G4" s="43">
        <v>500000</v>
      </c>
      <c r="I4" s="49" t="str">
        <f>IF(E4="CASH  A/C", "MATCH", "NO MATCH")</f>
        <v>NO MATCH</v>
      </c>
      <c r="J4" s="49" t="str">
        <f>IF(E4="EQUIPMENT  A/C", "MATCH", "NO MATCH")</f>
        <v>NO MATCH</v>
      </c>
      <c r="K4" s="49" t="str">
        <f>IF(E4="EXPENSES  A/C", "MATCH", "NO MATCH")</f>
        <v>NO MATCH</v>
      </c>
      <c r="L4" s="49" t="str">
        <f>IF(E4="STOCK  A/C", "MATCH", "NO MATCH")</f>
        <v>MATCH</v>
      </c>
      <c r="M4" s="49" t="str">
        <f>IF(E4="BANK  A/C", "MATCH", "NO MATCH")</f>
        <v>NO MATCH</v>
      </c>
    </row>
    <row r="5" spans="1:13" x14ac:dyDescent="0.3">
      <c r="A5">
        <v>2</v>
      </c>
      <c r="B5" s="42" t="s">
        <v>82</v>
      </c>
      <c r="C5" s="42"/>
      <c r="D5" s="43">
        <v>100000</v>
      </c>
      <c r="E5" s="42" t="s">
        <v>92</v>
      </c>
      <c r="F5" s="42"/>
      <c r="G5" s="43">
        <v>100000</v>
      </c>
      <c r="I5" s="49" t="str">
        <f>IF(E5="CASH  A/C", "MATCH", "NO MATCH")</f>
        <v>NO MATCH</v>
      </c>
      <c r="J5" s="49" t="str">
        <f t="shared" ref="J5:J7" si="0">IF(E5="EQUIPMENT  A/C", "MATCH", "NO MATCH")</f>
        <v>NO MATCH</v>
      </c>
      <c r="K5" s="49" t="str">
        <f t="shared" ref="K5:K7" si="1">IF(E5="EXPENSES  A/C", "MATCH", "NO MATCH")</f>
        <v>MATCH</v>
      </c>
      <c r="L5" s="49" t="str">
        <f t="shared" ref="L5:L7" si="2">IF(E5="STOCK  A/C", "MATCH", "NO MATCH")</f>
        <v>NO MATCH</v>
      </c>
      <c r="M5" s="49" t="str">
        <f t="shared" ref="M5:M7" si="3">IF(E5="BANK  A/C", "MATCH", "NO MATCH")</f>
        <v>NO MATCH</v>
      </c>
    </row>
    <row r="6" spans="1:13" x14ac:dyDescent="0.3">
      <c r="A6">
        <v>3</v>
      </c>
      <c r="B6" s="42" t="s">
        <v>88</v>
      </c>
      <c r="C6" s="42"/>
      <c r="D6" s="43">
        <v>5000</v>
      </c>
      <c r="E6" s="42" t="s">
        <v>79</v>
      </c>
      <c r="F6" s="42"/>
      <c r="G6" s="43">
        <v>5000</v>
      </c>
      <c r="I6" s="49" t="str">
        <f t="shared" ref="I5:I7" si="4">IF(E6="CASH  A/C", "MATCH", "NO MATCH")</f>
        <v>MATCH</v>
      </c>
      <c r="J6" s="49" t="str">
        <f t="shared" si="0"/>
        <v>NO MATCH</v>
      </c>
      <c r="K6" s="49" t="str">
        <f t="shared" si="1"/>
        <v>NO MATCH</v>
      </c>
      <c r="L6" s="49" t="str">
        <f t="shared" si="2"/>
        <v>NO MATCH</v>
      </c>
      <c r="M6" s="49" t="str">
        <f t="shared" si="3"/>
        <v>NO MATCH</v>
      </c>
    </row>
    <row r="7" spans="1:13" ht="14.4" customHeight="1" x14ac:dyDescent="0.3">
      <c r="A7">
        <v>4</v>
      </c>
      <c r="B7" s="44" t="s">
        <v>83</v>
      </c>
      <c r="C7" s="44"/>
      <c r="D7" s="43">
        <v>10000</v>
      </c>
      <c r="E7" s="45" t="s">
        <v>82</v>
      </c>
      <c r="F7" s="45"/>
      <c r="G7" s="43">
        <v>10000</v>
      </c>
      <c r="I7" s="49" t="str">
        <f t="shared" si="4"/>
        <v>NO MATCH</v>
      </c>
      <c r="J7" s="49" t="str">
        <f t="shared" si="0"/>
        <v>MATCH</v>
      </c>
      <c r="K7" s="49" t="str">
        <f t="shared" si="1"/>
        <v>NO MATCH</v>
      </c>
      <c r="L7" s="49" t="str">
        <f t="shared" si="2"/>
        <v>NO MATCH</v>
      </c>
      <c r="M7" s="49" t="str">
        <f t="shared" si="3"/>
        <v>NO MATCH</v>
      </c>
    </row>
    <row r="8" spans="1:13" x14ac:dyDescent="0.3">
      <c r="B8" s="40"/>
      <c r="C8" s="40"/>
      <c r="E8" s="41"/>
      <c r="F8" s="41"/>
    </row>
    <row r="10" spans="1:13" x14ac:dyDescent="0.3">
      <c r="C10" t="s">
        <v>84</v>
      </c>
      <c r="D10" s="47">
        <f>SUM(D4:D7)</f>
        <v>615000</v>
      </c>
      <c r="F10" t="s">
        <v>84</v>
      </c>
      <c r="G10" s="47">
        <f>SUM(G4:G7)</f>
        <v>615000</v>
      </c>
    </row>
  </sheetData>
  <mergeCells count="12">
    <mergeCell ref="I2:M2"/>
    <mergeCell ref="B6:C6"/>
    <mergeCell ref="B7:C7"/>
    <mergeCell ref="E5:F5"/>
    <mergeCell ref="E6:F6"/>
    <mergeCell ref="E7:F7"/>
    <mergeCell ref="B1:G1"/>
    <mergeCell ref="B3:D3"/>
    <mergeCell ref="E3:G3"/>
    <mergeCell ref="B4:C4"/>
    <mergeCell ref="E4:F4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7A-32F1-4E4D-B20A-9BC19C04D26F}">
  <dimension ref="A2:C102"/>
  <sheetViews>
    <sheetView tabSelected="1" zoomScale="134" workbookViewId="0">
      <selection activeCell="C103" sqref="C103"/>
    </sheetView>
  </sheetViews>
  <sheetFormatPr defaultRowHeight="14.4" x14ac:dyDescent="0.3"/>
  <cols>
    <col min="2" max="2" width="19.88671875" bestFit="1" customWidth="1"/>
  </cols>
  <sheetData>
    <row r="2" spans="1:3" x14ac:dyDescent="0.3">
      <c r="A2" t="s">
        <v>93</v>
      </c>
      <c r="B2" t="s">
        <v>46</v>
      </c>
      <c r="C2" t="s">
        <v>94</v>
      </c>
    </row>
    <row r="3" spans="1:3" x14ac:dyDescent="0.3">
      <c r="A3">
        <v>1</v>
      </c>
      <c r="B3" s="51" t="s">
        <v>179</v>
      </c>
      <c r="C3">
        <v>18</v>
      </c>
    </row>
    <row r="4" spans="1:3" x14ac:dyDescent="0.3">
      <c r="A4">
        <v>2</v>
      </c>
      <c r="B4" s="51" t="s">
        <v>95</v>
      </c>
      <c r="C4">
        <v>16</v>
      </c>
    </row>
    <row r="5" spans="1:3" x14ac:dyDescent="0.3">
      <c r="A5">
        <v>3</v>
      </c>
      <c r="B5" s="51" t="s">
        <v>50</v>
      </c>
      <c r="C5">
        <v>15</v>
      </c>
    </row>
    <row r="6" spans="1:3" x14ac:dyDescent="0.3">
      <c r="A6">
        <v>4</v>
      </c>
      <c r="B6" s="51" t="s">
        <v>7</v>
      </c>
      <c r="C6">
        <v>12</v>
      </c>
    </row>
    <row r="7" spans="1:3" x14ac:dyDescent="0.3">
      <c r="A7">
        <v>5</v>
      </c>
      <c r="B7" s="51" t="s">
        <v>96</v>
      </c>
      <c r="C7">
        <v>16</v>
      </c>
    </row>
    <row r="8" spans="1:3" x14ac:dyDescent="0.3">
      <c r="A8">
        <v>6</v>
      </c>
      <c r="B8" s="51" t="s">
        <v>14</v>
      </c>
      <c r="C8">
        <v>18</v>
      </c>
    </row>
    <row r="9" spans="1:3" x14ac:dyDescent="0.3">
      <c r="A9">
        <v>7</v>
      </c>
      <c r="B9" s="51" t="s">
        <v>97</v>
      </c>
      <c r="C9">
        <v>17</v>
      </c>
    </row>
    <row r="10" spans="1:3" x14ac:dyDescent="0.3">
      <c r="A10">
        <v>8</v>
      </c>
      <c r="B10" s="51" t="s">
        <v>98</v>
      </c>
      <c r="C10">
        <v>14</v>
      </c>
    </row>
    <row r="11" spans="1:3" x14ac:dyDescent="0.3">
      <c r="A11">
        <v>9</v>
      </c>
      <c r="B11" s="51" t="s">
        <v>99</v>
      </c>
      <c r="C11">
        <v>13</v>
      </c>
    </row>
    <row r="12" spans="1:3" x14ac:dyDescent="0.3">
      <c r="A12">
        <v>10</v>
      </c>
      <c r="B12" s="51" t="s">
        <v>100</v>
      </c>
      <c r="C12">
        <v>15</v>
      </c>
    </row>
    <row r="13" spans="1:3" x14ac:dyDescent="0.3">
      <c r="A13">
        <v>11</v>
      </c>
      <c r="B13" s="51" t="s">
        <v>48</v>
      </c>
      <c r="C13">
        <v>13</v>
      </c>
    </row>
    <row r="14" spans="1:3" x14ac:dyDescent="0.3">
      <c r="A14">
        <v>12</v>
      </c>
      <c r="B14" s="51" t="s">
        <v>11</v>
      </c>
      <c r="C14">
        <v>15</v>
      </c>
    </row>
    <row r="15" spans="1:3" x14ac:dyDescent="0.3">
      <c r="A15">
        <v>13</v>
      </c>
      <c r="B15" s="51" t="s">
        <v>2</v>
      </c>
      <c r="C15">
        <v>14</v>
      </c>
    </row>
    <row r="16" spans="1:3" x14ac:dyDescent="0.3">
      <c r="A16">
        <v>14</v>
      </c>
      <c r="B16" s="51" t="s">
        <v>101</v>
      </c>
      <c r="C16">
        <v>13</v>
      </c>
    </row>
    <row r="17" spans="1:3" x14ac:dyDescent="0.3">
      <c r="A17">
        <v>15</v>
      </c>
      <c r="B17" s="51" t="s">
        <v>102</v>
      </c>
      <c r="C17">
        <v>16</v>
      </c>
    </row>
    <row r="18" spans="1:3" x14ac:dyDescent="0.3">
      <c r="A18">
        <v>16</v>
      </c>
      <c r="B18" s="51" t="s">
        <v>103</v>
      </c>
      <c r="C18">
        <v>17</v>
      </c>
    </row>
    <row r="19" spans="1:3" x14ac:dyDescent="0.3">
      <c r="A19">
        <v>17</v>
      </c>
      <c r="B19" s="51" t="s">
        <v>95</v>
      </c>
      <c r="C19">
        <v>16</v>
      </c>
    </row>
    <row r="20" spans="1:3" x14ac:dyDescent="0.3">
      <c r="A20">
        <v>18</v>
      </c>
      <c r="B20" s="52" t="s">
        <v>104</v>
      </c>
      <c r="C20">
        <v>18</v>
      </c>
    </row>
    <row r="21" spans="1:3" x14ac:dyDescent="0.3">
      <c r="A21">
        <v>19</v>
      </c>
      <c r="B21" s="52" t="s">
        <v>105</v>
      </c>
      <c r="C21">
        <v>14</v>
      </c>
    </row>
    <row r="22" spans="1:3" x14ac:dyDescent="0.3">
      <c r="A22">
        <v>20</v>
      </c>
      <c r="B22" s="52" t="s">
        <v>106</v>
      </c>
      <c r="C22">
        <v>13</v>
      </c>
    </row>
    <row r="23" spans="1:3" x14ac:dyDescent="0.3">
      <c r="A23">
        <v>21</v>
      </c>
      <c r="B23" s="52" t="s">
        <v>107</v>
      </c>
      <c r="C23">
        <v>12</v>
      </c>
    </row>
    <row r="24" spans="1:3" x14ac:dyDescent="0.3">
      <c r="A24">
        <v>22</v>
      </c>
      <c r="B24" s="52" t="s">
        <v>108</v>
      </c>
      <c r="C24">
        <v>16</v>
      </c>
    </row>
    <row r="25" spans="1:3" x14ac:dyDescent="0.3">
      <c r="A25">
        <v>23</v>
      </c>
      <c r="B25" s="52" t="s">
        <v>109</v>
      </c>
      <c r="C25">
        <v>12</v>
      </c>
    </row>
    <row r="26" spans="1:3" x14ac:dyDescent="0.3">
      <c r="A26">
        <v>24</v>
      </c>
      <c r="B26" s="52" t="s">
        <v>110</v>
      </c>
      <c r="C26">
        <v>15</v>
      </c>
    </row>
    <row r="27" spans="1:3" x14ac:dyDescent="0.3">
      <c r="A27">
        <v>25</v>
      </c>
      <c r="B27" s="52" t="s">
        <v>111</v>
      </c>
      <c r="C27">
        <v>13</v>
      </c>
    </row>
    <row r="28" spans="1:3" x14ac:dyDescent="0.3">
      <c r="A28">
        <v>26</v>
      </c>
      <c r="B28" s="52" t="s">
        <v>112</v>
      </c>
      <c r="C28">
        <v>14</v>
      </c>
    </row>
    <row r="29" spans="1:3" x14ac:dyDescent="0.3">
      <c r="A29">
        <v>27</v>
      </c>
      <c r="B29" s="52" t="s">
        <v>113</v>
      </c>
      <c r="C29">
        <v>15</v>
      </c>
    </row>
    <row r="30" spans="1:3" x14ac:dyDescent="0.3">
      <c r="A30">
        <v>28</v>
      </c>
      <c r="B30" s="52" t="s">
        <v>114</v>
      </c>
      <c r="C30">
        <v>16</v>
      </c>
    </row>
    <row r="31" spans="1:3" x14ac:dyDescent="0.3">
      <c r="A31">
        <v>29</v>
      </c>
      <c r="B31" s="52" t="s">
        <v>115</v>
      </c>
      <c r="C31">
        <v>16</v>
      </c>
    </row>
    <row r="32" spans="1:3" x14ac:dyDescent="0.3">
      <c r="A32">
        <v>30</v>
      </c>
      <c r="B32" s="52" t="s">
        <v>116</v>
      </c>
      <c r="C32">
        <v>16</v>
      </c>
    </row>
    <row r="33" spans="1:3" x14ac:dyDescent="0.3">
      <c r="A33">
        <v>31</v>
      </c>
      <c r="B33" s="52" t="s">
        <v>117</v>
      </c>
      <c r="C33">
        <v>15</v>
      </c>
    </row>
    <row r="34" spans="1:3" x14ac:dyDescent="0.3">
      <c r="A34">
        <v>32</v>
      </c>
      <c r="B34" s="52" t="s">
        <v>118</v>
      </c>
      <c r="C34">
        <v>15</v>
      </c>
    </row>
    <row r="35" spans="1:3" x14ac:dyDescent="0.3">
      <c r="A35">
        <v>33</v>
      </c>
      <c r="B35" s="52" t="s">
        <v>119</v>
      </c>
      <c r="C35">
        <v>17</v>
      </c>
    </row>
    <row r="36" spans="1:3" x14ac:dyDescent="0.3">
      <c r="A36">
        <v>34</v>
      </c>
      <c r="B36" s="52" t="s">
        <v>120</v>
      </c>
      <c r="C36">
        <v>19</v>
      </c>
    </row>
    <row r="37" spans="1:3" x14ac:dyDescent="0.3">
      <c r="A37">
        <v>35</v>
      </c>
      <c r="B37" s="52" t="s">
        <v>121</v>
      </c>
      <c r="C37">
        <v>14</v>
      </c>
    </row>
    <row r="38" spans="1:3" x14ac:dyDescent="0.3">
      <c r="A38">
        <v>36</v>
      </c>
      <c r="B38" s="52" t="s">
        <v>122</v>
      </c>
      <c r="C38">
        <v>13</v>
      </c>
    </row>
    <row r="39" spans="1:3" x14ac:dyDescent="0.3">
      <c r="A39">
        <v>37</v>
      </c>
      <c r="B39" s="52" t="s">
        <v>123</v>
      </c>
      <c r="C39">
        <v>12</v>
      </c>
    </row>
    <row r="40" spans="1:3" x14ac:dyDescent="0.3">
      <c r="A40">
        <v>38</v>
      </c>
      <c r="B40" s="52" t="s">
        <v>124</v>
      </c>
      <c r="C40">
        <v>11</v>
      </c>
    </row>
    <row r="41" spans="1:3" x14ac:dyDescent="0.3">
      <c r="A41">
        <v>39</v>
      </c>
      <c r="B41" s="52" t="s">
        <v>125</v>
      </c>
      <c r="C41">
        <v>18</v>
      </c>
    </row>
    <row r="42" spans="1:3" x14ac:dyDescent="0.3">
      <c r="A42">
        <v>40</v>
      </c>
      <c r="B42" s="52" t="s">
        <v>126</v>
      </c>
      <c r="C42">
        <v>17</v>
      </c>
    </row>
    <row r="43" spans="1:3" x14ac:dyDescent="0.3">
      <c r="A43">
        <v>41</v>
      </c>
      <c r="B43" s="52" t="s">
        <v>127</v>
      </c>
      <c r="C43">
        <v>16</v>
      </c>
    </row>
    <row r="44" spans="1:3" x14ac:dyDescent="0.3">
      <c r="A44">
        <v>42</v>
      </c>
      <c r="B44" s="52" t="s">
        <v>127</v>
      </c>
      <c r="C44">
        <v>15</v>
      </c>
    </row>
    <row r="45" spans="1:3" x14ac:dyDescent="0.3">
      <c r="A45">
        <v>43</v>
      </c>
      <c r="B45" s="52" t="s">
        <v>128</v>
      </c>
      <c r="C45">
        <v>14</v>
      </c>
    </row>
    <row r="46" spans="1:3" x14ac:dyDescent="0.3">
      <c r="A46">
        <v>44</v>
      </c>
      <c r="B46" s="52" t="s">
        <v>129</v>
      </c>
      <c r="C46">
        <v>15</v>
      </c>
    </row>
    <row r="47" spans="1:3" x14ac:dyDescent="0.3">
      <c r="A47">
        <v>45</v>
      </c>
      <c r="B47" s="52" t="s">
        <v>129</v>
      </c>
      <c r="C47">
        <v>14</v>
      </c>
    </row>
    <row r="48" spans="1:3" x14ac:dyDescent="0.3">
      <c r="A48">
        <v>46</v>
      </c>
      <c r="B48" s="52" t="s">
        <v>130</v>
      </c>
      <c r="C48">
        <v>13</v>
      </c>
    </row>
    <row r="49" spans="1:3" x14ac:dyDescent="0.3">
      <c r="A49">
        <v>47</v>
      </c>
      <c r="B49" s="52" t="s">
        <v>131</v>
      </c>
      <c r="C49">
        <v>18</v>
      </c>
    </row>
    <row r="50" spans="1:3" x14ac:dyDescent="0.3">
      <c r="A50">
        <v>48</v>
      </c>
      <c r="B50" s="52" t="s">
        <v>132</v>
      </c>
      <c r="C50">
        <v>15</v>
      </c>
    </row>
    <row r="51" spans="1:3" x14ac:dyDescent="0.3">
      <c r="A51">
        <v>49</v>
      </c>
      <c r="B51" s="52" t="s">
        <v>133</v>
      </c>
      <c r="C51">
        <v>16</v>
      </c>
    </row>
    <row r="52" spans="1:3" x14ac:dyDescent="0.3">
      <c r="A52">
        <v>50</v>
      </c>
      <c r="B52" s="52" t="s">
        <v>134</v>
      </c>
      <c r="C52">
        <v>14</v>
      </c>
    </row>
    <row r="53" spans="1:3" x14ac:dyDescent="0.3">
      <c r="A53">
        <v>51</v>
      </c>
      <c r="B53" s="52" t="s">
        <v>117</v>
      </c>
      <c r="C53">
        <v>13</v>
      </c>
    </row>
    <row r="54" spans="1:3" x14ac:dyDescent="0.3">
      <c r="A54">
        <v>52</v>
      </c>
      <c r="B54" s="52" t="s">
        <v>135</v>
      </c>
      <c r="C54">
        <v>18</v>
      </c>
    </row>
    <row r="55" spans="1:3" x14ac:dyDescent="0.3">
      <c r="A55">
        <v>53</v>
      </c>
      <c r="B55" s="52" t="s">
        <v>136</v>
      </c>
      <c r="C55">
        <v>17</v>
      </c>
    </row>
    <row r="56" spans="1:3" x14ac:dyDescent="0.3">
      <c r="A56">
        <v>54</v>
      </c>
      <c r="B56" s="52" t="s">
        <v>137</v>
      </c>
      <c r="C56">
        <v>16</v>
      </c>
    </row>
    <row r="57" spans="1:3" x14ac:dyDescent="0.3">
      <c r="A57">
        <v>55</v>
      </c>
      <c r="B57" s="52" t="s">
        <v>138</v>
      </c>
      <c r="C57">
        <v>15</v>
      </c>
    </row>
    <row r="58" spans="1:3" x14ac:dyDescent="0.3">
      <c r="A58">
        <v>56</v>
      </c>
      <c r="B58" s="52" t="s">
        <v>127</v>
      </c>
      <c r="C58">
        <v>14</v>
      </c>
    </row>
    <row r="59" spans="1:3" x14ac:dyDescent="0.3">
      <c r="A59">
        <v>57</v>
      </c>
      <c r="B59" s="52" t="s">
        <v>127</v>
      </c>
      <c r="C59">
        <v>15</v>
      </c>
    </row>
    <row r="60" spans="1:3" x14ac:dyDescent="0.3">
      <c r="A60">
        <v>58</v>
      </c>
      <c r="B60" s="52" t="s">
        <v>139</v>
      </c>
      <c r="C60">
        <v>12</v>
      </c>
    </row>
    <row r="61" spans="1:3" x14ac:dyDescent="0.3">
      <c r="A61">
        <v>59</v>
      </c>
      <c r="B61" s="52" t="s">
        <v>140</v>
      </c>
      <c r="C61">
        <v>15</v>
      </c>
    </row>
    <row r="62" spans="1:3" x14ac:dyDescent="0.3">
      <c r="A62">
        <v>60</v>
      </c>
      <c r="B62" s="52" t="s">
        <v>141</v>
      </c>
      <c r="C62">
        <v>17</v>
      </c>
    </row>
    <row r="63" spans="1:3" x14ac:dyDescent="0.3">
      <c r="A63">
        <v>61</v>
      </c>
      <c r="B63" s="52" t="s">
        <v>142</v>
      </c>
      <c r="C63">
        <v>16</v>
      </c>
    </row>
    <row r="64" spans="1:3" x14ac:dyDescent="0.3">
      <c r="A64">
        <v>62</v>
      </c>
      <c r="B64" s="52" t="s">
        <v>143</v>
      </c>
      <c r="C64">
        <v>13</v>
      </c>
    </row>
    <row r="65" spans="1:3" x14ac:dyDescent="0.3">
      <c r="A65">
        <v>63</v>
      </c>
      <c r="B65" s="52" t="s">
        <v>108</v>
      </c>
      <c r="C65">
        <v>14</v>
      </c>
    </row>
    <row r="66" spans="1:3" x14ac:dyDescent="0.3">
      <c r="A66">
        <v>64</v>
      </c>
      <c r="B66" s="52" t="s">
        <v>144</v>
      </c>
      <c r="C66">
        <v>15</v>
      </c>
    </row>
    <row r="67" spans="1:3" x14ac:dyDescent="0.3">
      <c r="A67">
        <v>65</v>
      </c>
      <c r="B67" s="52" t="s">
        <v>145</v>
      </c>
      <c r="C67">
        <v>16</v>
      </c>
    </row>
    <row r="68" spans="1:3" x14ac:dyDescent="0.3">
      <c r="A68">
        <v>66</v>
      </c>
      <c r="B68" s="52" t="s">
        <v>146</v>
      </c>
      <c r="C68">
        <v>13</v>
      </c>
    </row>
    <row r="69" spans="1:3" x14ac:dyDescent="0.3">
      <c r="A69">
        <v>67</v>
      </c>
      <c r="B69" s="52" t="s">
        <v>147</v>
      </c>
      <c r="C69">
        <v>17</v>
      </c>
    </row>
    <row r="70" spans="1:3" x14ac:dyDescent="0.3">
      <c r="A70">
        <v>68</v>
      </c>
      <c r="B70" s="52" t="s">
        <v>148</v>
      </c>
      <c r="C70">
        <v>18</v>
      </c>
    </row>
    <row r="71" spans="1:3" x14ac:dyDescent="0.3">
      <c r="A71">
        <v>69</v>
      </c>
      <c r="B71" s="52" t="s">
        <v>149</v>
      </c>
      <c r="C71">
        <v>16</v>
      </c>
    </row>
    <row r="72" spans="1:3" x14ac:dyDescent="0.3">
      <c r="A72">
        <v>70</v>
      </c>
      <c r="B72" s="52" t="s">
        <v>124</v>
      </c>
      <c r="C72">
        <v>15</v>
      </c>
    </row>
    <row r="73" spans="1:3" x14ac:dyDescent="0.3">
      <c r="A73">
        <v>71</v>
      </c>
      <c r="B73" s="52" t="s">
        <v>150</v>
      </c>
      <c r="C73">
        <v>13</v>
      </c>
    </row>
    <row r="74" spans="1:3" x14ac:dyDescent="0.3">
      <c r="A74">
        <v>72</v>
      </c>
      <c r="B74" s="52" t="s">
        <v>151</v>
      </c>
      <c r="C74">
        <v>15</v>
      </c>
    </row>
    <row r="75" spans="1:3" x14ac:dyDescent="0.3">
      <c r="A75">
        <v>73</v>
      </c>
      <c r="B75" s="52" t="s">
        <v>152</v>
      </c>
      <c r="C75">
        <v>17</v>
      </c>
    </row>
    <row r="76" spans="1:3" x14ac:dyDescent="0.3">
      <c r="A76">
        <v>74</v>
      </c>
      <c r="B76" s="52" t="s">
        <v>153</v>
      </c>
      <c r="C76">
        <v>14</v>
      </c>
    </row>
    <row r="77" spans="1:3" x14ac:dyDescent="0.3">
      <c r="A77">
        <v>75</v>
      </c>
      <c r="B77" s="52" t="s">
        <v>154</v>
      </c>
      <c r="C77">
        <v>15</v>
      </c>
    </row>
    <row r="78" spans="1:3" x14ac:dyDescent="0.3">
      <c r="A78">
        <v>76</v>
      </c>
      <c r="B78" s="52" t="s">
        <v>155</v>
      </c>
      <c r="C78">
        <v>13</v>
      </c>
    </row>
    <row r="79" spans="1:3" x14ac:dyDescent="0.3">
      <c r="A79">
        <v>77</v>
      </c>
      <c r="B79" s="52" t="s">
        <v>156</v>
      </c>
      <c r="C79">
        <v>17</v>
      </c>
    </row>
    <row r="80" spans="1:3" x14ac:dyDescent="0.3">
      <c r="A80">
        <v>78</v>
      </c>
      <c r="B80" s="52" t="s">
        <v>157</v>
      </c>
      <c r="C80">
        <v>13</v>
      </c>
    </row>
    <row r="81" spans="1:3" x14ac:dyDescent="0.3">
      <c r="A81">
        <v>79</v>
      </c>
      <c r="B81" s="52" t="s">
        <v>158</v>
      </c>
      <c r="C81">
        <v>15</v>
      </c>
    </row>
    <row r="82" spans="1:3" x14ac:dyDescent="0.3">
      <c r="A82">
        <v>80</v>
      </c>
      <c r="B82" s="52" t="s">
        <v>159</v>
      </c>
      <c r="C82">
        <v>12</v>
      </c>
    </row>
    <row r="83" spans="1:3" x14ac:dyDescent="0.3">
      <c r="A83">
        <v>81</v>
      </c>
      <c r="B83" s="52" t="s">
        <v>160</v>
      </c>
      <c r="C83">
        <v>11</v>
      </c>
    </row>
    <row r="84" spans="1:3" x14ac:dyDescent="0.3">
      <c r="A84">
        <v>82</v>
      </c>
      <c r="B84" s="52" t="s">
        <v>119</v>
      </c>
      <c r="C84">
        <v>15</v>
      </c>
    </row>
    <row r="85" spans="1:3" x14ac:dyDescent="0.3">
      <c r="A85">
        <v>83</v>
      </c>
      <c r="B85" s="52" t="s">
        <v>161</v>
      </c>
      <c r="C85">
        <v>10</v>
      </c>
    </row>
    <row r="86" spans="1:3" x14ac:dyDescent="0.3">
      <c r="A86">
        <v>84</v>
      </c>
      <c r="B86" s="52" t="s">
        <v>162</v>
      </c>
      <c r="C86">
        <v>9</v>
      </c>
    </row>
    <row r="87" spans="1:3" x14ac:dyDescent="0.3">
      <c r="A87">
        <v>85</v>
      </c>
      <c r="B87" s="52" t="s">
        <v>163</v>
      </c>
      <c r="C87">
        <v>15</v>
      </c>
    </row>
    <row r="88" spans="1:3" x14ac:dyDescent="0.3">
      <c r="A88">
        <v>86</v>
      </c>
      <c r="B88" s="52" t="s">
        <v>164</v>
      </c>
      <c r="C88">
        <v>18</v>
      </c>
    </row>
    <row r="89" spans="1:3" x14ac:dyDescent="0.3">
      <c r="A89">
        <v>87</v>
      </c>
      <c r="B89" s="52" t="s">
        <v>165</v>
      </c>
      <c r="C89">
        <v>13</v>
      </c>
    </row>
    <row r="90" spans="1:3" x14ac:dyDescent="0.3">
      <c r="A90">
        <v>88</v>
      </c>
      <c r="B90" s="52" t="s">
        <v>166</v>
      </c>
      <c r="C90">
        <v>13</v>
      </c>
    </row>
    <row r="91" spans="1:3" x14ac:dyDescent="0.3">
      <c r="A91">
        <v>89</v>
      </c>
      <c r="B91" s="52" t="s">
        <v>167</v>
      </c>
      <c r="C91">
        <v>15</v>
      </c>
    </row>
    <row r="92" spans="1:3" x14ac:dyDescent="0.3">
      <c r="A92">
        <v>90</v>
      </c>
      <c r="B92" s="52" t="s">
        <v>168</v>
      </c>
      <c r="C92">
        <v>13</v>
      </c>
    </row>
    <row r="93" spans="1:3" x14ac:dyDescent="0.3">
      <c r="A93">
        <v>91</v>
      </c>
      <c r="B93" s="52" t="s">
        <v>169</v>
      </c>
      <c r="C93">
        <v>15</v>
      </c>
    </row>
    <row r="94" spans="1:3" x14ac:dyDescent="0.3">
      <c r="A94">
        <v>92</v>
      </c>
      <c r="B94" s="52" t="s">
        <v>170</v>
      </c>
      <c r="C94">
        <v>17</v>
      </c>
    </row>
    <row r="95" spans="1:3" x14ac:dyDescent="0.3">
      <c r="A95">
        <v>93</v>
      </c>
      <c r="B95" s="52" t="s">
        <v>171</v>
      </c>
      <c r="C95">
        <v>15</v>
      </c>
    </row>
    <row r="96" spans="1:3" x14ac:dyDescent="0.3">
      <c r="A96">
        <v>94</v>
      </c>
      <c r="B96" s="52" t="s">
        <v>172</v>
      </c>
      <c r="C96">
        <v>12</v>
      </c>
    </row>
    <row r="97" spans="1:3" x14ac:dyDescent="0.3">
      <c r="A97">
        <v>95</v>
      </c>
      <c r="B97" s="52" t="s">
        <v>173</v>
      </c>
      <c r="C97">
        <v>11</v>
      </c>
    </row>
    <row r="98" spans="1:3" x14ac:dyDescent="0.3">
      <c r="A98">
        <v>96</v>
      </c>
      <c r="B98" s="52" t="s">
        <v>174</v>
      </c>
      <c r="C98">
        <v>17</v>
      </c>
    </row>
    <row r="99" spans="1:3" x14ac:dyDescent="0.3">
      <c r="A99">
        <v>97</v>
      </c>
      <c r="B99" s="52" t="s">
        <v>175</v>
      </c>
      <c r="C99">
        <v>19</v>
      </c>
    </row>
    <row r="100" spans="1:3" x14ac:dyDescent="0.3">
      <c r="A100">
        <v>98</v>
      </c>
      <c r="B100" s="52" t="s">
        <v>176</v>
      </c>
      <c r="C100">
        <v>14</v>
      </c>
    </row>
    <row r="101" spans="1:3" x14ac:dyDescent="0.3">
      <c r="A101">
        <v>99</v>
      </c>
      <c r="B101" s="52" t="s">
        <v>177</v>
      </c>
      <c r="C101">
        <v>15</v>
      </c>
    </row>
    <row r="102" spans="1:3" x14ac:dyDescent="0.3">
      <c r="A102">
        <v>100</v>
      </c>
      <c r="B102" s="52" t="s">
        <v>178</v>
      </c>
      <c r="C102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85B9-24B6-47C4-A6DB-7EE5EF1FC1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A63F5-A866-4F60-8FE6-23BBA810F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AVERAGE</vt:lpstr>
      <vt:lpstr>COUNT 1</vt:lpstr>
      <vt:lpstr>COUNT 2</vt:lpstr>
      <vt:lpstr>COUNT 3</vt:lpstr>
      <vt:lpstr>IF 1</vt:lpstr>
      <vt:lpstr>IF 2</vt:lpstr>
      <vt:lpstr>IF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2023-08-07T07:11:45Z</dcterms:created>
  <dcterms:modified xsi:type="dcterms:W3CDTF">2023-08-22T08:04:29Z</dcterms:modified>
</cp:coreProperties>
</file>