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KRISHNA NEW\krish\Krishna-pyth\Assignment\EXCEL\"/>
    </mc:Choice>
  </mc:AlternateContent>
  <xr:revisionPtr revIDLastSave="0" documentId="13_ncr:1_{F06F32AE-12B5-4D16-AEBA-92A02BD30217}" xr6:coauthVersionLast="47" xr6:coauthVersionMax="47" xr10:uidLastSave="{00000000-0000-0000-0000-000000000000}"/>
  <bookViews>
    <workbookView xWindow="-108" yWindow="-108" windowWidth="23256" windowHeight="12456" firstSheet="4" activeTab="11" xr2:uid="{F1BCC438-8532-46CF-9EA1-1CD317FA15EC}"/>
  </bookViews>
  <sheets>
    <sheet name="AVERAGE" sheetId="1" r:id="rId1"/>
    <sheet name="COUNT 1" sheetId="4" r:id="rId2"/>
    <sheet name="COUNT 2" sheetId="5" r:id="rId3"/>
    <sheet name="COUNT 3" sheetId="6" r:id="rId4"/>
    <sheet name="IF 1" sheetId="7" r:id="rId5"/>
    <sheet name="IF 2" sheetId="8" r:id="rId6"/>
    <sheet name="IF 3" sheetId="9" r:id="rId7"/>
    <sheet name="IF 4" sheetId="12" r:id="rId8"/>
    <sheet name="MATH 1" sheetId="13" r:id="rId9"/>
    <sheet name="MAX MIN 1" sheetId="15" r:id="rId10"/>
    <sheet name="MAX MIN 2" sheetId="17" r:id="rId11"/>
    <sheet name="MAX MIN 3" sheetId="18" r:id="rId12"/>
  </sheets>
  <definedNames>
    <definedName name="ExternalData_1" localSheetId="1" hidden="1">'COUNT 1'!$B$2:$D$33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8" l="1"/>
  <c r="F15" i="18"/>
  <c r="F12" i="18"/>
  <c r="G10" i="18"/>
  <c r="F10" i="18"/>
  <c r="F5" i="18"/>
  <c r="F7" i="18" s="1"/>
  <c r="G5" i="18"/>
  <c r="L4" i="17"/>
  <c r="L5" i="17"/>
  <c r="L3" i="17"/>
  <c r="K4" i="17"/>
  <c r="K5" i="17"/>
  <c r="K6" i="17"/>
  <c r="L6" i="17" s="1"/>
  <c r="K3" i="17"/>
  <c r="H4" i="17"/>
  <c r="I4" i="17"/>
  <c r="J4" i="17"/>
  <c r="H5" i="17"/>
  <c r="I5" i="17"/>
  <c r="J5" i="17"/>
  <c r="H6" i="17"/>
  <c r="I6" i="17"/>
  <c r="J6" i="17"/>
  <c r="I3" i="17"/>
  <c r="J3" i="17"/>
  <c r="H3" i="17"/>
  <c r="G3" i="17"/>
  <c r="G4" i="17"/>
  <c r="G5" i="17"/>
  <c r="G6" i="17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K3" i="15"/>
  <c r="J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3" i="15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3" i="13"/>
  <c r="D3" i="12"/>
  <c r="D4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E3" i="9"/>
  <c r="E93" i="9"/>
  <c r="E94" i="9"/>
  <c r="E95" i="9"/>
  <c r="E96" i="9"/>
  <c r="E97" i="9"/>
  <c r="E98" i="9"/>
  <c r="E99" i="9"/>
  <c r="E100" i="9"/>
  <c r="E101" i="9"/>
  <c r="E102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3" i="9"/>
  <c r="M5" i="8"/>
  <c r="M6" i="8"/>
  <c r="M7" i="8"/>
  <c r="M4" i="8"/>
  <c r="L5" i="8"/>
  <c r="L6" i="8"/>
  <c r="L7" i="8"/>
  <c r="L4" i="8"/>
  <c r="K5" i="8"/>
  <c r="K6" i="8"/>
  <c r="K7" i="8"/>
  <c r="K4" i="8"/>
  <c r="J4" i="8"/>
  <c r="J5" i="8"/>
  <c r="J6" i="8"/>
  <c r="J7" i="8"/>
  <c r="I4" i="8"/>
  <c r="G10" i="8"/>
  <c r="D10" i="8"/>
  <c r="I5" i="8"/>
  <c r="I6" i="8"/>
  <c r="I7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L3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K9" i="6" s="1"/>
  <c r="I8" i="6"/>
  <c r="I7" i="6"/>
  <c r="I6" i="6"/>
  <c r="I5" i="6"/>
  <c r="I4" i="6"/>
  <c r="I3" i="6"/>
  <c r="J16" i="6"/>
  <c r="J17" i="6"/>
  <c r="K17" i="6" s="1"/>
  <c r="J18" i="6"/>
  <c r="J19" i="6"/>
  <c r="J20" i="6"/>
  <c r="K20" i="6" s="1"/>
  <c r="J21" i="6"/>
  <c r="J22" i="6"/>
  <c r="J23" i="6"/>
  <c r="J24" i="6"/>
  <c r="J4" i="6"/>
  <c r="J5" i="6"/>
  <c r="J6" i="6"/>
  <c r="J7" i="6"/>
  <c r="J8" i="6"/>
  <c r="J9" i="6"/>
  <c r="J10" i="6"/>
  <c r="J11" i="6"/>
  <c r="J12" i="6"/>
  <c r="J13" i="6"/>
  <c r="J14" i="6"/>
  <c r="J15" i="6"/>
  <c r="J3" i="6"/>
  <c r="J5" i="5"/>
  <c r="J6" i="5"/>
  <c r="J7" i="5"/>
  <c r="J8" i="5"/>
  <c r="J9" i="5"/>
  <c r="J10" i="5"/>
  <c r="J4" i="5"/>
  <c r="I5" i="5"/>
  <c r="I6" i="5"/>
  <c r="I7" i="5"/>
  <c r="I8" i="5"/>
  <c r="I9" i="5"/>
  <c r="I10" i="5"/>
  <c r="I4" i="5"/>
  <c r="H5" i="5"/>
  <c r="H6" i="5"/>
  <c r="H7" i="5"/>
  <c r="H8" i="5"/>
  <c r="H9" i="5"/>
  <c r="H10" i="5"/>
  <c r="H4" i="5"/>
  <c r="C37" i="4"/>
  <c r="D37" i="4"/>
  <c r="B37" i="4"/>
  <c r="C36" i="4"/>
  <c r="D36" i="4"/>
  <c r="B36" i="4"/>
  <c r="C35" i="4"/>
  <c r="D35" i="4"/>
  <c r="B35" i="4"/>
  <c r="C14" i="1"/>
  <c r="B14" i="1"/>
  <c r="K14" i="6" l="1"/>
  <c r="K18" i="6"/>
  <c r="K5" i="6"/>
  <c r="K13" i="6"/>
  <c r="K10" i="6"/>
  <c r="K16" i="6"/>
  <c r="K24" i="6"/>
  <c r="K6" i="6"/>
  <c r="K8" i="6"/>
  <c r="K23" i="6"/>
  <c r="K15" i="6"/>
  <c r="K7" i="6"/>
  <c r="K21" i="6"/>
  <c r="K12" i="6"/>
  <c r="K4" i="6"/>
  <c r="K19" i="6"/>
  <c r="K11" i="6"/>
  <c r="K3" i="6"/>
  <c r="K2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3B2287-1D34-48D2-9710-8F73A082DB80}" keepAlive="1" name="Query - All-India-Rainfall" description="Connection to the 'All-India-Rainfall' query in the workbook." type="5" refreshedVersion="8" background="1" saveData="1">
    <dbPr connection="Provider=Microsoft.Mashup.OleDb.1;Data Source=$Workbook$;Location=All-India-Rainfall;Extended Properties=&quot;&quot;" command="SELECT * FROM [All-India-Rainfall]"/>
  </connection>
  <connection id="2" xr16:uid="{AA362C87-7F24-43CD-A5EC-FEB7059213C1}" keepAlive="1" name="Query - cars_ds_final_2021" description="Connection to the 'cars_ds_final_2021' query in the workbook." type="5" refreshedVersion="0" background="1">
    <dbPr connection="Provider=Microsoft.Mashup.OleDb.1;Data Source=$Workbook$;Location=cars_ds_final_2021;Extended Properties=&quot;&quot;" command="SELECT * FROM [cars_ds_final_2021]"/>
  </connection>
  <connection id="3" xr16:uid="{62FBEBC5-AEAF-49AF-BA81-4E871144450F}" keepAlive="1" name="Query - Sheet1" description="Connection to the 'Sheet1' query in the workbook." type="5" refreshedVersion="0" background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<sst xmlns="http://schemas.openxmlformats.org/spreadsheetml/2006/main" count="894" uniqueCount="225">
  <si>
    <t xml:space="preserve">NAME </t>
  </si>
  <si>
    <t>SURNAME</t>
  </si>
  <si>
    <t>KRISHNA</t>
  </si>
  <si>
    <t>RANA</t>
  </si>
  <si>
    <t>RAJESH</t>
  </si>
  <si>
    <t>HARESH</t>
  </si>
  <si>
    <t>PATEL</t>
  </si>
  <si>
    <t>HEENA</t>
  </si>
  <si>
    <t>RATHOD</t>
  </si>
  <si>
    <t>KASHISH</t>
  </si>
  <si>
    <t>CHAUHAN</t>
  </si>
  <si>
    <t>RIYA</t>
  </si>
  <si>
    <t>LOMAS</t>
  </si>
  <si>
    <t>MODI</t>
  </si>
  <si>
    <t>JIA</t>
  </si>
  <si>
    <t>SOLANKI</t>
  </si>
  <si>
    <t>SAHA</t>
  </si>
  <si>
    <t>MOHIT</t>
  </si>
  <si>
    <t>NAYAK</t>
  </si>
  <si>
    <t>SHARMA</t>
  </si>
  <si>
    <t>AVERAGE</t>
  </si>
  <si>
    <t>SUB-1</t>
  </si>
  <si>
    <t>SUB-2</t>
  </si>
  <si>
    <t>SUB-3</t>
  </si>
  <si>
    <t>JUN</t>
  </si>
  <si>
    <t>JUL</t>
  </si>
  <si>
    <t>AUG</t>
  </si>
  <si>
    <t>2018 RAINFALL</t>
  </si>
  <si>
    <t>DATE</t>
  </si>
  <si>
    <t>COUNT</t>
  </si>
  <si>
    <t>COUNTA</t>
  </si>
  <si>
    <t>Mar'23</t>
  </si>
  <si>
    <t>Mar'22</t>
  </si>
  <si>
    <t>Mar'21</t>
  </si>
  <si>
    <t>Mar'20</t>
  </si>
  <si>
    <t>Mar'19</t>
  </si>
  <si>
    <t>TOTAL VALUE ($)</t>
  </si>
  <si>
    <t>Human Resources</t>
  </si>
  <si>
    <t>IT</t>
  </si>
  <si>
    <t>Accounting</t>
  </si>
  <si>
    <t>Finance</t>
  </si>
  <si>
    <t>Marketing</t>
  </si>
  <si>
    <t>Research and Development </t>
  </si>
  <si>
    <t>DEPARTMENTS</t>
  </si>
  <si>
    <r>
      <t>Production</t>
    </r>
    <r>
      <rPr>
        <b/>
        <i/>
        <sz val="12"/>
        <color rgb="FF111111"/>
        <rFont val="Arial"/>
        <family val="2"/>
      </rPr>
      <t>.</t>
    </r>
  </si>
  <si>
    <t>SR.NO</t>
  </si>
  <si>
    <t>NAME</t>
  </si>
  <si>
    <t>MIRA</t>
  </si>
  <si>
    <t>MEET</t>
  </si>
  <si>
    <t>NITIN</t>
  </si>
  <si>
    <t>MITALI</t>
  </si>
  <si>
    <t>JONY</t>
  </si>
  <si>
    <t>ROCKY</t>
  </si>
  <si>
    <t>GITA</t>
  </si>
  <si>
    <t>DHRUVIL</t>
  </si>
  <si>
    <t>CHETAN</t>
  </si>
  <si>
    <t>VEER</t>
  </si>
  <si>
    <t>DISHA</t>
  </si>
  <si>
    <t>DHRUVI</t>
  </si>
  <si>
    <t>PINESH</t>
  </si>
  <si>
    <t>YASH</t>
  </si>
  <si>
    <t>ADHVIK</t>
  </si>
  <si>
    <t>ADARSH</t>
  </si>
  <si>
    <t>HETVI</t>
  </si>
  <si>
    <t>TILAK</t>
  </si>
  <si>
    <t>FENIL</t>
  </si>
  <si>
    <t>PINCODE</t>
  </si>
  <si>
    <t>FAMILY MEMBERS</t>
  </si>
  <si>
    <t>ID</t>
  </si>
  <si>
    <t>COUNTBLANCK</t>
  </si>
  <si>
    <t>SKILLS</t>
  </si>
  <si>
    <t>PERSONALITY</t>
  </si>
  <si>
    <t>HLOOK UP</t>
  </si>
  <si>
    <t>Column1</t>
  </si>
  <si>
    <t>GRADE</t>
  </si>
  <si>
    <t>PERSENTAGE</t>
  </si>
  <si>
    <t>JOURNAL ENTRIES</t>
  </si>
  <si>
    <t>DEBIT</t>
  </si>
  <si>
    <t>CREDIT</t>
  </si>
  <si>
    <t>CASH  A/C</t>
  </si>
  <si>
    <t>STOCK  A/C</t>
  </si>
  <si>
    <t>SR.</t>
  </si>
  <si>
    <t>EQUIPMENT  A/C</t>
  </si>
  <si>
    <t>RENT  A/C</t>
  </si>
  <si>
    <t>SUM</t>
  </si>
  <si>
    <t xml:space="preserve">MATCHES ENTERIES </t>
  </si>
  <si>
    <t>CASH</t>
  </si>
  <si>
    <t>EQUIPMENT</t>
  </si>
  <si>
    <t xml:space="preserve">EXPENSES  A/C </t>
  </si>
  <si>
    <t>EXPENSES</t>
  </si>
  <si>
    <t>STOCK</t>
  </si>
  <si>
    <t>BANK</t>
  </si>
  <si>
    <t>EXPENSES  A/C</t>
  </si>
  <si>
    <t>SR NO.</t>
  </si>
  <si>
    <t>AGE</t>
  </si>
  <si>
    <t xml:space="preserve">JINAL </t>
  </si>
  <si>
    <t>TINA</t>
  </si>
  <si>
    <t>VICTOR</t>
  </si>
  <si>
    <t>JOY</t>
  </si>
  <si>
    <t>JINKAL</t>
  </si>
  <si>
    <t>KHUSHI</t>
  </si>
  <si>
    <t>RAJ</t>
  </si>
  <si>
    <t>TIKOL</t>
  </si>
  <si>
    <t>DIVYAM</t>
  </si>
  <si>
    <t>barjraj</t>
  </si>
  <si>
    <t>ramdin verma</t>
  </si>
  <si>
    <t>sharat chandran</t>
  </si>
  <si>
    <t>birender mandal</t>
  </si>
  <si>
    <t>amit</t>
  </si>
  <si>
    <t>kushal</t>
  </si>
  <si>
    <t>kasid</t>
  </si>
  <si>
    <t>shiv prakash</t>
  </si>
  <si>
    <t>vikram singh</t>
  </si>
  <si>
    <t>sanjay</t>
  </si>
  <si>
    <t>abhi</t>
  </si>
  <si>
    <t>ram dutt gupta</t>
  </si>
  <si>
    <t>khadak singh</t>
  </si>
  <si>
    <t>gurmit singh</t>
  </si>
  <si>
    <t>chanderpal</t>
  </si>
  <si>
    <t>aman</t>
  </si>
  <si>
    <t>khursid</t>
  </si>
  <si>
    <t>rajeev</t>
  </si>
  <si>
    <t>durgesh</t>
  </si>
  <si>
    <t>nahar singh</t>
  </si>
  <si>
    <t>ram kumar</t>
  </si>
  <si>
    <t>sunder paal</t>
  </si>
  <si>
    <t>maansingh aswal</t>
  </si>
  <si>
    <t>rohit</t>
  </si>
  <si>
    <t>sparsh</t>
  </si>
  <si>
    <t>santosh</t>
  </si>
  <si>
    <t>punit khandelwal</t>
  </si>
  <si>
    <t>dinesh</t>
  </si>
  <si>
    <t>gulshan</t>
  </si>
  <si>
    <t>arvind kumar yadav</t>
  </si>
  <si>
    <t>nausad</t>
  </si>
  <si>
    <t>md. afsar</t>
  </si>
  <si>
    <t>shiv shakti singh</t>
  </si>
  <si>
    <t>moti lal</t>
  </si>
  <si>
    <t>kausal kumar</t>
  </si>
  <si>
    <t>mohabbat ali</t>
  </si>
  <si>
    <t>raj kumar</t>
  </si>
  <si>
    <t>jaswant singh</t>
  </si>
  <si>
    <t>sevak @ pitambar lal</t>
  </si>
  <si>
    <t>chotelal</t>
  </si>
  <si>
    <t>rupesh</t>
  </si>
  <si>
    <t>midda</t>
  </si>
  <si>
    <t>dharam singh</t>
  </si>
  <si>
    <t>manoj yadav @ manoj</t>
  </si>
  <si>
    <t>ram singh</t>
  </si>
  <si>
    <t>preetam kumar</t>
  </si>
  <si>
    <t>sarain</t>
  </si>
  <si>
    <t>pankaj kumar</t>
  </si>
  <si>
    <t>sheak shakir</t>
  </si>
  <si>
    <t>riyasat ali</t>
  </si>
  <si>
    <t>vinit katariya</t>
  </si>
  <si>
    <t>sumit</t>
  </si>
  <si>
    <t>arindra</t>
  </si>
  <si>
    <t>kali charan</t>
  </si>
  <si>
    <t>badshya khan</t>
  </si>
  <si>
    <t>vikash</t>
  </si>
  <si>
    <t>devinder chadda</t>
  </si>
  <si>
    <t>mohan singh</t>
  </si>
  <si>
    <t>hemant</t>
  </si>
  <si>
    <t>shivam</t>
  </si>
  <si>
    <t>yash mittal</t>
  </si>
  <si>
    <t>harshika</t>
  </si>
  <si>
    <t>hinal</t>
  </si>
  <si>
    <t>krisha</t>
  </si>
  <si>
    <t>sima</t>
  </si>
  <si>
    <t>vina</t>
  </si>
  <si>
    <t>nia</t>
  </si>
  <si>
    <t>mira</t>
  </si>
  <si>
    <t>ankita</t>
  </si>
  <si>
    <t>aarti</t>
  </si>
  <si>
    <t>lalita</t>
  </si>
  <si>
    <t>rakesh</t>
  </si>
  <si>
    <t>kirtan</t>
  </si>
  <si>
    <t>rockey</t>
  </si>
  <si>
    <t>kailash</t>
  </si>
  <si>
    <t>MINAL</t>
  </si>
  <si>
    <t>ELIGIBILITY</t>
  </si>
  <si>
    <t>MINOR/ADULT</t>
  </si>
  <si>
    <t>HIGH SCHOOL STUDENTS</t>
  </si>
  <si>
    <t>A</t>
  </si>
  <si>
    <t>A+</t>
  </si>
  <si>
    <t>B</t>
  </si>
  <si>
    <t>C</t>
  </si>
  <si>
    <t>B+</t>
  </si>
  <si>
    <t>C+</t>
  </si>
  <si>
    <t>SCHOLARSHIP(%)</t>
  </si>
  <si>
    <t>STUDENTS FROM 2024</t>
  </si>
  <si>
    <t>SUB 1</t>
  </si>
  <si>
    <t>SUB 2</t>
  </si>
  <si>
    <t>SUB 3</t>
  </si>
  <si>
    <t>SUB 4</t>
  </si>
  <si>
    <t>SUB 5</t>
  </si>
  <si>
    <t>SUB 6</t>
  </si>
  <si>
    <t>TOTAL</t>
  </si>
  <si>
    <t>PERSENTAGE(%)</t>
  </si>
  <si>
    <t>GARDE</t>
  </si>
  <si>
    <t>PERCENTILE</t>
  </si>
  <si>
    <t>STUDENTS REPORT</t>
  </si>
  <si>
    <t>MIN</t>
  </si>
  <si>
    <t>MAX</t>
  </si>
  <si>
    <t>RESULT</t>
  </si>
  <si>
    <t>DRIVING TEST 1</t>
  </si>
  <si>
    <t>KRISH</t>
  </si>
  <si>
    <t>DRIVING TEST 2</t>
  </si>
  <si>
    <t>DRIVING TEST 3</t>
  </si>
  <si>
    <t>DRIVING TEST 4</t>
  </si>
  <si>
    <t>CLEARED TEST</t>
  </si>
  <si>
    <t>RESULT TEST 1</t>
  </si>
  <si>
    <t>RESULT TEST 2</t>
  </si>
  <si>
    <t>RESULT TEST 3</t>
  </si>
  <si>
    <t>RESULT TEST 4</t>
  </si>
  <si>
    <t>TEST 1</t>
  </si>
  <si>
    <t>TEST 2</t>
  </si>
  <si>
    <t>DIFFICULTY TEST 1</t>
  </si>
  <si>
    <t>STUDENTS GET 99  IN TEST 1</t>
  </si>
  <si>
    <t>STUDENTS GET 100 IN TEST 1</t>
  </si>
  <si>
    <t>TOTAL STUDENTS GET 99 OR 100 IN TEST 1</t>
  </si>
  <si>
    <t>STUDENTS GET 99 IN TEST 2</t>
  </si>
  <si>
    <t>STUDENTS GET 100 IN TEST 2</t>
  </si>
  <si>
    <t>TOTAL STUDENTS GET 99 OR 100 IN TEST 2</t>
  </si>
  <si>
    <t>DIFFICULTY TEST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</si>
</sst>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5" x14ac:knownFonts="1">
    <font>
      <sz val="11"/>
      <color theme="1"/>
      <name val="Calibri"/>
      <family val="2"/>
      <charset val="1"/>
      <scheme val="minor"/>
    </font>
    <font>
      <b/>
      <sz val="14"/>
      <color rgb="FF7030A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7"/>
      <color theme="1"/>
      <name val="Verdana"/>
      <family val="2"/>
      <charset val="1"/>
    </font>
    <font>
      <b/>
      <i/>
      <sz val="11"/>
      <color theme="1"/>
      <name val="Calibri"/>
      <family val="2"/>
      <charset val="1"/>
      <scheme val="minor"/>
    </font>
    <font>
      <b/>
      <i/>
      <sz val="12"/>
      <color theme="1"/>
      <name val="Verdana"/>
      <family val="2"/>
      <charset val="1"/>
    </font>
    <font>
      <b/>
      <i/>
      <sz val="12"/>
      <color theme="1"/>
      <name val="Calibri"/>
      <family val="2"/>
      <charset val="1"/>
      <scheme val="minor"/>
    </font>
    <font>
      <b/>
      <i/>
      <sz val="12"/>
      <color rgb="FF111111"/>
      <name val="Arial"/>
      <family val="2"/>
      <charset val="1"/>
    </font>
    <font>
      <b/>
      <i/>
      <sz val="12"/>
      <color rgb="FF111111"/>
      <name val="Arial"/>
      <family val="2"/>
    </font>
    <font>
      <b/>
      <i/>
      <sz val="10"/>
      <color theme="1"/>
      <name val="Verdana"/>
      <family val="2"/>
      <charset val="1"/>
    </font>
    <font>
      <b/>
      <sz val="11"/>
      <color theme="0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sz val="18"/>
      <name val="Calibri"/>
      <family val="2"/>
      <charset val="1"/>
      <scheme val="minor"/>
    </font>
    <font>
      <sz val="14"/>
      <color theme="1"/>
      <name val="Calibri"/>
      <family val="2"/>
      <charset val="1"/>
      <scheme val="minor"/>
    </font>
    <font>
      <sz val="11"/>
      <color theme="0" tint="-0.14999847407452621"/>
      <name val="Calibri"/>
      <family val="2"/>
      <charset val="1"/>
      <scheme val="minor"/>
    </font>
    <font>
      <sz val="14"/>
      <color theme="0" tint="-0.249977111117893"/>
      <name val="Calibri"/>
      <family val="2"/>
      <charset val="1"/>
      <scheme val="minor"/>
    </font>
    <font>
      <b/>
      <sz val="11"/>
      <color theme="0"/>
      <name val="Copperplate Gothic Light"/>
      <family val="2"/>
    </font>
    <font>
      <sz val="11"/>
      <color theme="1"/>
      <name val="Copperplate Gothic Light"/>
      <family val="2"/>
    </font>
    <font>
      <sz val="11"/>
      <color indexed="8"/>
      <name val="Copperplate Gothic Light"/>
      <family val="2"/>
    </font>
    <font>
      <b/>
      <sz val="11"/>
      <color theme="1"/>
      <name val="Copperplate Gothic Light"/>
      <family val="2"/>
    </font>
    <font>
      <b/>
      <sz val="14"/>
      <color theme="1"/>
      <name val="Copperplate Gothic Light"/>
      <family val="2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theme="4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theme="4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4" fillId="3" borderId="4" xfId="0" applyFont="1" applyFill="1" applyBorder="1" applyAlignment="1">
      <alignment horizontal="right" vertical="center" wrapText="1"/>
    </xf>
    <xf numFmtId="0" fontId="5" fillId="3" borderId="4" xfId="0" applyFont="1" applyFill="1" applyBorder="1"/>
    <xf numFmtId="0" fontId="5" fillId="0" borderId="4" xfId="0" applyFont="1" applyBorder="1"/>
    <xf numFmtId="0" fontId="7" fillId="0" borderId="4" xfId="0" applyFont="1" applyBorder="1"/>
    <xf numFmtId="0" fontId="6" fillId="3" borderId="5" xfId="0" applyFont="1" applyFill="1" applyBorder="1" applyAlignment="1">
      <alignment horizontal="left" vertical="center" wrapText="1"/>
    </xf>
    <xf numFmtId="0" fontId="10" fillId="3" borderId="6" xfId="0" applyFont="1" applyFill="1" applyBorder="1" applyAlignment="1">
      <alignment horizontal="right" vertical="center" wrapText="1"/>
    </xf>
    <xf numFmtId="0" fontId="6" fillId="3" borderId="6" xfId="0" applyFont="1" applyFill="1" applyBorder="1" applyAlignment="1">
      <alignment horizontal="right" vertical="center" wrapText="1"/>
    </xf>
    <xf numFmtId="0" fontId="6" fillId="3" borderId="7" xfId="0" applyFont="1" applyFill="1" applyBorder="1" applyAlignment="1">
      <alignment horizontal="right" vertical="center" wrapText="1"/>
    </xf>
    <xf numFmtId="0" fontId="7" fillId="3" borderId="8" xfId="0" applyFont="1" applyFill="1" applyBorder="1"/>
    <xf numFmtId="0" fontId="7" fillId="0" borderId="9" xfId="0" applyFont="1" applyBorder="1"/>
    <xf numFmtId="0" fontId="8" fillId="0" borderId="8" xfId="0" applyFont="1" applyBorder="1"/>
    <xf numFmtId="0" fontId="7" fillId="0" borderId="10" xfId="0" applyFont="1" applyBorder="1"/>
    <xf numFmtId="0" fontId="5" fillId="0" borderId="11" xfId="0" applyFont="1" applyBorder="1"/>
    <xf numFmtId="0" fontId="7" fillId="0" borderId="11" xfId="0" applyFont="1" applyBorder="1"/>
    <xf numFmtId="0" fontId="7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1" fillId="4" borderId="6" xfId="0" applyFont="1" applyFill="1" applyBorder="1"/>
    <xf numFmtId="0" fontId="11" fillId="4" borderId="3" xfId="0" applyFont="1" applyFill="1" applyBorder="1"/>
    <xf numFmtId="0" fontId="11" fillId="4" borderId="21" xfId="0" applyFont="1" applyFill="1" applyBorder="1"/>
    <xf numFmtId="0" fontId="0" fillId="5" borderId="4" xfId="0" applyFill="1" applyBorder="1"/>
    <xf numFmtId="0" fontId="0" fillId="5" borderId="0" xfId="0" applyFill="1"/>
    <xf numFmtId="0" fontId="0" fillId="6" borderId="4" xfId="0" applyFill="1" applyBorder="1"/>
    <xf numFmtId="0" fontId="0" fillId="6" borderId="0" xfId="0" applyFill="1"/>
    <xf numFmtId="0" fontId="0" fillId="6" borderId="11" xfId="0" applyFill="1" applyBorder="1"/>
    <xf numFmtId="0" fontId="0" fillId="6" borderId="19" xfId="0" applyFill="1" applyBorder="1"/>
    <xf numFmtId="0" fontId="0" fillId="0" borderId="0" xfId="0" applyAlignment="1">
      <alignment vertical="top"/>
    </xf>
    <xf numFmtId="0" fontId="0" fillId="7" borderId="0" xfId="0" applyFill="1"/>
    <xf numFmtId="0" fontId="15" fillId="9" borderId="0" xfId="0" applyFont="1" applyFill="1"/>
    <xf numFmtId="0" fontId="14" fillId="10" borderId="0" xfId="0" applyFont="1" applyFill="1"/>
    <xf numFmtId="0" fontId="0" fillId="8" borderId="0" xfId="0" applyFill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6" fillId="11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 wrapText="1"/>
    </xf>
    <xf numFmtId="0" fontId="0" fillId="7" borderId="0" xfId="0" applyFill="1" applyAlignment="1">
      <alignment horizontal="center" vertical="top"/>
    </xf>
    <xf numFmtId="0" fontId="13" fillId="7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12" borderId="4" xfId="0" applyFill="1" applyBorder="1"/>
    <xf numFmtId="0" fontId="17" fillId="13" borderId="4" xfId="0" applyFont="1" applyFill="1" applyBorder="1"/>
    <xf numFmtId="49" fontId="18" fillId="12" borderId="4" xfId="0" applyNumberFormat="1" applyFont="1" applyFill="1" applyBorder="1"/>
    <xf numFmtId="49" fontId="19" fillId="12" borderId="4" xfId="0" applyNumberFormat="1" applyFont="1" applyFill="1" applyBorder="1" applyAlignment="1">
      <alignment vertical="center"/>
    </xf>
    <xf numFmtId="0" fontId="18" fillId="0" borderId="0" xfId="0" applyFont="1"/>
    <xf numFmtId="0" fontId="0" fillId="0" borderId="0" xfId="0" applyAlignment="1">
      <alignment horizontal="center"/>
    </xf>
    <xf numFmtId="0" fontId="18" fillId="12" borderId="4" xfId="0" applyFont="1" applyFill="1" applyBorder="1"/>
    <xf numFmtId="0" fontId="20" fillId="15" borderId="4" xfId="0" applyFont="1" applyFill="1" applyBorder="1" applyAlignment="1">
      <alignment horizontal="center"/>
    </xf>
    <xf numFmtId="0" fontId="21" fillId="14" borderId="22" xfId="0" applyFont="1" applyFill="1" applyBorder="1" applyAlignment="1">
      <alignment horizontal="center"/>
    </xf>
    <xf numFmtId="0" fontId="17" fillId="13" borderId="21" xfId="0" applyFont="1" applyFill="1" applyBorder="1"/>
    <xf numFmtId="0" fontId="0" fillId="16" borderId="4" xfId="0" applyFont="1" applyFill="1" applyBorder="1"/>
    <xf numFmtId="0" fontId="0" fillId="12" borderId="4" xfId="0" applyFont="1" applyFill="1" applyBorder="1"/>
    <xf numFmtId="0" fontId="23" fillId="1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0" fillId="17" borderId="4" xfId="0" applyFill="1" applyBorder="1"/>
    <xf numFmtId="0" fontId="0" fillId="16" borderId="15" xfId="0" applyFont="1" applyFill="1" applyBorder="1"/>
    <xf numFmtId="0" fontId="0" fillId="12" borderId="15" xfId="0" applyFont="1" applyFill="1" applyBorder="1"/>
    <xf numFmtId="0" fontId="0" fillId="17" borderId="5" xfId="0" applyFill="1" applyBorder="1"/>
    <xf numFmtId="0" fontId="0" fillId="17" borderId="6" xfId="0" applyFill="1" applyBorder="1"/>
    <xf numFmtId="0" fontId="0" fillId="17" borderId="7" xfId="0" applyFill="1" applyBorder="1"/>
    <xf numFmtId="0" fontId="0" fillId="17" borderId="8" xfId="0" applyFill="1" applyBorder="1"/>
    <xf numFmtId="0" fontId="0" fillId="17" borderId="9" xfId="0" applyFill="1" applyBorder="1"/>
    <xf numFmtId="0" fontId="0" fillId="17" borderId="10" xfId="0" applyFill="1" applyBorder="1"/>
    <xf numFmtId="0" fontId="0" fillId="17" borderId="11" xfId="0" applyFill="1" applyBorder="1"/>
    <xf numFmtId="0" fontId="0" fillId="17" borderId="12" xfId="0" applyFill="1" applyBorder="1"/>
    <xf numFmtId="0" fontId="22" fillId="0" borderId="0" xfId="0" applyFont="1" applyAlignment="1">
      <alignment horizontal="center"/>
    </xf>
    <xf numFmtId="0" fontId="17" fillId="13" borderId="0" xfId="0" applyFont="1" applyFill="1"/>
    <xf numFmtId="0" fontId="17" fillId="13" borderId="19" xfId="0" applyFont="1" applyFill="1" applyBorder="1"/>
    <xf numFmtId="0" fontId="0" fillId="13" borderId="4" xfId="0" applyFill="1" applyBorder="1" applyAlignment="1">
      <alignment horizontal="center"/>
    </xf>
    <xf numFmtId="0" fontId="0" fillId="13" borderId="4" xfId="0" applyFill="1" applyBorder="1" applyAlignment="1">
      <alignment horizontal="center" vertical="center"/>
    </xf>
    <xf numFmtId="0" fontId="24" fillId="18" borderId="4" xfId="0" applyFont="1" applyFill="1" applyBorder="1"/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hruti"/>
        <family val="2"/>
        <charset val="1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hruti"/>
        <family val="2"/>
        <charset val="1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hruti"/>
        <family val="2"/>
        <charset val="1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hruti"/>
        <family val="2"/>
        <charset val="1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hruti"/>
        <family val="2"/>
        <charset val="1"/>
        <scheme val="minor"/>
      </font>
      <fill>
        <patternFill patternType="solid">
          <fgColor theme="4"/>
          <bgColor theme="7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Table Style 1" pivot="0" count="0" xr9:uid="{AFA518EF-3BFD-4284-949B-7ED3BED3A9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3B6D8A4-F52B-458C-8856-FD143AFA12B8}" autoFormatId="16" applyNumberFormats="0" applyBorderFormats="0" applyFontFormats="0" applyPatternFormats="0" applyAlignmentFormats="0" applyWidthHeightFormats="0">
  <queryTableRefresh nextId="7">
    <queryTableFields count="3">
      <queryTableField id="2" name="JUN" tableColumnId="2"/>
      <queryTableField id="3" name="JUL" tableColumnId="3"/>
      <queryTableField id="4" name="AUG" tableColumnId="4"/>
    </queryTableFields>
    <queryTableDeletedFields count="3">
      <deletedField name="JUN-SEP"/>
      <deletedField name="SEP"/>
      <deletedField name="YEAR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326770-A8AC-4401-B93B-4891589FED6D}" name="All_India_Rainfall" displayName="All_India_Rainfall" ref="B2:D33" tableType="queryTable" totalsRowShown="0">
  <autoFilter ref="B2:D33" xr:uid="{60326770-A8AC-4401-B93B-4891589FED6D}"/>
  <tableColumns count="3">
    <tableColumn id="2" xr3:uid="{1ED87713-2509-42D0-BECB-BDC971773F83}" uniqueName="2" name="JUN" queryTableFieldId="2"/>
    <tableColumn id="3" xr3:uid="{1504251B-0AE8-437C-A16C-D77CE1D0B445}" uniqueName="3" name="JUL" queryTableFieldId="3"/>
    <tableColumn id="4" xr3:uid="{2E1E710D-A404-4091-9AE2-93AD53F26B24}" uniqueName="4" name="AUG" queryTableField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30C149-5773-4005-9BD8-399D3930657E}" name="Table3" displayName="Table3" ref="A2:A33" totalsRowShown="0">
  <autoFilter ref="A2:A33" xr:uid="{A230C149-5773-4005-9BD8-399D3930657E}"/>
  <tableColumns count="1">
    <tableColumn id="1" xr3:uid="{EE251AF2-46D1-4596-B746-79040070BDAE}" name="DA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F88A75-0CD6-4B75-AED5-D58A967FAC6C}" name="Table2" displayName="Table2" ref="A2:K24" totalsRowShown="0" headerRowDxfId="20" headerRowBorderDxfId="19" tableBorderDxfId="18" totalsRowBorderDxfId="17">
  <autoFilter ref="A2:K24" xr:uid="{78F88A75-0CD6-4B75-AED5-D58A967FAC6C}"/>
  <tableColumns count="11">
    <tableColumn id="1" xr3:uid="{B8958EB0-CF1C-464C-BD2F-491D3DD21F6F}" name="SR.NO" dataDxfId="16"/>
    <tableColumn id="2" xr3:uid="{F40F1BEF-0FB2-47A0-8031-06A41370073B}" name="NAME" dataDxfId="15"/>
    <tableColumn id="3" xr3:uid="{847A8A27-5606-4263-AB43-820A319661E0}" name="PINCODE" dataDxfId="14"/>
    <tableColumn id="4" xr3:uid="{A0774E9F-D234-4C65-8479-C635653ADC59}" name="FAMILY MEMBERS" dataDxfId="13"/>
    <tableColumn id="5" xr3:uid="{7B8447D3-2347-42C3-B245-F0E49DC2E64F}" name="ID" dataDxfId="12"/>
    <tableColumn id="6" xr3:uid="{12EC0F66-3840-4EB0-84AD-145F94E1DF34}" name="SKILLS" dataDxfId="11"/>
    <tableColumn id="7" xr3:uid="{4E95EC9E-F080-4D29-8904-AB21BB5F204F}" name="PERSONALITY" dataDxfId="10"/>
    <tableColumn id="8" xr3:uid="{AA72B66A-F198-4778-8697-87C8815DB90D}" name="Column1" dataDxfId="9"/>
    <tableColumn id="9" xr3:uid="{67F3A71B-D54C-48D6-A125-38877F463DF5}" name="COUNT" dataDxfId="8">
      <calculatedColumnFormula>COUNT(A3:G3)</calculatedColumnFormula>
    </tableColumn>
    <tableColumn id="10" xr3:uid="{658721DE-FEA1-4711-81B8-36421D44CC44}" name="COUNTA" dataDxfId="7">
      <calculatedColumnFormula>COUNTA(B3:E3)</calculatedColumnFormula>
    </tableColumn>
    <tableColumn id="11" xr3:uid="{DD08BA6F-DE88-43CC-832E-9A5CE0287C7E}" name="COUNTBLANCK" dataDxfId="6">
      <calculatedColumnFormula>COUNTBLANK(A3:J3)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112042A-44E2-4F20-ADAD-D6385E8C3DB1}" name="Table4" displayName="Table4" ref="A1:C23" totalsRowShown="0" headerRowDxfId="5" dataDxfId="4" tableBorderDxfId="3">
  <autoFilter ref="A1:C23" xr:uid="{B112042A-44E2-4F20-ADAD-D6385E8C3DB1}"/>
  <tableColumns count="3">
    <tableColumn id="2" xr3:uid="{954F4ABF-E2A2-4B58-BD05-1228B63A8234}" name="NAME" dataDxfId="2"/>
    <tableColumn id="21" xr3:uid="{A5E1A920-7433-42EC-A15C-12FD8E551348}" name="PERSENTAGE" dataDxfId="1"/>
    <tableColumn id="22" xr3:uid="{62C55336-44BE-4766-9C35-32504655388B}" name="GRADE" dataDxfId="0">
      <calculatedColumnFormula>_xlfn.IFS(B2:B23&gt;=90,"A+",B2:B23&gt;=80,"A",B2:B23&gt;=75,"B+",B2:B23&gt;=70,"B",B2:B23&gt;=60,"C",B2:B23&lt;60,"D",B2:B23&lt;33,"FAIL")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49E57-F9C7-4061-A3A0-CBDFE216A4AD}">
  <dimension ref="A1:E14"/>
  <sheetViews>
    <sheetView workbookViewId="0">
      <selection activeCell="D14" sqref="D14"/>
    </sheetView>
  </sheetViews>
  <sheetFormatPr defaultRowHeight="14.4" x14ac:dyDescent="0.3"/>
  <cols>
    <col min="1" max="1" width="8" bestFit="1" customWidth="1"/>
    <col min="2" max="2" width="7.21875" bestFit="1" customWidth="1"/>
    <col min="3" max="3" width="7" bestFit="1" customWidth="1"/>
    <col min="4" max="4" width="9.5546875" bestFit="1" customWidth="1"/>
    <col min="5" max="5" width="10.33203125" bestFit="1" customWidth="1"/>
  </cols>
  <sheetData>
    <row r="1" spans="1:5" ht="15" thickBot="1" x14ac:dyDescent="0.35"/>
    <row r="2" spans="1:5" ht="18.600000000000001" thickBot="1" x14ac:dyDescent="0.4">
      <c r="A2" s="1" t="s">
        <v>0</v>
      </c>
      <c r="B2" s="1" t="s">
        <v>21</v>
      </c>
      <c r="C2" s="1" t="s">
        <v>22</v>
      </c>
      <c r="D2" s="1" t="s">
        <v>23</v>
      </c>
      <c r="E2" s="2" t="s">
        <v>1</v>
      </c>
    </row>
    <row r="3" spans="1:5" x14ac:dyDescent="0.3">
      <c r="A3" s="3" t="s">
        <v>2</v>
      </c>
      <c r="B3" s="3">
        <v>61</v>
      </c>
      <c r="C3" s="3">
        <v>92</v>
      </c>
      <c r="D3" s="3">
        <v>72</v>
      </c>
      <c r="E3" s="3" t="s">
        <v>3</v>
      </c>
    </row>
    <row r="4" spans="1:5" x14ac:dyDescent="0.3">
      <c r="A4" s="4" t="s">
        <v>4</v>
      </c>
      <c r="B4" s="4">
        <v>62</v>
      </c>
      <c r="C4" s="4">
        <v>66</v>
      </c>
      <c r="D4" s="4">
        <v>65</v>
      </c>
      <c r="E4" s="4" t="s">
        <v>13</v>
      </c>
    </row>
    <row r="5" spans="1:5" x14ac:dyDescent="0.3">
      <c r="A5" s="4" t="s">
        <v>5</v>
      </c>
      <c r="B5" s="4">
        <v>99</v>
      </c>
      <c r="C5" s="4">
        <v>56</v>
      </c>
      <c r="D5" s="4">
        <v>69</v>
      </c>
      <c r="E5" s="4" t="s">
        <v>6</v>
      </c>
    </row>
    <row r="6" spans="1:5" x14ac:dyDescent="0.3">
      <c r="A6" s="4" t="s">
        <v>7</v>
      </c>
      <c r="B6" s="4">
        <v>88</v>
      </c>
      <c r="C6" s="4">
        <v>67</v>
      </c>
      <c r="D6" s="4">
        <v>87</v>
      </c>
      <c r="E6" s="4" t="s">
        <v>8</v>
      </c>
    </row>
    <row r="7" spans="1:5" x14ac:dyDescent="0.3">
      <c r="A7" s="4" t="s">
        <v>9</v>
      </c>
      <c r="B7" s="4">
        <v>69</v>
      </c>
      <c r="C7" s="4">
        <v>78</v>
      </c>
      <c r="D7" s="4">
        <v>66</v>
      </c>
      <c r="E7" s="4" t="s">
        <v>10</v>
      </c>
    </row>
    <row r="8" spans="1:5" x14ac:dyDescent="0.3">
      <c r="A8" s="4" t="s">
        <v>11</v>
      </c>
      <c r="B8" s="4">
        <v>41</v>
      </c>
      <c r="C8" s="4">
        <v>45</v>
      </c>
      <c r="D8" s="4">
        <v>89</v>
      </c>
      <c r="E8" s="4" t="s">
        <v>19</v>
      </c>
    </row>
    <row r="9" spans="1:5" x14ac:dyDescent="0.3">
      <c r="A9" s="4" t="s">
        <v>12</v>
      </c>
      <c r="B9" s="4">
        <v>96</v>
      </c>
      <c r="C9" s="4">
        <v>18</v>
      </c>
      <c r="D9" s="4">
        <v>96</v>
      </c>
      <c r="E9" s="4" t="s">
        <v>13</v>
      </c>
    </row>
    <row r="10" spans="1:5" x14ac:dyDescent="0.3">
      <c r="A10" s="4" t="s">
        <v>14</v>
      </c>
      <c r="B10" s="4">
        <v>65</v>
      </c>
      <c r="C10" s="4">
        <v>39</v>
      </c>
      <c r="D10" s="4">
        <v>76</v>
      </c>
      <c r="E10" s="4" t="s">
        <v>15</v>
      </c>
    </row>
    <row r="11" spans="1:5" x14ac:dyDescent="0.3">
      <c r="A11" s="4" t="s">
        <v>7</v>
      </c>
      <c r="B11" s="4">
        <v>79</v>
      </c>
      <c r="C11" s="4">
        <v>92</v>
      </c>
      <c r="D11" s="4">
        <v>66</v>
      </c>
      <c r="E11" s="4" t="s">
        <v>16</v>
      </c>
    </row>
    <row r="12" spans="1:5" x14ac:dyDescent="0.3">
      <c r="A12" s="4" t="s">
        <v>17</v>
      </c>
      <c r="B12" s="4">
        <v>66</v>
      </c>
      <c r="C12" s="4">
        <v>78</v>
      </c>
      <c r="D12" s="4">
        <v>72</v>
      </c>
      <c r="E12" s="4" t="s">
        <v>18</v>
      </c>
    </row>
    <row r="14" spans="1:5" x14ac:dyDescent="0.3">
      <c r="A14" t="s">
        <v>20</v>
      </c>
      <c r="B14">
        <f>AVERAGE(B3:B12)</f>
        <v>72.599999999999994</v>
      </c>
      <c r="C14">
        <f>AVERAGE(C3:C12)</f>
        <v>63.1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9A5F9-6C46-4406-AAF6-0D41FD9F634E}">
  <dimension ref="A1:K102"/>
  <sheetViews>
    <sheetView topLeftCell="A91" workbookViewId="0">
      <selection activeCell="E3" sqref="E3:E102"/>
    </sheetView>
  </sheetViews>
  <sheetFormatPr defaultRowHeight="14.4" x14ac:dyDescent="0.3"/>
  <cols>
    <col min="1" max="1" width="9.44140625" bestFit="1" customWidth="1"/>
    <col min="2" max="2" width="24.5546875" bestFit="1" customWidth="1"/>
    <col min="11" max="11" width="12.44140625" bestFit="1" customWidth="1"/>
  </cols>
  <sheetData>
    <row r="1" spans="1:11" ht="18" x14ac:dyDescent="0.35">
      <c r="A1" s="75" t="s">
        <v>190</v>
      </c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1" ht="15" thickBot="1" x14ac:dyDescent="0.35">
      <c r="A2" s="51" t="s">
        <v>93</v>
      </c>
      <c r="B2" s="51" t="s">
        <v>46</v>
      </c>
      <c r="C2" s="59" t="s">
        <v>191</v>
      </c>
      <c r="D2" s="59" t="s">
        <v>192</v>
      </c>
      <c r="E2" s="59" t="s">
        <v>193</v>
      </c>
      <c r="F2" s="59" t="s">
        <v>194</v>
      </c>
      <c r="G2" s="59" t="s">
        <v>195</v>
      </c>
      <c r="H2" s="59" t="s">
        <v>196</v>
      </c>
      <c r="I2" s="59" t="s">
        <v>202</v>
      </c>
      <c r="J2" s="59" t="s">
        <v>203</v>
      </c>
      <c r="K2" s="59" t="s">
        <v>20</v>
      </c>
    </row>
    <row r="3" spans="1:11" x14ac:dyDescent="0.3">
      <c r="A3" s="56">
        <v>1</v>
      </c>
      <c r="B3" s="52" t="s">
        <v>179</v>
      </c>
      <c r="C3" s="60">
        <v>86</v>
      </c>
      <c r="D3" s="60">
        <v>65</v>
      </c>
      <c r="E3" s="60">
        <v>93</v>
      </c>
      <c r="F3" s="60">
        <v>67</v>
      </c>
      <c r="G3" s="60">
        <v>65</v>
      </c>
      <c r="H3" s="65">
        <v>91</v>
      </c>
      <c r="I3" s="67">
        <f>MIN(C3:H3)</f>
        <v>65</v>
      </c>
      <c r="J3" s="68">
        <f>MAX(C3:H3)</f>
        <v>93</v>
      </c>
      <c r="K3" s="69">
        <f>AVERAGE(C3:H3)</f>
        <v>77.833333333333329</v>
      </c>
    </row>
    <row r="4" spans="1:11" x14ac:dyDescent="0.3">
      <c r="A4" s="56">
        <v>2</v>
      </c>
      <c r="B4" s="52" t="s">
        <v>95</v>
      </c>
      <c r="C4" s="61">
        <v>90</v>
      </c>
      <c r="D4" s="61">
        <v>86</v>
      </c>
      <c r="E4" s="61">
        <v>68</v>
      </c>
      <c r="F4" s="61">
        <v>69</v>
      </c>
      <c r="G4" s="61">
        <v>89</v>
      </c>
      <c r="H4" s="66">
        <v>83</v>
      </c>
      <c r="I4" s="70">
        <f t="shared" ref="I4:I67" si="0">MIN(C4:H4)</f>
        <v>68</v>
      </c>
      <c r="J4" s="64">
        <f t="shared" ref="J4:J67" si="1">MAX(C4:H4)</f>
        <v>90</v>
      </c>
      <c r="K4" s="71">
        <f t="shared" ref="K4:K67" si="2">AVERAGE(C4:H4)</f>
        <v>80.833333333333329</v>
      </c>
    </row>
    <row r="5" spans="1:11" x14ac:dyDescent="0.3">
      <c r="A5" s="56">
        <v>3</v>
      </c>
      <c r="B5" s="52" t="s">
        <v>50</v>
      </c>
      <c r="C5" s="60">
        <v>77</v>
      </c>
      <c r="D5" s="60">
        <v>85</v>
      </c>
      <c r="E5" s="60">
        <v>78</v>
      </c>
      <c r="F5" s="60">
        <v>87</v>
      </c>
      <c r="G5" s="60">
        <v>84</v>
      </c>
      <c r="H5" s="65">
        <v>89</v>
      </c>
      <c r="I5" s="70">
        <f t="shared" si="0"/>
        <v>77</v>
      </c>
      <c r="J5" s="64">
        <f t="shared" si="1"/>
        <v>89</v>
      </c>
      <c r="K5" s="71">
        <f t="shared" si="2"/>
        <v>83.333333333333329</v>
      </c>
    </row>
    <row r="6" spans="1:11" x14ac:dyDescent="0.3">
      <c r="A6" s="56">
        <v>4</v>
      </c>
      <c r="B6" s="52" t="s">
        <v>7</v>
      </c>
      <c r="C6" s="61">
        <v>75</v>
      </c>
      <c r="D6" s="61">
        <v>67</v>
      </c>
      <c r="E6" s="61">
        <v>79</v>
      </c>
      <c r="F6" s="61">
        <v>90</v>
      </c>
      <c r="G6" s="61">
        <v>62</v>
      </c>
      <c r="H6" s="66">
        <v>65</v>
      </c>
      <c r="I6" s="70">
        <f t="shared" si="0"/>
        <v>62</v>
      </c>
      <c r="J6" s="64">
        <f t="shared" si="1"/>
        <v>90</v>
      </c>
      <c r="K6" s="71">
        <f t="shared" si="2"/>
        <v>73</v>
      </c>
    </row>
    <row r="7" spans="1:11" x14ac:dyDescent="0.3">
      <c r="A7" s="56">
        <v>5</v>
      </c>
      <c r="B7" s="52" t="s">
        <v>96</v>
      </c>
      <c r="C7" s="60">
        <v>71</v>
      </c>
      <c r="D7" s="60">
        <v>68</v>
      </c>
      <c r="E7" s="60">
        <v>86</v>
      </c>
      <c r="F7" s="60">
        <v>67</v>
      </c>
      <c r="G7" s="60">
        <v>83</v>
      </c>
      <c r="H7" s="65">
        <v>78</v>
      </c>
      <c r="I7" s="70">
        <f t="shared" si="0"/>
        <v>67</v>
      </c>
      <c r="J7" s="64">
        <f t="shared" si="1"/>
        <v>86</v>
      </c>
      <c r="K7" s="71">
        <f t="shared" si="2"/>
        <v>75.5</v>
      </c>
    </row>
    <row r="8" spans="1:11" x14ac:dyDescent="0.3">
      <c r="A8" s="56">
        <v>6</v>
      </c>
      <c r="B8" s="52" t="s">
        <v>14</v>
      </c>
      <c r="C8" s="61">
        <v>88</v>
      </c>
      <c r="D8" s="61">
        <v>88</v>
      </c>
      <c r="E8" s="61">
        <v>93</v>
      </c>
      <c r="F8" s="61">
        <v>88</v>
      </c>
      <c r="G8" s="61">
        <v>68</v>
      </c>
      <c r="H8" s="66">
        <v>69</v>
      </c>
      <c r="I8" s="70">
        <f t="shared" si="0"/>
        <v>68</v>
      </c>
      <c r="J8" s="64">
        <f t="shared" si="1"/>
        <v>93</v>
      </c>
      <c r="K8" s="71">
        <f t="shared" si="2"/>
        <v>82.333333333333329</v>
      </c>
    </row>
    <row r="9" spans="1:11" x14ac:dyDescent="0.3">
      <c r="A9" s="56">
        <v>7</v>
      </c>
      <c r="B9" s="52" t="s">
        <v>97</v>
      </c>
      <c r="C9" s="60">
        <v>90</v>
      </c>
      <c r="D9" s="60">
        <v>65</v>
      </c>
      <c r="E9" s="60">
        <v>77</v>
      </c>
      <c r="F9" s="60">
        <v>64</v>
      </c>
      <c r="G9" s="60">
        <v>82</v>
      </c>
      <c r="H9" s="65">
        <v>63</v>
      </c>
      <c r="I9" s="70">
        <f t="shared" si="0"/>
        <v>63</v>
      </c>
      <c r="J9" s="64">
        <f t="shared" si="1"/>
        <v>90</v>
      </c>
      <c r="K9" s="71">
        <f t="shared" si="2"/>
        <v>73.5</v>
      </c>
    </row>
    <row r="10" spans="1:11" x14ac:dyDescent="0.3">
      <c r="A10" s="56">
        <v>8</v>
      </c>
      <c r="B10" s="52" t="s">
        <v>98</v>
      </c>
      <c r="C10" s="61">
        <v>68</v>
      </c>
      <c r="D10" s="61">
        <v>66</v>
      </c>
      <c r="E10" s="61">
        <v>76</v>
      </c>
      <c r="F10" s="61">
        <v>88</v>
      </c>
      <c r="G10" s="61">
        <v>74</v>
      </c>
      <c r="H10" s="66">
        <v>69</v>
      </c>
      <c r="I10" s="70">
        <f t="shared" si="0"/>
        <v>66</v>
      </c>
      <c r="J10" s="64">
        <f t="shared" si="1"/>
        <v>88</v>
      </c>
      <c r="K10" s="71">
        <f t="shared" si="2"/>
        <v>73.5</v>
      </c>
    </row>
    <row r="11" spans="1:11" x14ac:dyDescent="0.3">
      <c r="A11" s="56">
        <v>9</v>
      </c>
      <c r="B11" s="52" t="s">
        <v>99</v>
      </c>
      <c r="C11" s="60">
        <v>68</v>
      </c>
      <c r="D11" s="60">
        <v>60</v>
      </c>
      <c r="E11" s="60">
        <v>69</v>
      </c>
      <c r="F11" s="60">
        <v>66</v>
      </c>
      <c r="G11" s="60">
        <v>72</v>
      </c>
      <c r="H11" s="65">
        <v>84</v>
      </c>
      <c r="I11" s="70">
        <f t="shared" si="0"/>
        <v>60</v>
      </c>
      <c r="J11" s="64">
        <f t="shared" si="1"/>
        <v>84</v>
      </c>
      <c r="K11" s="71">
        <f t="shared" si="2"/>
        <v>69.833333333333329</v>
      </c>
    </row>
    <row r="12" spans="1:11" x14ac:dyDescent="0.3">
      <c r="A12" s="56">
        <v>10</v>
      </c>
      <c r="B12" s="52" t="s">
        <v>100</v>
      </c>
      <c r="C12" s="61">
        <v>70</v>
      </c>
      <c r="D12" s="61">
        <v>91</v>
      </c>
      <c r="E12" s="61">
        <v>73</v>
      </c>
      <c r="F12" s="61">
        <v>93</v>
      </c>
      <c r="G12" s="61">
        <v>65</v>
      </c>
      <c r="H12" s="66">
        <v>63</v>
      </c>
      <c r="I12" s="70">
        <f t="shared" si="0"/>
        <v>63</v>
      </c>
      <c r="J12" s="64">
        <f t="shared" si="1"/>
        <v>93</v>
      </c>
      <c r="K12" s="71">
        <f t="shared" si="2"/>
        <v>75.833333333333329</v>
      </c>
    </row>
    <row r="13" spans="1:11" x14ac:dyDescent="0.3">
      <c r="A13" s="56">
        <v>11</v>
      </c>
      <c r="B13" s="52" t="s">
        <v>48</v>
      </c>
      <c r="C13" s="60">
        <v>79</v>
      </c>
      <c r="D13" s="60">
        <v>83</v>
      </c>
      <c r="E13" s="60">
        <v>61</v>
      </c>
      <c r="F13" s="60">
        <v>70</v>
      </c>
      <c r="G13" s="60">
        <v>71</v>
      </c>
      <c r="H13" s="65">
        <v>66</v>
      </c>
      <c r="I13" s="70">
        <f t="shared" si="0"/>
        <v>61</v>
      </c>
      <c r="J13" s="64">
        <f t="shared" si="1"/>
        <v>83</v>
      </c>
      <c r="K13" s="71">
        <f t="shared" si="2"/>
        <v>71.666666666666671</v>
      </c>
    </row>
    <row r="14" spans="1:11" x14ac:dyDescent="0.3">
      <c r="A14" s="56">
        <v>12</v>
      </c>
      <c r="B14" s="52" t="s">
        <v>11</v>
      </c>
      <c r="C14" s="61">
        <v>71</v>
      </c>
      <c r="D14" s="61">
        <v>71</v>
      </c>
      <c r="E14" s="61">
        <v>64</v>
      </c>
      <c r="F14" s="61">
        <v>63</v>
      </c>
      <c r="G14" s="61">
        <v>87</v>
      </c>
      <c r="H14" s="66">
        <v>87</v>
      </c>
      <c r="I14" s="70">
        <f t="shared" si="0"/>
        <v>63</v>
      </c>
      <c r="J14" s="64">
        <f t="shared" si="1"/>
        <v>87</v>
      </c>
      <c r="K14" s="71">
        <f t="shared" si="2"/>
        <v>73.833333333333329</v>
      </c>
    </row>
    <row r="15" spans="1:11" x14ac:dyDescent="0.3">
      <c r="A15" s="56">
        <v>13</v>
      </c>
      <c r="B15" s="52" t="s">
        <v>2</v>
      </c>
      <c r="C15" s="60">
        <v>72</v>
      </c>
      <c r="D15" s="60">
        <v>88</v>
      </c>
      <c r="E15" s="60">
        <v>65</v>
      </c>
      <c r="F15" s="60">
        <v>92</v>
      </c>
      <c r="G15" s="60">
        <v>84</v>
      </c>
      <c r="H15" s="65">
        <v>65</v>
      </c>
      <c r="I15" s="70">
        <f t="shared" si="0"/>
        <v>65</v>
      </c>
      <c r="J15" s="64">
        <f t="shared" si="1"/>
        <v>92</v>
      </c>
      <c r="K15" s="71">
        <f t="shared" si="2"/>
        <v>77.666666666666671</v>
      </c>
    </row>
    <row r="16" spans="1:11" x14ac:dyDescent="0.3">
      <c r="A16" s="56">
        <v>14</v>
      </c>
      <c r="B16" s="52" t="s">
        <v>101</v>
      </c>
      <c r="C16" s="61">
        <v>65</v>
      </c>
      <c r="D16" s="61">
        <v>81</v>
      </c>
      <c r="E16" s="61">
        <v>85</v>
      </c>
      <c r="F16" s="61">
        <v>64</v>
      </c>
      <c r="G16" s="61">
        <v>65</v>
      </c>
      <c r="H16" s="66">
        <v>72</v>
      </c>
      <c r="I16" s="70">
        <f t="shared" si="0"/>
        <v>64</v>
      </c>
      <c r="J16" s="64">
        <f t="shared" si="1"/>
        <v>85</v>
      </c>
      <c r="K16" s="71">
        <f t="shared" si="2"/>
        <v>72</v>
      </c>
    </row>
    <row r="17" spans="1:11" x14ac:dyDescent="0.3">
      <c r="A17" s="56">
        <v>15</v>
      </c>
      <c r="B17" s="52" t="s">
        <v>102</v>
      </c>
      <c r="C17" s="60">
        <v>79</v>
      </c>
      <c r="D17" s="60">
        <v>69</v>
      </c>
      <c r="E17" s="60">
        <v>75</v>
      </c>
      <c r="F17" s="60">
        <v>62</v>
      </c>
      <c r="G17" s="60">
        <v>86</v>
      </c>
      <c r="H17" s="65">
        <v>67</v>
      </c>
      <c r="I17" s="70">
        <f t="shared" si="0"/>
        <v>62</v>
      </c>
      <c r="J17" s="64">
        <f t="shared" si="1"/>
        <v>86</v>
      </c>
      <c r="K17" s="71">
        <f t="shared" si="2"/>
        <v>73</v>
      </c>
    </row>
    <row r="18" spans="1:11" x14ac:dyDescent="0.3">
      <c r="A18" s="56">
        <v>16</v>
      </c>
      <c r="B18" s="52" t="s">
        <v>103</v>
      </c>
      <c r="C18" s="61">
        <v>67</v>
      </c>
      <c r="D18" s="61">
        <v>65</v>
      </c>
      <c r="E18" s="61">
        <v>93</v>
      </c>
      <c r="F18" s="61">
        <v>91</v>
      </c>
      <c r="G18" s="61">
        <v>86</v>
      </c>
      <c r="H18" s="66">
        <v>67</v>
      </c>
      <c r="I18" s="70">
        <f t="shared" si="0"/>
        <v>65</v>
      </c>
      <c r="J18" s="64">
        <f t="shared" si="1"/>
        <v>93</v>
      </c>
      <c r="K18" s="71">
        <f t="shared" si="2"/>
        <v>78.166666666666671</v>
      </c>
    </row>
    <row r="19" spans="1:11" x14ac:dyDescent="0.3">
      <c r="A19" s="56">
        <v>17</v>
      </c>
      <c r="B19" s="52" t="s">
        <v>95</v>
      </c>
      <c r="C19" s="60">
        <v>71</v>
      </c>
      <c r="D19" s="60">
        <v>75</v>
      </c>
      <c r="E19" s="60">
        <v>90</v>
      </c>
      <c r="F19" s="60">
        <v>78</v>
      </c>
      <c r="G19" s="60">
        <v>91</v>
      </c>
      <c r="H19" s="65">
        <v>86</v>
      </c>
      <c r="I19" s="70">
        <f t="shared" si="0"/>
        <v>71</v>
      </c>
      <c r="J19" s="64">
        <f t="shared" si="1"/>
        <v>91</v>
      </c>
      <c r="K19" s="71">
        <f t="shared" si="2"/>
        <v>81.833333333333329</v>
      </c>
    </row>
    <row r="20" spans="1:11" x14ac:dyDescent="0.3">
      <c r="A20" s="56">
        <v>18</v>
      </c>
      <c r="B20" s="53" t="s">
        <v>104</v>
      </c>
      <c r="C20" s="61">
        <v>70</v>
      </c>
      <c r="D20" s="61">
        <v>89</v>
      </c>
      <c r="E20" s="61">
        <v>62</v>
      </c>
      <c r="F20" s="61">
        <v>71</v>
      </c>
      <c r="G20" s="61">
        <v>83</v>
      </c>
      <c r="H20" s="66">
        <v>62</v>
      </c>
      <c r="I20" s="70">
        <f t="shared" si="0"/>
        <v>62</v>
      </c>
      <c r="J20" s="64">
        <f t="shared" si="1"/>
        <v>89</v>
      </c>
      <c r="K20" s="71">
        <f t="shared" si="2"/>
        <v>72.833333333333329</v>
      </c>
    </row>
    <row r="21" spans="1:11" x14ac:dyDescent="0.3">
      <c r="A21" s="56">
        <v>19</v>
      </c>
      <c r="B21" s="53" t="s">
        <v>105</v>
      </c>
      <c r="C21" s="60">
        <v>66</v>
      </c>
      <c r="D21" s="60">
        <v>61</v>
      </c>
      <c r="E21" s="60">
        <v>81</v>
      </c>
      <c r="F21" s="60">
        <v>63</v>
      </c>
      <c r="G21" s="60">
        <v>88</v>
      </c>
      <c r="H21" s="65">
        <v>74</v>
      </c>
      <c r="I21" s="70">
        <f t="shared" si="0"/>
        <v>61</v>
      </c>
      <c r="J21" s="64">
        <f t="shared" si="1"/>
        <v>88</v>
      </c>
      <c r="K21" s="71">
        <f t="shared" si="2"/>
        <v>72.166666666666671</v>
      </c>
    </row>
    <row r="22" spans="1:11" x14ac:dyDescent="0.3">
      <c r="A22" s="56">
        <v>20</v>
      </c>
      <c r="B22" s="53" t="s">
        <v>106</v>
      </c>
      <c r="C22" s="61">
        <v>55</v>
      </c>
      <c r="D22" s="61">
        <v>61</v>
      </c>
      <c r="E22" s="61">
        <v>66</v>
      </c>
      <c r="F22" s="61">
        <v>77</v>
      </c>
      <c r="G22" s="61">
        <v>69</v>
      </c>
      <c r="H22" s="66">
        <v>69</v>
      </c>
      <c r="I22" s="70">
        <f t="shared" si="0"/>
        <v>55</v>
      </c>
      <c r="J22" s="64">
        <f t="shared" si="1"/>
        <v>77</v>
      </c>
      <c r="K22" s="71">
        <f t="shared" si="2"/>
        <v>66.166666666666671</v>
      </c>
    </row>
    <row r="23" spans="1:11" x14ac:dyDescent="0.3">
      <c r="A23" s="56">
        <v>21</v>
      </c>
      <c r="B23" s="53" t="s">
        <v>107</v>
      </c>
      <c r="C23" s="60">
        <v>69</v>
      </c>
      <c r="D23" s="60">
        <v>83</v>
      </c>
      <c r="E23" s="60">
        <v>85</v>
      </c>
      <c r="F23" s="60">
        <v>62</v>
      </c>
      <c r="G23" s="60">
        <v>75</v>
      </c>
      <c r="H23" s="65">
        <v>83</v>
      </c>
      <c r="I23" s="70">
        <f t="shared" si="0"/>
        <v>62</v>
      </c>
      <c r="J23" s="64">
        <f t="shared" si="1"/>
        <v>85</v>
      </c>
      <c r="K23" s="71">
        <f t="shared" si="2"/>
        <v>76.166666666666671</v>
      </c>
    </row>
    <row r="24" spans="1:11" x14ac:dyDescent="0.3">
      <c r="A24" s="56">
        <v>22</v>
      </c>
      <c r="B24" s="53" t="s">
        <v>108</v>
      </c>
      <c r="C24" s="61">
        <v>65</v>
      </c>
      <c r="D24" s="61">
        <v>92</v>
      </c>
      <c r="E24" s="61">
        <v>65</v>
      </c>
      <c r="F24" s="61">
        <v>61</v>
      </c>
      <c r="G24" s="61">
        <v>92</v>
      </c>
      <c r="H24" s="66">
        <v>70</v>
      </c>
      <c r="I24" s="70">
        <f t="shared" si="0"/>
        <v>61</v>
      </c>
      <c r="J24" s="64">
        <f t="shared" si="1"/>
        <v>92</v>
      </c>
      <c r="K24" s="71">
        <f t="shared" si="2"/>
        <v>74.166666666666671</v>
      </c>
    </row>
    <row r="25" spans="1:11" x14ac:dyDescent="0.3">
      <c r="A25" s="56">
        <v>23</v>
      </c>
      <c r="B25" s="53" t="s">
        <v>109</v>
      </c>
      <c r="C25" s="60">
        <v>90</v>
      </c>
      <c r="D25" s="60">
        <v>64</v>
      </c>
      <c r="E25" s="60">
        <v>84</v>
      </c>
      <c r="F25" s="60">
        <v>92</v>
      </c>
      <c r="G25" s="60">
        <v>68</v>
      </c>
      <c r="H25" s="65">
        <v>75</v>
      </c>
      <c r="I25" s="70">
        <f t="shared" si="0"/>
        <v>64</v>
      </c>
      <c r="J25" s="64">
        <f t="shared" si="1"/>
        <v>92</v>
      </c>
      <c r="K25" s="71">
        <f t="shared" si="2"/>
        <v>78.833333333333329</v>
      </c>
    </row>
    <row r="26" spans="1:11" x14ac:dyDescent="0.3">
      <c r="A26" s="56">
        <v>24</v>
      </c>
      <c r="B26" s="53" t="s">
        <v>110</v>
      </c>
      <c r="C26" s="61">
        <v>60</v>
      </c>
      <c r="D26" s="61">
        <v>90</v>
      </c>
      <c r="E26" s="61">
        <v>88</v>
      </c>
      <c r="F26" s="61">
        <v>81</v>
      </c>
      <c r="G26" s="61">
        <v>60</v>
      </c>
      <c r="H26" s="66">
        <v>80</v>
      </c>
      <c r="I26" s="70">
        <f t="shared" si="0"/>
        <v>60</v>
      </c>
      <c r="J26" s="64">
        <f t="shared" si="1"/>
        <v>90</v>
      </c>
      <c r="K26" s="71">
        <f t="shared" si="2"/>
        <v>76.5</v>
      </c>
    </row>
    <row r="27" spans="1:11" x14ac:dyDescent="0.3">
      <c r="A27" s="56">
        <v>25</v>
      </c>
      <c r="B27" s="53" t="s">
        <v>111</v>
      </c>
      <c r="C27" s="60">
        <v>62</v>
      </c>
      <c r="D27" s="60">
        <v>79</v>
      </c>
      <c r="E27" s="60">
        <v>64</v>
      </c>
      <c r="F27" s="60">
        <v>90</v>
      </c>
      <c r="G27" s="60">
        <v>89</v>
      </c>
      <c r="H27" s="65">
        <v>74</v>
      </c>
      <c r="I27" s="70">
        <f t="shared" si="0"/>
        <v>62</v>
      </c>
      <c r="J27" s="64">
        <f t="shared" si="1"/>
        <v>90</v>
      </c>
      <c r="K27" s="71">
        <f t="shared" si="2"/>
        <v>76.333333333333329</v>
      </c>
    </row>
    <row r="28" spans="1:11" x14ac:dyDescent="0.3">
      <c r="A28" s="56">
        <v>26</v>
      </c>
      <c r="B28" s="53" t="s">
        <v>112</v>
      </c>
      <c r="C28" s="61">
        <v>72</v>
      </c>
      <c r="D28" s="61">
        <v>68</v>
      </c>
      <c r="E28" s="61">
        <v>88</v>
      </c>
      <c r="F28" s="61">
        <v>72</v>
      </c>
      <c r="G28" s="61">
        <v>83</v>
      </c>
      <c r="H28" s="66">
        <v>63</v>
      </c>
      <c r="I28" s="70">
        <f t="shared" si="0"/>
        <v>63</v>
      </c>
      <c r="J28" s="64">
        <f t="shared" si="1"/>
        <v>88</v>
      </c>
      <c r="K28" s="71">
        <f t="shared" si="2"/>
        <v>74.333333333333329</v>
      </c>
    </row>
    <row r="29" spans="1:11" x14ac:dyDescent="0.3">
      <c r="A29" s="56">
        <v>27</v>
      </c>
      <c r="B29" s="53" t="s">
        <v>113</v>
      </c>
      <c r="C29" s="60">
        <v>78</v>
      </c>
      <c r="D29" s="60">
        <v>64</v>
      </c>
      <c r="E29" s="60">
        <v>92</v>
      </c>
      <c r="F29" s="60">
        <v>67</v>
      </c>
      <c r="G29" s="60">
        <v>76</v>
      </c>
      <c r="H29" s="65">
        <v>78</v>
      </c>
      <c r="I29" s="70">
        <f t="shared" si="0"/>
        <v>64</v>
      </c>
      <c r="J29" s="64">
        <f t="shared" si="1"/>
        <v>92</v>
      </c>
      <c r="K29" s="71">
        <f t="shared" si="2"/>
        <v>75.833333333333329</v>
      </c>
    </row>
    <row r="30" spans="1:11" x14ac:dyDescent="0.3">
      <c r="A30" s="56">
        <v>28</v>
      </c>
      <c r="B30" s="53" t="s">
        <v>114</v>
      </c>
      <c r="C30" s="61">
        <v>85</v>
      </c>
      <c r="D30" s="61">
        <v>80</v>
      </c>
      <c r="E30" s="61">
        <v>91</v>
      </c>
      <c r="F30" s="61">
        <v>82</v>
      </c>
      <c r="G30" s="61">
        <v>75</v>
      </c>
      <c r="H30" s="66">
        <v>77</v>
      </c>
      <c r="I30" s="70">
        <f t="shared" si="0"/>
        <v>75</v>
      </c>
      <c r="J30" s="64">
        <f t="shared" si="1"/>
        <v>91</v>
      </c>
      <c r="K30" s="71">
        <f t="shared" si="2"/>
        <v>81.666666666666671</v>
      </c>
    </row>
    <row r="31" spans="1:11" x14ac:dyDescent="0.3">
      <c r="A31" s="56">
        <v>29</v>
      </c>
      <c r="B31" s="53" t="s">
        <v>115</v>
      </c>
      <c r="C31" s="60">
        <v>66</v>
      </c>
      <c r="D31" s="60">
        <v>82</v>
      </c>
      <c r="E31" s="60">
        <v>81</v>
      </c>
      <c r="F31" s="60">
        <v>90</v>
      </c>
      <c r="G31" s="60">
        <v>82</v>
      </c>
      <c r="H31" s="65">
        <v>62</v>
      </c>
      <c r="I31" s="70">
        <f t="shared" si="0"/>
        <v>62</v>
      </c>
      <c r="J31" s="64">
        <f t="shared" si="1"/>
        <v>90</v>
      </c>
      <c r="K31" s="71">
        <f t="shared" si="2"/>
        <v>77.166666666666671</v>
      </c>
    </row>
    <row r="32" spans="1:11" x14ac:dyDescent="0.3">
      <c r="A32" s="56">
        <v>30</v>
      </c>
      <c r="B32" s="53" t="s">
        <v>116</v>
      </c>
      <c r="C32" s="61">
        <v>70</v>
      </c>
      <c r="D32" s="61">
        <v>76</v>
      </c>
      <c r="E32" s="61">
        <v>80</v>
      </c>
      <c r="F32" s="61">
        <v>64</v>
      </c>
      <c r="G32" s="61">
        <v>70</v>
      </c>
      <c r="H32" s="66">
        <v>68</v>
      </c>
      <c r="I32" s="70">
        <f t="shared" si="0"/>
        <v>64</v>
      </c>
      <c r="J32" s="64">
        <f t="shared" si="1"/>
        <v>80</v>
      </c>
      <c r="K32" s="71">
        <f t="shared" si="2"/>
        <v>71.333333333333329</v>
      </c>
    </row>
    <row r="33" spans="1:11" x14ac:dyDescent="0.3">
      <c r="A33" s="56">
        <v>31</v>
      </c>
      <c r="B33" s="53" t="s">
        <v>117</v>
      </c>
      <c r="C33" s="60">
        <v>75</v>
      </c>
      <c r="D33" s="60">
        <v>87</v>
      </c>
      <c r="E33" s="60">
        <v>84</v>
      </c>
      <c r="F33" s="60">
        <v>74</v>
      </c>
      <c r="G33" s="60">
        <v>71</v>
      </c>
      <c r="H33" s="65">
        <v>80</v>
      </c>
      <c r="I33" s="70">
        <f t="shared" si="0"/>
        <v>71</v>
      </c>
      <c r="J33" s="64">
        <f t="shared" si="1"/>
        <v>87</v>
      </c>
      <c r="K33" s="71">
        <f t="shared" si="2"/>
        <v>78.5</v>
      </c>
    </row>
    <row r="34" spans="1:11" x14ac:dyDescent="0.3">
      <c r="A34" s="56">
        <v>32</v>
      </c>
      <c r="B34" s="53" t="s">
        <v>118</v>
      </c>
      <c r="C34" s="61">
        <v>71</v>
      </c>
      <c r="D34" s="61">
        <v>93</v>
      </c>
      <c r="E34" s="61">
        <v>68</v>
      </c>
      <c r="F34" s="61">
        <v>75</v>
      </c>
      <c r="G34" s="61">
        <v>90</v>
      </c>
      <c r="H34" s="66">
        <v>61</v>
      </c>
      <c r="I34" s="70">
        <f t="shared" si="0"/>
        <v>61</v>
      </c>
      <c r="J34" s="64">
        <f t="shared" si="1"/>
        <v>93</v>
      </c>
      <c r="K34" s="71">
        <f t="shared" si="2"/>
        <v>76.333333333333329</v>
      </c>
    </row>
    <row r="35" spans="1:11" x14ac:dyDescent="0.3">
      <c r="A35" s="56">
        <v>33</v>
      </c>
      <c r="B35" s="53" t="s">
        <v>119</v>
      </c>
      <c r="C35" s="60">
        <v>69</v>
      </c>
      <c r="D35" s="60">
        <v>90</v>
      </c>
      <c r="E35" s="60">
        <v>76</v>
      </c>
      <c r="F35" s="60">
        <v>72</v>
      </c>
      <c r="G35" s="60">
        <v>63</v>
      </c>
      <c r="H35" s="65">
        <v>93</v>
      </c>
      <c r="I35" s="70">
        <f t="shared" si="0"/>
        <v>63</v>
      </c>
      <c r="J35" s="64">
        <f t="shared" si="1"/>
        <v>93</v>
      </c>
      <c r="K35" s="71">
        <f t="shared" si="2"/>
        <v>77.166666666666671</v>
      </c>
    </row>
    <row r="36" spans="1:11" x14ac:dyDescent="0.3">
      <c r="A36" s="56">
        <v>34</v>
      </c>
      <c r="B36" s="53" t="s">
        <v>120</v>
      </c>
      <c r="C36" s="61">
        <v>73</v>
      </c>
      <c r="D36" s="61">
        <v>81</v>
      </c>
      <c r="E36" s="61">
        <v>75</v>
      </c>
      <c r="F36" s="61">
        <v>64</v>
      </c>
      <c r="G36" s="61">
        <v>68</v>
      </c>
      <c r="H36" s="66">
        <v>76</v>
      </c>
      <c r="I36" s="70">
        <f t="shared" si="0"/>
        <v>64</v>
      </c>
      <c r="J36" s="64">
        <f t="shared" si="1"/>
        <v>81</v>
      </c>
      <c r="K36" s="71">
        <f t="shared" si="2"/>
        <v>72.833333333333329</v>
      </c>
    </row>
    <row r="37" spans="1:11" x14ac:dyDescent="0.3">
      <c r="A37" s="56">
        <v>35</v>
      </c>
      <c r="B37" s="53" t="s">
        <v>121</v>
      </c>
      <c r="C37" s="60">
        <v>69</v>
      </c>
      <c r="D37" s="60">
        <v>77</v>
      </c>
      <c r="E37" s="60">
        <v>61</v>
      </c>
      <c r="F37" s="60">
        <v>62</v>
      </c>
      <c r="G37" s="60">
        <v>76</v>
      </c>
      <c r="H37" s="65">
        <v>71</v>
      </c>
      <c r="I37" s="70">
        <f t="shared" si="0"/>
        <v>61</v>
      </c>
      <c r="J37" s="64">
        <f t="shared" si="1"/>
        <v>77</v>
      </c>
      <c r="K37" s="71">
        <f t="shared" si="2"/>
        <v>69.333333333333329</v>
      </c>
    </row>
    <row r="38" spans="1:11" x14ac:dyDescent="0.3">
      <c r="A38" s="56">
        <v>36</v>
      </c>
      <c r="B38" s="53" t="s">
        <v>122</v>
      </c>
      <c r="C38" s="61">
        <v>76</v>
      </c>
      <c r="D38" s="61">
        <v>86</v>
      </c>
      <c r="E38" s="61">
        <v>87</v>
      </c>
      <c r="F38" s="61">
        <v>89</v>
      </c>
      <c r="G38" s="61">
        <v>70</v>
      </c>
      <c r="H38" s="66">
        <v>79</v>
      </c>
      <c r="I38" s="70">
        <f t="shared" si="0"/>
        <v>70</v>
      </c>
      <c r="J38" s="64">
        <f t="shared" si="1"/>
        <v>89</v>
      </c>
      <c r="K38" s="71">
        <f t="shared" si="2"/>
        <v>81.166666666666671</v>
      </c>
    </row>
    <row r="39" spans="1:11" x14ac:dyDescent="0.3">
      <c r="A39" s="56">
        <v>37</v>
      </c>
      <c r="B39" s="53" t="s">
        <v>123</v>
      </c>
      <c r="C39" s="60">
        <v>74</v>
      </c>
      <c r="D39" s="60">
        <v>84</v>
      </c>
      <c r="E39" s="60">
        <v>83</v>
      </c>
      <c r="F39" s="60">
        <v>80</v>
      </c>
      <c r="G39" s="60">
        <v>73</v>
      </c>
      <c r="H39" s="65">
        <v>65</v>
      </c>
      <c r="I39" s="70">
        <f t="shared" si="0"/>
        <v>65</v>
      </c>
      <c r="J39" s="64">
        <f t="shared" si="1"/>
        <v>84</v>
      </c>
      <c r="K39" s="71">
        <f t="shared" si="2"/>
        <v>76.5</v>
      </c>
    </row>
    <row r="40" spans="1:11" x14ac:dyDescent="0.3">
      <c r="A40" s="56">
        <v>38</v>
      </c>
      <c r="B40" s="53" t="s">
        <v>124</v>
      </c>
      <c r="C40" s="61">
        <v>79</v>
      </c>
      <c r="D40" s="61">
        <v>67</v>
      </c>
      <c r="E40" s="61">
        <v>84</v>
      </c>
      <c r="F40" s="61">
        <v>88</v>
      </c>
      <c r="G40" s="61">
        <v>68</v>
      </c>
      <c r="H40" s="66">
        <v>88</v>
      </c>
      <c r="I40" s="70">
        <f t="shared" si="0"/>
        <v>67</v>
      </c>
      <c r="J40" s="64">
        <f t="shared" si="1"/>
        <v>88</v>
      </c>
      <c r="K40" s="71">
        <f t="shared" si="2"/>
        <v>79</v>
      </c>
    </row>
    <row r="41" spans="1:11" x14ac:dyDescent="0.3">
      <c r="A41" s="56">
        <v>39</v>
      </c>
      <c r="B41" s="53" t="s">
        <v>125</v>
      </c>
      <c r="C41" s="60">
        <v>88</v>
      </c>
      <c r="D41" s="60">
        <v>68</v>
      </c>
      <c r="E41" s="60">
        <v>60</v>
      </c>
      <c r="F41" s="60">
        <v>79</v>
      </c>
      <c r="G41" s="60">
        <v>66</v>
      </c>
      <c r="H41" s="65">
        <v>71</v>
      </c>
      <c r="I41" s="70">
        <f t="shared" si="0"/>
        <v>60</v>
      </c>
      <c r="J41" s="64">
        <f t="shared" si="1"/>
        <v>88</v>
      </c>
      <c r="K41" s="71">
        <f t="shared" si="2"/>
        <v>72</v>
      </c>
    </row>
    <row r="42" spans="1:11" x14ac:dyDescent="0.3">
      <c r="A42" s="56">
        <v>40</v>
      </c>
      <c r="B42" s="53" t="s">
        <v>126</v>
      </c>
      <c r="C42" s="61">
        <v>87</v>
      </c>
      <c r="D42" s="61">
        <v>81</v>
      </c>
      <c r="E42" s="61">
        <v>63</v>
      </c>
      <c r="F42" s="61">
        <v>83</v>
      </c>
      <c r="G42" s="61">
        <v>76</v>
      </c>
      <c r="H42" s="66">
        <v>76</v>
      </c>
      <c r="I42" s="70">
        <f t="shared" si="0"/>
        <v>63</v>
      </c>
      <c r="J42" s="64">
        <f t="shared" si="1"/>
        <v>87</v>
      </c>
      <c r="K42" s="71">
        <f t="shared" si="2"/>
        <v>77.666666666666671</v>
      </c>
    </row>
    <row r="43" spans="1:11" x14ac:dyDescent="0.3">
      <c r="A43" s="56">
        <v>41</v>
      </c>
      <c r="B43" s="53" t="s">
        <v>127</v>
      </c>
      <c r="C43" s="60">
        <v>80</v>
      </c>
      <c r="D43" s="60">
        <v>73</v>
      </c>
      <c r="E43" s="60">
        <v>85</v>
      </c>
      <c r="F43" s="60">
        <v>87</v>
      </c>
      <c r="G43" s="60">
        <v>72</v>
      </c>
      <c r="H43" s="65">
        <v>71</v>
      </c>
      <c r="I43" s="70">
        <f t="shared" si="0"/>
        <v>71</v>
      </c>
      <c r="J43" s="64">
        <f t="shared" si="1"/>
        <v>87</v>
      </c>
      <c r="K43" s="71">
        <f t="shared" si="2"/>
        <v>78</v>
      </c>
    </row>
    <row r="44" spans="1:11" x14ac:dyDescent="0.3">
      <c r="A44" s="56">
        <v>42</v>
      </c>
      <c r="B44" s="53" t="s">
        <v>127</v>
      </c>
      <c r="C44" s="61">
        <v>78</v>
      </c>
      <c r="D44" s="61">
        <v>66</v>
      </c>
      <c r="E44" s="61">
        <v>78</v>
      </c>
      <c r="F44" s="61">
        <v>68</v>
      </c>
      <c r="G44" s="61">
        <v>78</v>
      </c>
      <c r="H44" s="66">
        <v>91</v>
      </c>
      <c r="I44" s="70">
        <f t="shared" si="0"/>
        <v>66</v>
      </c>
      <c r="J44" s="64">
        <f t="shared" si="1"/>
        <v>91</v>
      </c>
      <c r="K44" s="71">
        <f t="shared" si="2"/>
        <v>76.5</v>
      </c>
    </row>
    <row r="45" spans="1:11" x14ac:dyDescent="0.3">
      <c r="A45" s="56">
        <v>43</v>
      </c>
      <c r="B45" s="53" t="s">
        <v>128</v>
      </c>
      <c r="C45" s="60">
        <v>76</v>
      </c>
      <c r="D45" s="60">
        <v>75</v>
      </c>
      <c r="E45" s="60">
        <v>66</v>
      </c>
      <c r="F45" s="60">
        <v>89</v>
      </c>
      <c r="G45" s="60">
        <v>92</v>
      </c>
      <c r="H45" s="65">
        <v>75</v>
      </c>
      <c r="I45" s="70">
        <f t="shared" si="0"/>
        <v>66</v>
      </c>
      <c r="J45" s="64">
        <f t="shared" si="1"/>
        <v>92</v>
      </c>
      <c r="K45" s="71">
        <f t="shared" si="2"/>
        <v>78.833333333333329</v>
      </c>
    </row>
    <row r="46" spans="1:11" x14ac:dyDescent="0.3">
      <c r="A46" s="56">
        <v>44</v>
      </c>
      <c r="B46" s="53" t="s">
        <v>129</v>
      </c>
      <c r="C46" s="61">
        <v>74</v>
      </c>
      <c r="D46" s="61">
        <v>91</v>
      </c>
      <c r="E46" s="61">
        <v>81</v>
      </c>
      <c r="F46" s="61">
        <v>84</v>
      </c>
      <c r="G46" s="61">
        <v>78</v>
      </c>
      <c r="H46" s="66">
        <v>82</v>
      </c>
      <c r="I46" s="70">
        <f t="shared" si="0"/>
        <v>74</v>
      </c>
      <c r="J46" s="64">
        <f t="shared" si="1"/>
        <v>91</v>
      </c>
      <c r="K46" s="71">
        <f t="shared" si="2"/>
        <v>81.666666666666671</v>
      </c>
    </row>
    <row r="47" spans="1:11" x14ac:dyDescent="0.3">
      <c r="A47" s="56">
        <v>45</v>
      </c>
      <c r="B47" s="53" t="s">
        <v>129</v>
      </c>
      <c r="C47" s="60">
        <v>85</v>
      </c>
      <c r="D47" s="60">
        <v>80</v>
      </c>
      <c r="E47" s="60">
        <v>68</v>
      </c>
      <c r="F47" s="60">
        <v>93</v>
      </c>
      <c r="G47" s="60">
        <v>70</v>
      </c>
      <c r="H47" s="65">
        <v>63</v>
      </c>
      <c r="I47" s="70">
        <f t="shared" si="0"/>
        <v>63</v>
      </c>
      <c r="J47" s="64">
        <f t="shared" si="1"/>
        <v>93</v>
      </c>
      <c r="K47" s="71">
        <f t="shared" si="2"/>
        <v>76.5</v>
      </c>
    </row>
    <row r="48" spans="1:11" x14ac:dyDescent="0.3">
      <c r="A48" s="56">
        <v>46</v>
      </c>
      <c r="B48" s="53" t="s">
        <v>130</v>
      </c>
      <c r="C48" s="61">
        <v>73</v>
      </c>
      <c r="D48" s="61">
        <v>60</v>
      </c>
      <c r="E48" s="61">
        <v>60</v>
      </c>
      <c r="F48" s="61">
        <v>86</v>
      </c>
      <c r="G48" s="61">
        <v>86</v>
      </c>
      <c r="H48" s="66">
        <v>78</v>
      </c>
      <c r="I48" s="70">
        <f t="shared" si="0"/>
        <v>60</v>
      </c>
      <c r="J48" s="64">
        <f t="shared" si="1"/>
        <v>86</v>
      </c>
      <c r="K48" s="71">
        <f t="shared" si="2"/>
        <v>73.833333333333329</v>
      </c>
    </row>
    <row r="49" spans="1:11" x14ac:dyDescent="0.3">
      <c r="A49" s="56">
        <v>47</v>
      </c>
      <c r="B49" s="53" t="s">
        <v>131</v>
      </c>
      <c r="C49" s="60">
        <v>70</v>
      </c>
      <c r="D49" s="60">
        <v>78</v>
      </c>
      <c r="E49" s="60">
        <v>67</v>
      </c>
      <c r="F49" s="60">
        <v>71</v>
      </c>
      <c r="G49" s="60">
        <v>81</v>
      </c>
      <c r="H49" s="65">
        <v>86</v>
      </c>
      <c r="I49" s="70">
        <f t="shared" si="0"/>
        <v>67</v>
      </c>
      <c r="J49" s="64">
        <f t="shared" si="1"/>
        <v>86</v>
      </c>
      <c r="K49" s="71">
        <f t="shared" si="2"/>
        <v>75.5</v>
      </c>
    </row>
    <row r="50" spans="1:11" x14ac:dyDescent="0.3">
      <c r="A50" s="56">
        <v>48</v>
      </c>
      <c r="B50" s="53" t="s">
        <v>132</v>
      </c>
      <c r="C50" s="61">
        <v>70</v>
      </c>
      <c r="D50" s="61">
        <v>87</v>
      </c>
      <c r="E50" s="61">
        <v>83</v>
      </c>
      <c r="F50" s="61">
        <v>63</v>
      </c>
      <c r="G50" s="61">
        <v>73</v>
      </c>
      <c r="H50" s="66">
        <v>75</v>
      </c>
      <c r="I50" s="70">
        <f t="shared" si="0"/>
        <v>63</v>
      </c>
      <c r="J50" s="64">
        <f t="shared" si="1"/>
        <v>87</v>
      </c>
      <c r="K50" s="71">
        <f t="shared" si="2"/>
        <v>75.166666666666671</v>
      </c>
    </row>
    <row r="51" spans="1:11" x14ac:dyDescent="0.3">
      <c r="A51" s="56">
        <v>49</v>
      </c>
      <c r="B51" s="53" t="s">
        <v>133</v>
      </c>
      <c r="C51" s="60">
        <v>71</v>
      </c>
      <c r="D51" s="60">
        <v>83</v>
      </c>
      <c r="E51" s="60">
        <v>69</v>
      </c>
      <c r="F51" s="60">
        <v>68</v>
      </c>
      <c r="G51" s="60">
        <v>77</v>
      </c>
      <c r="H51" s="65">
        <v>64</v>
      </c>
      <c r="I51" s="70">
        <f t="shared" si="0"/>
        <v>64</v>
      </c>
      <c r="J51" s="64">
        <f t="shared" si="1"/>
        <v>83</v>
      </c>
      <c r="K51" s="71">
        <f t="shared" si="2"/>
        <v>72</v>
      </c>
    </row>
    <row r="52" spans="1:11" x14ac:dyDescent="0.3">
      <c r="A52" s="56">
        <v>50</v>
      </c>
      <c r="B52" s="53" t="s">
        <v>134</v>
      </c>
      <c r="C52" s="61">
        <v>70</v>
      </c>
      <c r="D52" s="61">
        <v>85</v>
      </c>
      <c r="E52" s="61">
        <v>66</v>
      </c>
      <c r="F52" s="61">
        <v>91</v>
      </c>
      <c r="G52" s="61">
        <v>69</v>
      </c>
      <c r="H52" s="66">
        <v>75</v>
      </c>
      <c r="I52" s="70">
        <f t="shared" si="0"/>
        <v>66</v>
      </c>
      <c r="J52" s="64">
        <f t="shared" si="1"/>
        <v>91</v>
      </c>
      <c r="K52" s="71">
        <f t="shared" si="2"/>
        <v>76</v>
      </c>
    </row>
    <row r="53" spans="1:11" x14ac:dyDescent="0.3">
      <c r="A53" s="56">
        <v>51</v>
      </c>
      <c r="B53" s="53" t="s">
        <v>117</v>
      </c>
      <c r="C53" s="60">
        <v>79</v>
      </c>
      <c r="D53" s="60">
        <v>92</v>
      </c>
      <c r="E53" s="60">
        <v>88</v>
      </c>
      <c r="F53" s="60">
        <v>86</v>
      </c>
      <c r="G53" s="60">
        <v>71</v>
      </c>
      <c r="H53" s="65">
        <v>89</v>
      </c>
      <c r="I53" s="70">
        <f t="shared" si="0"/>
        <v>71</v>
      </c>
      <c r="J53" s="64">
        <f t="shared" si="1"/>
        <v>92</v>
      </c>
      <c r="K53" s="71">
        <f t="shared" si="2"/>
        <v>84.166666666666671</v>
      </c>
    </row>
    <row r="54" spans="1:11" x14ac:dyDescent="0.3">
      <c r="A54" s="56">
        <v>52</v>
      </c>
      <c r="B54" s="53" t="s">
        <v>135</v>
      </c>
      <c r="C54" s="61">
        <v>71</v>
      </c>
      <c r="D54" s="61">
        <v>84</v>
      </c>
      <c r="E54" s="61">
        <v>67</v>
      </c>
      <c r="F54" s="61">
        <v>76</v>
      </c>
      <c r="G54" s="61">
        <v>63</v>
      </c>
      <c r="H54" s="66">
        <v>62</v>
      </c>
      <c r="I54" s="70">
        <f t="shared" si="0"/>
        <v>62</v>
      </c>
      <c r="J54" s="64">
        <f t="shared" si="1"/>
        <v>84</v>
      </c>
      <c r="K54" s="71">
        <f t="shared" si="2"/>
        <v>70.5</v>
      </c>
    </row>
    <row r="55" spans="1:11" x14ac:dyDescent="0.3">
      <c r="A55" s="56">
        <v>53</v>
      </c>
      <c r="B55" s="53" t="s">
        <v>136</v>
      </c>
      <c r="C55" s="60">
        <v>72</v>
      </c>
      <c r="D55" s="60">
        <v>86</v>
      </c>
      <c r="E55" s="60">
        <v>71</v>
      </c>
      <c r="F55" s="60">
        <v>86</v>
      </c>
      <c r="G55" s="60">
        <v>75</v>
      </c>
      <c r="H55" s="65">
        <v>89</v>
      </c>
      <c r="I55" s="70">
        <f t="shared" si="0"/>
        <v>71</v>
      </c>
      <c r="J55" s="64">
        <f t="shared" si="1"/>
        <v>89</v>
      </c>
      <c r="K55" s="71">
        <f t="shared" si="2"/>
        <v>79.833333333333329</v>
      </c>
    </row>
    <row r="56" spans="1:11" x14ac:dyDescent="0.3">
      <c r="A56" s="56">
        <v>54</v>
      </c>
      <c r="B56" s="53" t="s">
        <v>137</v>
      </c>
      <c r="C56" s="61">
        <v>65</v>
      </c>
      <c r="D56" s="61">
        <v>88</v>
      </c>
      <c r="E56" s="61">
        <v>85</v>
      </c>
      <c r="F56" s="61">
        <v>74</v>
      </c>
      <c r="G56" s="61">
        <v>91</v>
      </c>
      <c r="H56" s="66">
        <v>87</v>
      </c>
      <c r="I56" s="70">
        <f t="shared" si="0"/>
        <v>65</v>
      </c>
      <c r="J56" s="64">
        <f t="shared" si="1"/>
        <v>91</v>
      </c>
      <c r="K56" s="71">
        <f t="shared" si="2"/>
        <v>81.666666666666671</v>
      </c>
    </row>
    <row r="57" spans="1:11" x14ac:dyDescent="0.3">
      <c r="A57" s="56">
        <v>55</v>
      </c>
      <c r="B57" s="53" t="s">
        <v>138</v>
      </c>
      <c r="C57" s="60">
        <v>62</v>
      </c>
      <c r="D57" s="60">
        <v>75</v>
      </c>
      <c r="E57" s="60">
        <v>70</v>
      </c>
      <c r="F57" s="60">
        <v>80</v>
      </c>
      <c r="G57" s="60">
        <v>70</v>
      </c>
      <c r="H57" s="65">
        <v>66</v>
      </c>
      <c r="I57" s="70">
        <f t="shared" si="0"/>
        <v>62</v>
      </c>
      <c r="J57" s="64">
        <f t="shared" si="1"/>
        <v>80</v>
      </c>
      <c r="K57" s="71">
        <f t="shared" si="2"/>
        <v>70.5</v>
      </c>
    </row>
    <row r="58" spans="1:11" x14ac:dyDescent="0.3">
      <c r="A58" s="56">
        <v>56</v>
      </c>
      <c r="B58" s="53" t="s">
        <v>127</v>
      </c>
      <c r="C58" s="61">
        <v>65</v>
      </c>
      <c r="D58" s="61">
        <v>85</v>
      </c>
      <c r="E58" s="61">
        <v>76</v>
      </c>
      <c r="F58" s="61">
        <v>61</v>
      </c>
      <c r="G58" s="61">
        <v>79</v>
      </c>
      <c r="H58" s="66">
        <v>84</v>
      </c>
      <c r="I58" s="70">
        <f t="shared" si="0"/>
        <v>61</v>
      </c>
      <c r="J58" s="64">
        <f t="shared" si="1"/>
        <v>85</v>
      </c>
      <c r="K58" s="71">
        <f t="shared" si="2"/>
        <v>75</v>
      </c>
    </row>
    <row r="59" spans="1:11" x14ac:dyDescent="0.3">
      <c r="A59" s="56">
        <v>57</v>
      </c>
      <c r="B59" s="53" t="s">
        <v>127</v>
      </c>
      <c r="C59" s="60">
        <v>60</v>
      </c>
      <c r="D59" s="60">
        <v>88</v>
      </c>
      <c r="E59" s="60">
        <v>84</v>
      </c>
      <c r="F59" s="60">
        <v>90</v>
      </c>
      <c r="G59" s="60">
        <v>69</v>
      </c>
      <c r="H59" s="65">
        <v>91</v>
      </c>
      <c r="I59" s="70">
        <f t="shared" si="0"/>
        <v>60</v>
      </c>
      <c r="J59" s="64">
        <f t="shared" si="1"/>
        <v>91</v>
      </c>
      <c r="K59" s="71">
        <f t="shared" si="2"/>
        <v>80.333333333333329</v>
      </c>
    </row>
    <row r="60" spans="1:11" x14ac:dyDescent="0.3">
      <c r="A60" s="56">
        <v>58</v>
      </c>
      <c r="B60" s="53" t="s">
        <v>139</v>
      </c>
      <c r="C60" s="61">
        <v>70</v>
      </c>
      <c r="D60" s="61">
        <v>86</v>
      </c>
      <c r="E60" s="61">
        <v>84</v>
      </c>
      <c r="F60" s="61">
        <v>86</v>
      </c>
      <c r="G60" s="61">
        <v>68</v>
      </c>
      <c r="H60" s="66">
        <v>66</v>
      </c>
      <c r="I60" s="70">
        <f t="shared" si="0"/>
        <v>66</v>
      </c>
      <c r="J60" s="64">
        <f t="shared" si="1"/>
        <v>86</v>
      </c>
      <c r="K60" s="71">
        <f t="shared" si="2"/>
        <v>76.666666666666671</v>
      </c>
    </row>
    <row r="61" spans="1:11" x14ac:dyDescent="0.3">
      <c r="A61" s="56">
        <v>59</v>
      </c>
      <c r="B61" s="53" t="s">
        <v>140</v>
      </c>
      <c r="C61" s="60">
        <v>68</v>
      </c>
      <c r="D61" s="60">
        <v>77</v>
      </c>
      <c r="E61" s="60">
        <v>89</v>
      </c>
      <c r="F61" s="60">
        <v>71</v>
      </c>
      <c r="G61" s="60">
        <v>65</v>
      </c>
      <c r="H61" s="65">
        <v>63</v>
      </c>
      <c r="I61" s="70">
        <f t="shared" si="0"/>
        <v>63</v>
      </c>
      <c r="J61" s="64">
        <f t="shared" si="1"/>
        <v>89</v>
      </c>
      <c r="K61" s="71">
        <f t="shared" si="2"/>
        <v>72.166666666666671</v>
      </c>
    </row>
    <row r="62" spans="1:11" x14ac:dyDescent="0.3">
      <c r="A62" s="56">
        <v>60</v>
      </c>
      <c r="B62" s="53" t="s">
        <v>141</v>
      </c>
      <c r="C62" s="61">
        <v>67</v>
      </c>
      <c r="D62" s="61">
        <v>86</v>
      </c>
      <c r="E62" s="61">
        <v>85</v>
      </c>
      <c r="F62" s="61">
        <v>68</v>
      </c>
      <c r="G62" s="61">
        <v>70</v>
      </c>
      <c r="H62" s="66">
        <v>89</v>
      </c>
      <c r="I62" s="70">
        <f t="shared" si="0"/>
        <v>67</v>
      </c>
      <c r="J62" s="64">
        <f t="shared" si="1"/>
        <v>89</v>
      </c>
      <c r="K62" s="71">
        <f t="shared" si="2"/>
        <v>77.5</v>
      </c>
    </row>
    <row r="63" spans="1:11" x14ac:dyDescent="0.3">
      <c r="A63" s="56">
        <v>61</v>
      </c>
      <c r="B63" s="53" t="s">
        <v>142</v>
      </c>
      <c r="C63" s="60">
        <v>68</v>
      </c>
      <c r="D63" s="60">
        <v>75</v>
      </c>
      <c r="E63" s="60">
        <v>83</v>
      </c>
      <c r="F63" s="60">
        <v>93</v>
      </c>
      <c r="G63" s="60">
        <v>92</v>
      </c>
      <c r="H63" s="65">
        <v>92</v>
      </c>
      <c r="I63" s="70">
        <f t="shared" si="0"/>
        <v>68</v>
      </c>
      <c r="J63" s="64">
        <f t="shared" si="1"/>
        <v>93</v>
      </c>
      <c r="K63" s="71">
        <f t="shared" si="2"/>
        <v>83.833333333333329</v>
      </c>
    </row>
    <row r="64" spans="1:11" x14ac:dyDescent="0.3">
      <c r="A64" s="56">
        <v>62</v>
      </c>
      <c r="B64" s="53" t="s">
        <v>143</v>
      </c>
      <c r="C64" s="61">
        <v>73</v>
      </c>
      <c r="D64" s="61">
        <v>76</v>
      </c>
      <c r="E64" s="61">
        <v>79</v>
      </c>
      <c r="F64" s="61">
        <v>77</v>
      </c>
      <c r="G64" s="61">
        <v>64</v>
      </c>
      <c r="H64" s="66">
        <v>61</v>
      </c>
      <c r="I64" s="70">
        <f t="shared" si="0"/>
        <v>61</v>
      </c>
      <c r="J64" s="64">
        <f t="shared" si="1"/>
        <v>79</v>
      </c>
      <c r="K64" s="71">
        <f t="shared" si="2"/>
        <v>71.666666666666671</v>
      </c>
    </row>
    <row r="65" spans="1:11" x14ac:dyDescent="0.3">
      <c r="A65" s="56">
        <v>63</v>
      </c>
      <c r="B65" s="53" t="s">
        <v>108</v>
      </c>
      <c r="C65" s="60">
        <v>79</v>
      </c>
      <c r="D65" s="60">
        <v>79</v>
      </c>
      <c r="E65" s="60">
        <v>84</v>
      </c>
      <c r="F65" s="60">
        <v>73</v>
      </c>
      <c r="G65" s="60">
        <v>93</v>
      </c>
      <c r="H65" s="65">
        <v>86</v>
      </c>
      <c r="I65" s="70">
        <f t="shared" si="0"/>
        <v>73</v>
      </c>
      <c r="J65" s="64">
        <f t="shared" si="1"/>
        <v>93</v>
      </c>
      <c r="K65" s="71">
        <f t="shared" si="2"/>
        <v>82.333333333333329</v>
      </c>
    </row>
    <row r="66" spans="1:11" x14ac:dyDescent="0.3">
      <c r="A66" s="56">
        <v>64</v>
      </c>
      <c r="B66" s="53" t="s">
        <v>144</v>
      </c>
      <c r="C66" s="61">
        <v>70</v>
      </c>
      <c r="D66" s="61">
        <v>76</v>
      </c>
      <c r="E66" s="61">
        <v>91</v>
      </c>
      <c r="F66" s="61">
        <v>63</v>
      </c>
      <c r="G66" s="61">
        <v>75</v>
      </c>
      <c r="H66" s="66">
        <v>81</v>
      </c>
      <c r="I66" s="70">
        <f t="shared" si="0"/>
        <v>63</v>
      </c>
      <c r="J66" s="64">
        <f t="shared" si="1"/>
        <v>91</v>
      </c>
      <c r="K66" s="71">
        <f t="shared" si="2"/>
        <v>76</v>
      </c>
    </row>
    <row r="67" spans="1:11" x14ac:dyDescent="0.3">
      <c r="A67" s="56">
        <v>65</v>
      </c>
      <c r="B67" s="53" t="s">
        <v>145</v>
      </c>
      <c r="C67" s="60">
        <v>78</v>
      </c>
      <c r="D67" s="60">
        <v>69</v>
      </c>
      <c r="E67" s="60">
        <v>88</v>
      </c>
      <c r="F67" s="60">
        <v>73</v>
      </c>
      <c r="G67" s="60">
        <v>72</v>
      </c>
      <c r="H67" s="65">
        <v>80</v>
      </c>
      <c r="I67" s="70">
        <f t="shared" si="0"/>
        <v>69</v>
      </c>
      <c r="J67" s="64">
        <f t="shared" si="1"/>
        <v>88</v>
      </c>
      <c r="K67" s="71">
        <f t="shared" si="2"/>
        <v>76.666666666666671</v>
      </c>
    </row>
    <row r="68" spans="1:11" x14ac:dyDescent="0.3">
      <c r="A68" s="56">
        <v>66</v>
      </c>
      <c r="B68" s="53" t="s">
        <v>146</v>
      </c>
      <c r="C68" s="61">
        <v>55</v>
      </c>
      <c r="D68" s="61">
        <v>80</v>
      </c>
      <c r="E68" s="61">
        <v>93</v>
      </c>
      <c r="F68" s="61">
        <v>91</v>
      </c>
      <c r="G68" s="61">
        <v>65</v>
      </c>
      <c r="H68" s="66">
        <v>66</v>
      </c>
      <c r="I68" s="70">
        <f t="shared" ref="I68:I102" si="3">MIN(C68:H68)</f>
        <v>55</v>
      </c>
      <c r="J68" s="64">
        <f t="shared" ref="J68:J102" si="4">MAX(C68:H68)</f>
        <v>93</v>
      </c>
      <c r="K68" s="71">
        <f t="shared" ref="K68:K102" si="5">AVERAGE(C68:H68)</f>
        <v>75</v>
      </c>
    </row>
    <row r="69" spans="1:11" x14ac:dyDescent="0.3">
      <c r="A69" s="56">
        <v>67</v>
      </c>
      <c r="B69" s="53" t="s">
        <v>147</v>
      </c>
      <c r="C69" s="60">
        <v>56</v>
      </c>
      <c r="D69" s="60">
        <v>84</v>
      </c>
      <c r="E69" s="60">
        <v>63</v>
      </c>
      <c r="F69" s="60">
        <v>64</v>
      </c>
      <c r="G69" s="60">
        <v>60</v>
      </c>
      <c r="H69" s="65">
        <v>60</v>
      </c>
      <c r="I69" s="70">
        <f t="shared" si="3"/>
        <v>56</v>
      </c>
      <c r="J69" s="64">
        <f t="shared" si="4"/>
        <v>84</v>
      </c>
      <c r="K69" s="71">
        <f t="shared" si="5"/>
        <v>64.5</v>
      </c>
    </row>
    <row r="70" spans="1:11" x14ac:dyDescent="0.3">
      <c r="A70" s="56">
        <v>68</v>
      </c>
      <c r="B70" s="53" t="s">
        <v>148</v>
      </c>
      <c r="C70" s="61">
        <v>69</v>
      </c>
      <c r="D70" s="61">
        <v>82</v>
      </c>
      <c r="E70" s="61">
        <v>89</v>
      </c>
      <c r="F70" s="61">
        <v>72</v>
      </c>
      <c r="G70" s="61">
        <v>79</v>
      </c>
      <c r="H70" s="66">
        <v>71</v>
      </c>
      <c r="I70" s="70">
        <f t="shared" si="3"/>
        <v>69</v>
      </c>
      <c r="J70" s="64">
        <f t="shared" si="4"/>
        <v>89</v>
      </c>
      <c r="K70" s="71">
        <f t="shared" si="5"/>
        <v>77</v>
      </c>
    </row>
    <row r="71" spans="1:11" x14ac:dyDescent="0.3">
      <c r="A71" s="56">
        <v>69</v>
      </c>
      <c r="B71" s="53" t="s">
        <v>149</v>
      </c>
      <c r="C71" s="60">
        <v>76</v>
      </c>
      <c r="D71" s="60">
        <v>74</v>
      </c>
      <c r="E71" s="60">
        <v>66</v>
      </c>
      <c r="F71" s="60">
        <v>80</v>
      </c>
      <c r="G71" s="60">
        <v>64</v>
      </c>
      <c r="H71" s="65">
        <v>82</v>
      </c>
      <c r="I71" s="70">
        <f t="shared" si="3"/>
        <v>64</v>
      </c>
      <c r="J71" s="64">
        <f t="shared" si="4"/>
        <v>82</v>
      </c>
      <c r="K71" s="71">
        <f t="shared" si="5"/>
        <v>73.666666666666671</v>
      </c>
    </row>
    <row r="72" spans="1:11" x14ac:dyDescent="0.3">
      <c r="A72" s="56">
        <v>70</v>
      </c>
      <c r="B72" s="53" t="s">
        <v>124</v>
      </c>
      <c r="C72" s="61">
        <v>74</v>
      </c>
      <c r="D72" s="61">
        <v>92</v>
      </c>
      <c r="E72" s="61">
        <v>67</v>
      </c>
      <c r="F72" s="61">
        <v>84</v>
      </c>
      <c r="G72" s="61">
        <v>69</v>
      </c>
      <c r="H72" s="66">
        <v>85</v>
      </c>
      <c r="I72" s="70">
        <f t="shared" si="3"/>
        <v>67</v>
      </c>
      <c r="J72" s="64">
        <f t="shared" si="4"/>
        <v>92</v>
      </c>
      <c r="K72" s="71">
        <f t="shared" si="5"/>
        <v>78.5</v>
      </c>
    </row>
    <row r="73" spans="1:11" x14ac:dyDescent="0.3">
      <c r="A73" s="56">
        <v>71</v>
      </c>
      <c r="B73" s="53" t="s">
        <v>150</v>
      </c>
      <c r="C73" s="60">
        <v>79</v>
      </c>
      <c r="D73" s="60">
        <v>75</v>
      </c>
      <c r="E73" s="60">
        <v>84</v>
      </c>
      <c r="F73" s="60">
        <v>92</v>
      </c>
      <c r="G73" s="60">
        <v>62</v>
      </c>
      <c r="H73" s="65">
        <v>90</v>
      </c>
      <c r="I73" s="70">
        <f t="shared" si="3"/>
        <v>62</v>
      </c>
      <c r="J73" s="64">
        <f t="shared" si="4"/>
        <v>92</v>
      </c>
      <c r="K73" s="71">
        <f t="shared" si="5"/>
        <v>80.333333333333329</v>
      </c>
    </row>
    <row r="74" spans="1:11" x14ac:dyDescent="0.3">
      <c r="A74" s="56">
        <v>72</v>
      </c>
      <c r="B74" s="53" t="s">
        <v>151</v>
      </c>
      <c r="C74" s="61">
        <v>88</v>
      </c>
      <c r="D74" s="61">
        <v>63</v>
      </c>
      <c r="E74" s="61">
        <v>69</v>
      </c>
      <c r="F74" s="61">
        <v>72</v>
      </c>
      <c r="G74" s="61">
        <v>72</v>
      </c>
      <c r="H74" s="66">
        <v>88</v>
      </c>
      <c r="I74" s="70">
        <f t="shared" si="3"/>
        <v>63</v>
      </c>
      <c r="J74" s="64">
        <f t="shared" si="4"/>
        <v>88</v>
      </c>
      <c r="K74" s="71">
        <f t="shared" si="5"/>
        <v>75.333333333333329</v>
      </c>
    </row>
    <row r="75" spans="1:11" x14ac:dyDescent="0.3">
      <c r="A75" s="56">
        <v>73</v>
      </c>
      <c r="B75" s="53" t="s">
        <v>152</v>
      </c>
      <c r="C75" s="60">
        <v>52</v>
      </c>
      <c r="D75" s="60">
        <v>71</v>
      </c>
      <c r="E75" s="60">
        <v>61</v>
      </c>
      <c r="F75" s="60">
        <v>86</v>
      </c>
      <c r="G75" s="60">
        <v>80</v>
      </c>
      <c r="H75" s="65">
        <v>65</v>
      </c>
      <c r="I75" s="70">
        <f t="shared" si="3"/>
        <v>52</v>
      </c>
      <c r="J75" s="64">
        <f t="shared" si="4"/>
        <v>86</v>
      </c>
      <c r="K75" s="71">
        <f t="shared" si="5"/>
        <v>69.166666666666671</v>
      </c>
    </row>
    <row r="76" spans="1:11" x14ac:dyDescent="0.3">
      <c r="A76" s="56">
        <v>74</v>
      </c>
      <c r="B76" s="53" t="s">
        <v>153</v>
      </c>
      <c r="C76" s="61">
        <v>55</v>
      </c>
      <c r="D76" s="61">
        <v>81</v>
      </c>
      <c r="E76" s="61">
        <v>70</v>
      </c>
      <c r="F76" s="61">
        <v>87</v>
      </c>
      <c r="G76" s="61">
        <v>76</v>
      </c>
      <c r="H76" s="66">
        <v>79</v>
      </c>
      <c r="I76" s="70">
        <f t="shared" si="3"/>
        <v>55</v>
      </c>
      <c r="J76" s="64">
        <f t="shared" si="4"/>
        <v>87</v>
      </c>
      <c r="K76" s="71">
        <f t="shared" si="5"/>
        <v>74.666666666666671</v>
      </c>
    </row>
    <row r="77" spans="1:11" x14ac:dyDescent="0.3">
      <c r="A77" s="56">
        <v>75</v>
      </c>
      <c r="B77" s="53" t="s">
        <v>154</v>
      </c>
      <c r="C77" s="60">
        <v>55</v>
      </c>
      <c r="D77" s="60">
        <v>65</v>
      </c>
      <c r="E77" s="60">
        <v>76</v>
      </c>
      <c r="F77" s="60">
        <v>82</v>
      </c>
      <c r="G77" s="60">
        <v>82</v>
      </c>
      <c r="H77" s="65">
        <v>71</v>
      </c>
      <c r="I77" s="70">
        <f t="shared" si="3"/>
        <v>55</v>
      </c>
      <c r="J77" s="64">
        <f t="shared" si="4"/>
        <v>82</v>
      </c>
      <c r="K77" s="71">
        <f t="shared" si="5"/>
        <v>71.833333333333329</v>
      </c>
    </row>
    <row r="78" spans="1:11" x14ac:dyDescent="0.3">
      <c r="A78" s="56">
        <v>76</v>
      </c>
      <c r="B78" s="53" t="s">
        <v>155</v>
      </c>
      <c r="C78" s="61">
        <v>69</v>
      </c>
      <c r="D78" s="61">
        <v>77</v>
      </c>
      <c r="E78" s="61">
        <v>78</v>
      </c>
      <c r="F78" s="61">
        <v>86</v>
      </c>
      <c r="G78" s="61">
        <v>74</v>
      </c>
      <c r="H78" s="66">
        <v>71</v>
      </c>
      <c r="I78" s="70">
        <f t="shared" si="3"/>
        <v>69</v>
      </c>
      <c r="J78" s="64">
        <f t="shared" si="4"/>
        <v>86</v>
      </c>
      <c r="K78" s="71">
        <f t="shared" si="5"/>
        <v>75.833333333333329</v>
      </c>
    </row>
    <row r="79" spans="1:11" x14ac:dyDescent="0.3">
      <c r="A79" s="56">
        <v>77</v>
      </c>
      <c r="B79" s="53" t="s">
        <v>156</v>
      </c>
      <c r="C79" s="60">
        <v>53</v>
      </c>
      <c r="D79" s="60">
        <v>73</v>
      </c>
      <c r="E79" s="60">
        <v>88</v>
      </c>
      <c r="F79" s="60">
        <v>78</v>
      </c>
      <c r="G79" s="60">
        <v>69</v>
      </c>
      <c r="H79" s="65">
        <v>89</v>
      </c>
      <c r="I79" s="70">
        <f t="shared" si="3"/>
        <v>53</v>
      </c>
      <c r="J79" s="64">
        <f t="shared" si="4"/>
        <v>89</v>
      </c>
      <c r="K79" s="71">
        <f t="shared" si="5"/>
        <v>75</v>
      </c>
    </row>
    <row r="80" spans="1:11" x14ac:dyDescent="0.3">
      <c r="A80" s="56">
        <v>78</v>
      </c>
      <c r="B80" s="53" t="s">
        <v>157</v>
      </c>
      <c r="C80" s="61">
        <v>69</v>
      </c>
      <c r="D80" s="61">
        <v>69</v>
      </c>
      <c r="E80" s="61">
        <v>93</v>
      </c>
      <c r="F80" s="61">
        <v>68</v>
      </c>
      <c r="G80" s="61">
        <v>68</v>
      </c>
      <c r="H80" s="66">
        <v>65</v>
      </c>
      <c r="I80" s="70">
        <f t="shared" si="3"/>
        <v>65</v>
      </c>
      <c r="J80" s="64">
        <f t="shared" si="4"/>
        <v>93</v>
      </c>
      <c r="K80" s="71">
        <f t="shared" si="5"/>
        <v>72</v>
      </c>
    </row>
    <row r="81" spans="1:11" x14ac:dyDescent="0.3">
      <c r="A81" s="56">
        <v>79</v>
      </c>
      <c r="B81" s="53" t="s">
        <v>158</v>
      </c>
      <c r="C81" s="60">
        <v>89</v>
      </c>
      <c r="D81" s="60">
        <v>73</v>
      </c>
      <c r="E81" s="60">
        <v>86</v>
      </c>
      <c r="F81" s="60">
        <v>93</v>
      </c>
      <c r="G81" s="60">
        <v>72</v>
      </c>
      <c r="H81" s="65">
        <v>83</v>
      </c>
      <c r="I81" s="70">
        <f t="shared" si="3"/>
        <v>72</v>
      </c>
      <c r="J81" s="64">
        <f t="shared" si="4"/>
        <v>93</v>
      </c>
      <c r="K81" s="71">
        <f t="shared" si="5"/>
        <v>82.666666666666671</v>
      </c>
    </row>
    <row r="82" spans="1:11" x14ac:dyDescent="0.3">
      <c r="A82" s="56">
        <v>80</v>
      </c>
      <c r="B82" s="53" t="s">
        <v>159</v>
      </c>
      <c r="C82" s="61">
        <v>51</v>
      </c>
      <c r="D82" s="61">
        <v>82</v>
      </c>
      <c r="E82" s="61">
        <v>72</v>
      </c>
      <c r="F82" s="61">
        <v>70</v>
      </c>
      <c r="G82" s="61">
        <v>88</v>
      </c>
      <c r="H82" s="66">
        <v>64</v>
      </c>
      <c r="I82" s="70">
        <f t="shared" si="3"/>
        <v>51</v>
      </c>
      <c r="J82" s="64">
        <f t="shared" si="4"/>
        <v>88</v>
      </c>
      <c r="K82" s="71">
        <f t="shared" si="5"/>
        <v>71.166666666666671</v>
      </c>
    </row>
    <row r="83" spans="1:11" x14ac:dyDescent="0.3">
      <c r="A83" s="56">
        <v>81</v>
      </c>
      <c r="B83" s="53" t="s">
        <v>160</v>
      </c>
      <c r="C83" s="60">
        <v>58</v>
      </c>
      <c r="D83" s="60">
        <v>84</v>
      </c>
      <c r="E83" s="60">
        <v>90</v>
      </c>
      <c r="F83" s="60">
        <v>92</v>
      </c>
      <c r="G83" s="60">
        <v>87</v>
      </c>
      <c r="H83" s="65">
        <v>84</v>
      </c>
      <c r="I83" s="70">
        <f t="shared" si="3"/>
        <v>58</v>
      </c>
      <c r="J83" s="64">
        <f t="shared" si="4"/>
        <v>92</v>
      </c>
      <c r="K83" s="71">
        <f t="shared" si="5"/>
        <v>82.5</v>
      </c>
    </row>
    <row r="84" spans="1:11" x14ac:dyDescent="0.3">
      <c r="A84" s="56">
        <v>82</v>
      </c>
      <c r="B84" s="53" t="s">
        <v>119</v>
      </c>
      <c r="C84" s="61">
        <v>53</v>
      </c>
      <c r="D84" s="61">
        <v>72</v>
      </c>
      <c r="E84" s="61">
        <v>80</v>
      </c>
      <c r="F84" s="61">
        <v>93</v>
      </c>
      <c r="G84" s="61">
        <v>64</v>
      </c>
      <c r="H84" s="66">
        <v>74</v>
      </c>
      <c r="I84" s="70">
        <f t="shared" si="3"/>
        <v>53</v>
      </c>
      <c r="J84" s="64">
        <f t="shared" si="4"/>
        <v>93</v>
      </c>
      <c r="K84" s="71">
        <f t="shared" si="5"/>
        <v>72.666666666666671</v>
      </c>
    </row>
    <row r="85" spans="1:11" x14ac:dyDescent="0.3">
      <c r="A85" s="56">
        <v>83</v>
      </c>
      <c r="B85" s="53" t="s">
        <v>161</v>
      </c>
      <c r="C85" s="60">
        <v>83</v>
      </c>
      <c r="D85" s="60">
        <v>61</v>
      </c>
      <c r="E85" s="60">
        <v>74</v>
      </c>
      <c r="F85" s="60">
        <v>81</v>
      </c>
      <c r="G85" s="60">
        <v>63</v>
      </c>
      <c r="H85" s="65">
        <v>68</v>
      </c>
      <c r="I85" s="70">
        <f t="shared" si="3"/>
        <v>61</v>
      </c>
      <c r="J85" s="64">
        <f t="shared" si="4"/>
        <v>83</v>
      </c>
      <c r="K85" s="71">
        <f t="shared" si="5"/>
        <v>71.666666666666671</v>
      </c>
    </row>
    <row r="86" spans="1:11" x14ac:dyDescent="0.3">
      <c r="A86" s="56">
        <v>84</v>
      </c>
      <c r="B86" s="53" t="s">
        <v>162</v>
      </c>
      <c r="C86" s="61">
        <v>79</v>
      </c>
      <c r="D86" s="61">
        <v>79</v>
      </c>
      <c r="E86" s="61">
        <v>84</v>
      </c>
      <c r="F86" s="61">
        <v>65</v>
      </c>
      <c r="G86" s="61">
        <v>74</v>
      </c>
      <c r="H86" s="66">
        <v>87</v>
      </c>
      <c r="I86" s="70">
        <f t="shared" si="3"/>
        <v>65</v>
      </c>
      <c r="J86" s="64">
        <f t="shared" si="4"/>
        <v>87</v>
      </c>
      <c r="K86" s="71">
        <f t="shared" si="5"/>
        <v>78</v>
      </c>
    </row>
    <row r="87" spans="1:11" x14ac:dyDescent="0.3">
      <c r="A87" s="56">
        <v>85</v>
      </c>
      <c r="B87" s="53" t="s">
        <v>163</v>
      </c>
      <c r="C87" s="60">
        <v>87</v>
      </c>
      <c r="D87" s="60">
        <v>77</v>
      </c>
      <c r="E87" s="60">
        <v>61</v>
      </c>
      <c r="F87" s="60">
        <v>63</v>
      </c>
      <c r="G87" s="60">
        <v>68</v>
      </c>
      <c r="H87" s="65">
        <v>78</v>
      </c>
      <c r="I87" s="70">
        <f t="shared" si="3"/>
        <v>61</v>
      </c>
      <c r="J87" s="64">
        <f t="shared" si="4"/>
        <v>87</v>
      </c>
      <c r="K87" s="71">
        <f t="shared" si="5"/>
        <v>72.333333333333329</v>
      </c>
    </row>
    <row r="88" spans="1:11" x14ac:dyDescent="0.3">
      <c r="A88" s="56">
        <v>86</v>
      </c>
      <c r="B88" s="53" t="s">
        <v>164</v>
      </c>
      <c r="C88" s="61">
        <v>66</v>
      </c>
      <c r="D88" s="61">
        <v>87</v>
      </c>
      <c r="E88" s="61">
        <v>65</v>
      </c>
      <c r="F88" s="61">
        <v>92</v>
      </c>
      <c r="G88" s="61">
        <v>69</v>
      </c>
      <c r="H88" s="66">
        <v>64</v>
      </c>
      <c r="I88" s="70">
        <f t="shared" si="3"/>
        <v>64</v>
      </c>
      <c r="J88" s="64">
        <f t="shared" si="4"/>
        <v>92</v>
      </c>
      <c r="K88" s="71">
        <f t="shared" si="5"/>
        <v>73.833333333333329</v>
      </c>
    </row>
    <row r="89" spans="1:11" x14ac:dyDescent="0.3">
      <c r="A89" s="56">
        <v>87</v>
      </c>
      <c r="B89" s="53" t="s">
        <v>165</v>
      </c>
      <c r="C89" s="60">
        <v>81</v>
      </c>
      <c r="D89" s="60">
        <v>71</v>
      </c>
      <c r="E89" s="60">
        <v>77</v>
      </c>
      <c r="F89" s="60">
        <v>88</v>
      </c>
      <c r="G89" s="60">
        <v>75</v>
      </c>
      <c r="H89" s="65">
        <v>66</v>
      </c>
      <c r="I89" s="70">
        <f t="shared" si="3"/>
        <v>66</v>
      </c>
      <c r="J89" s="64">
        <f t="shared" si="4"/>
        <v>88</v>
      </c>
      <c r="K89" s="71">
        <f t="shared" si="5"/>
        <v>76.333333333333329</v>
      </c>
    </row>
    <row r="90" spans="1:11" x14ac:dyDescent="0.3">
      <c r="A90" s="56">
        <v>88</v>
      </c>
      <c r="B90" s="53" t="s">
        <v>166</v>
      </c>
      <c r="C90" s="61">
        <v>57</v>
      </c>
      <c r="D90" s="61">
        <v>92</v>
      </c>
      <c r="E90" s="61">
        <v>61</v>
      </c>
      <c r="F90" s="61">
        <v>67</v>
      </c>
      <c r="G90" s="61">
        <v>60</v>
      </c>
      <c r="H90" s="66">
        <v>92</v>
      </c>
      <c r="I90" s="70">
        <f t="shared" si="3"/>
        <v>57</v>
      </c>
      <c r="J90" s="64">
        <f t="shared" si="4"/>
        <v>92</v>
      </c>
      <c r="K90" s="71">
        <f t="shared" si="5"/>
        <v>71.5</v>
      </c>
    </row>
    <row r="91" spans="1:11" x14ac:dyDescent="0.3">
      <c r="A91" s="56">
        <v>89</v>
      </c>
      <c r="B91" s="53" t="s">
        <v>167</v>
      </c>
      <c r="C91" s="60">
        <v>82</v>
      </c>
      <c r="D91" s="60">
        <v>61</v>
      </c>
      <c r="E91" s="60">
        <v>77</v>
      </c>
      <c r="F91" s="60">
        <v>91</v>
      </c>
      <c r="G91" s="60">
        <v>91</v>
      </c>
      <c r="H91" s="65">
        <v>65</v>
      </c>
      <c r="I91" s="70">
        <f t="shared" si="3"/>
        <v>61</v>
      </c>
      <c r="J91" s="64">
        <f t="shared" si="4"/>
        <v>91</v>
      </c>
      <c r="K91" s="71">
        <f t="shared" si="5"/>
        <v>77.833333333333329</v>
      </c>
    </row>
    <row r="92" spans="1:11" x14ac:dyDescent="0.3">
      <c r="A92" s="56">
        <v>90</v>
      </c>
      <c r="B92" s="53" t="s">
        <v>168</v>
      </c>
      <c r="C92" s="61">
        <v>71</v>
      </c>
      <c r="D92" s="61">
        <v>85</v>
      </c>
      <c r="E92" s="61">
        <v>91</v>
      </c>
      <c r="F92" s="61">
        <v>69</v>
      </c>
      <c r="G92" s="61">
        <v>76</v>
      </c>
      <c r="H92" s="66">
        <v>60</v>
      </c>
      <c r="I92" s="70">
        <f t="shared" si="3"/>
        <v>60</v>
      </c>
      <c r="J92" s="64">
        <f t="shared" si="4"/>
        <v>91</v>
      </c>
      <c r="K92" s="71">
        <f t="shared" si="5"/>
        <v>75.333333333333329</v>
      </c>
    </row>
    <row r="93" spans="1:11" x14ac:dyDescent="0.3">
      <c r="A93" s="56">
        <v>91</v>
      </c>
      <c r="B93" s="53" t="s">
        <v>169</v>
      </c>
      <c r="C93" s="60">
        <v>90</v>
      </c>
      <c r="D93" s="60">
        <v>62</v>
      </c>
      <c r="E93" s="60">
        <v>66</v>
      </c>
      <c r="F93" s="60">
        <v>60</v>
      </c>
      <c r="G93" s="60">
        <v>81</v>
      </c>
      <c r="H93" s="65">
        <v>64</v>
      </c>
      <c r="I93" s="70">
        <f t="shared" si="3"/>
        <v>60</v>
      </c>
      <c r="J93" s="64">
        <f t="shared" si="4"/>
        <v>90</v>
      </c>
      <c r="K93" s="71">
        <f t="shared" si="5"/>
        <v>70.5</v>
      </c>
    </row>
    <row r="94" spans="1:11" x14ac:dyDescent="0.3">
      <c r="A94" s="56">
        <v>92</v>
      </c>
      <c r="B94" s="53" t="s">
        <v>170</v>
      </c>
      <c r="C94" s="61">
        <v>60</v>
      </c>
      <c r="D94" s="61">
        <v>86</v>
      </c>
      <c r="E94" s="61">
        <v>69</v>
      </c>
      <c r="F94" s="61">
        <v>60</v>
      </c>
      <c r="G94" s="61">
        <v>73</v>
      </c>
      <c r="H94" s="66">
        <v>92</v>
      </c>
      <c r="I94" s="70">
        <f t="shared" si="3"/>
        <v>60</v>
      </c>
      <c r="J94" s="64">
        <f t="shared" si="4"/>
        <v>92</v>
      </c>
      <c r="K94" s="71">
        <f t="shared" si="5"/>
        <v>73.333333333333329</v>
      </c>
    </row>
    <row r="95" spans="1:11" x14ac:dyDescent="0.3">
      <c r="A95" s="56">
        <v>93</v>
      </c>
      <c r="B95" s="53" t="s">
        <v>171</v>
      </c>
      <c r="C95" s="60">
        <v>58</v>
      </c>
      <c r="D95" s="60">
        <v>71</v>
      </c>
      <c r="E95" s="60">
        <v>93</v>
      </c>
      <c r="F95" s="60">
        <v>78</v>
      </c>
      <c r="G95" s="60">
        <v>82</v>
      </c>
      <c r="H95" s="65">
        <v>73</v>
      </c>
      <c r="I95" s="70">
        <f t="shared" si="3"/>
        <v>58</v>
      </c>
      <c r="J95" s="64">
        <f t="shared" si="4"/>
        <v>93</v>
      </c>
      <c r="K95" s="71">
        <f t="shared" si="5"/>
        <v>75.833333333333329</v>
      </c>
    </row>
    <row r="96" spans="1:11" x14ac:dyDescent="0.3">
      <c r="A96" s="56">
        <v>94</v>
      </c>
      <c r="B96" s="53" t="s">
        <v>172</v>
      </c>
      <c r="C96" s="61">
        <v>80</v>
      </c>
      <c r="D96" s="61">
        <v>64</v>
      </c>
      <c r="E96" s="61">
        <v>61</v>
      </c>
      <c r="F96" s="61">
        <v>89</v>
      </c>
      <c r="G96" s="61">
        <v>89</v>
      </c>
      <c r="H96" s="66">
        <v>63</v>
      </c>
      <c r="I96" s="70">
        <f t="shared" si="3"/>
        <v>61</v>
      </c>
      <c r="J96" s="64">
        <f t="shared" si="4"/>
        <v>89</v>
      </c>
      <c r="K96" s="71">
        <f t="shared" si="5"/>
        <v>74.333333333333329</v>
      </c>
    </row>
    <row r="97" spans="1:11" x14ac:dyDescent="0.3">
      <c r="A97" s="56">
        <v>95</v>
      </c>
      <c r="B97" s="53" t="s">
        <v>173</v>
      </c>
      <c r="C97" s="60">
        <v>60</v>
      </c>
      <c r="D97" s="60">
        <v>76</v>
      </c>
      <c r="E97" s="60">
        <v>71</v>
      </c>
      <c r="F97" s="60">
        <v>60</v>
      </c>
      <c r="G97" s="60">
        <v>67</v>
      </c>
      <c r="H97" s="65">
        <v>70</v>
      </c>
      <c r="I97" s="70">
        <f t="shared" si="3"/>
        <v>60</v>
      </c>
      <c r="J97" s="64">
        <f t="shared" si="4"/>
        <v>76</v>
      </c>
      <c r="K97" s="71">
        <f t="shared" si="5"/>
        <v>67.333333333333329</v>
      </c>
    </row>
    <row r="98" spans="1:11" x14ac:dyDescent="0.3">
      <c r="A98" s="56">
        <v>96</v>
      </c>
      <c r="B98" s="53" t="s">
        <v>174</v>
      </c>
      <c r="C98" s="61">
        <v>61</v>
      </c>
      <c r="D98" s="61">
        <v>73</v>
      </c>
      <c r="E98" s="61">
        <v>71</v>
      </c>
      <c r="F98" s="61">
        <v>81</v>
      </c>
      <c r="G98" s="61">
        <v>75</v>
      </c>
      <c r="H98" s="66">
        <v>77</v>
      </c>
      <c r="I98" s="70">
        <f t="shared" si="3"/>
        <v>61</v>
      </c>
      <c r="J98" s="64">
        <f t="shared" si="4"/>
        <v>81</v>
      </c>
      <c r="K98" s="71">
        <f t="shared" si="5"/>
        <v>73</v>
      </c>
    </row>
    <row r="99" spans="1:11" x14ac:dyDescent="0.3">
      <c r="A99" s="56">
        <v>97</v>
      </c>
      <c r="B99" s="53" t="s">
        <v>175</v>
      </c>
      <c r="C99" s="60">
        <v>83</v>
      </c>
      <c r="D99" s="60">
        <v>81</v>
      </c>
      <c r="E99" s="60">
        <v>83</v>
      </c>
      <c r="F99" s="60">
        <v>60</v>
      </c>
      <c r="G99" s="60">
        <v>88</v>
      </c>
      <c r="H99" s="65">
        <v>89</v>
      </c>
      <c r="I99" s="70">
        <f t="shared" si="3"/>
        <v>60</v>
      </c>
      <c r="J99" s="64">
        <f t="shared" si="4"/>
        <v>89</v>
      </c>
      <c r="K99" s="71">
        <f t="shared" si="5"/>
        <v>80.666666666666671</v>
      </c>
    </row>
    <row r="100" spans="1:11" x14ac:dyDescent="0.3">
      <c r="A100" s="56">
        <v>98</v>
      </c>
      <c r="B100" s="53" t="s">
        <v>176</v>
      </c>
      <c r="C100" s="61">
        <v>87</v>
      </c>
      <c r="D100" s="61">
        <v>64</v>
      </c>
      <c r="E100" s="61">
        <v>88</v>
      </c>
      <c r="F100" s="61">
        <v>66</v>
      </c>
      <c r="G100" s="61">
        <v>82</v>
      </c>
      <c r="H100" s="66">
        <v>73</v>
      </c>
      <c r="I100" s="70">
        <f t="shared" si="3"/>
        <v>64</v>
      </c>
      <c r="J100" s="64">
        <f t="shared" si="4"/>
        <v>88</v>
      </c>
      <c r="K100" s="71">
        <f t="shared" si="5"/>
        <v>76.666666666666671</v>
      </c>
    </row>
    <row r="101" spans="1:11" x14ac:dyDescent="0.3">
      <c r="A101" s="56">
        <v>99</v>
      </c>
      <c r="B101" s="53" t="s">
        <v>177</v>
      </c>
      <c r="C101" s="60">
        <v>84</v>
      </c>
      <c r="D101" s="60">
        <v>71</v>
      </c>
      <c r="E101" s="60">
        <v>78</v>
      </c>
      <c r="F101" s="60">
        <v>65</v>
      </c>
      <c r="G101" s="60">
        <v>72</v>
      </c>
      <c r="H101" s="65">
        <v>75</v>
      </c>
      <c r="I101" s="70">
        <f t="shared" si="3"/>
        <v>65</v>
      </c>
      <c r="J101" s="64">
        <f t="shared" si="4"/>
        <v>84</v>
      </c>
      <c r="K101" s="71">
        <f t="shared" si="5"/>
        <v>74.166666666666671</v>
      </c>
    </row>
    <row r="102" spans="1:11" ht="15" thickBot="1" x14ac:dyDescent="0.35">
      <c r="A102" s="56">
        <v>100</v>
      </c>
      <c r="B102" s="53" t="s">
        <v>178</v>
      </c>
      <c r="C102" s="61">
        <v>54</v>
      </c>
      <c r="D102" s="61">
        <v>84</v>
      </c>
      <c r="E102" s="61">
        <v>70</v>
      </c>
      <c r="F102" s="61">
        <v>81</v>
      </c>
      <c r="G102" s="61">
        <v>85</v>
      </c>
      <c r="H102" s="66">
        <v>66</v>
      </c>
      <c r="I102" s="72">
        <f t="shared" si="3"/>
        <v>54</v>
      </c>
      <c r="J102" s="73">
        <f t="shared" si="4"/>
        <v>85</v>
      </c>
      <c r="K102" s="74">
        <f t="shared" si="5"/>
        <v>73.333333333333329</v>
      </c>
    </row>
  </sheetData>
  <mergeCells count="1">
    <mergeCell ref="A1:K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CFC05-89B4-43CF-B484-B5842FE9CD00}">
  <dimension ref="A2:L6"/>
  <sheetViews>
    <sheetView zoomScale="93" workbookViewId="0">
      <selection activeCell="F5" sqref="F5"/>
    </sheetView>
  </sheetViews>
  <sheetFormatPr defaultRowHeight="14.4" x14ac:dyDescent="0.3"/>
  <cols>
    <col min="1" max="1" width="9.44140625" bestFit="1" customWidth="1"/>
    <col min="2" max="2" width="10" bestFit="1" customWidth="1"/>
    <col min="3" max="6" width="20.44140625" bestFit="1" customWidth="1"/>
    <col min="7" max="10" width="19.88671875" bestFit="1" customWidth="1"/>
    <col min="11" max="11" width="19.77734375" bestFit="1" customWidth="1"/>
    <col min="12" max="12" width="10.88671875" bestFit="1" customWidth="1"/>
  </cols>
  <sheetData>
    <row r="2" spans="1:12" x14ac:dyDescent="0.3">
      <c r="A2" s="77" t="s">
        <v>93</v>
      </c>
      <c r="B2" s="77" t="s">
        <v>46</v>
      </c>
      <c r="C2" s="76" t="s">
        <v>205</v>
      </c>
      <c r="D2" s="76" t="s">
        <v>207</v>
      </c>
      <c r="E2" s="76" t="s">
        <v>208</v>
      </c>
      <c r="F2" s="76" t="s">
        <v>209</v>
      </c>
      <c r="G2" s="76" t="s">
        <v>211</v>
      </c>
      <c r="H2" s="76" t="s">
        <v>212</v>
      </c>
      <c r="I2" s="76" t="s">
        <v>213</v>
      </c>
      <c r="J2" s="76" t="s">
        <v>214</v>
      </c>
      <c r="K2" s="76" t="s">
        <v>210</v>
      </c>
      <c r="L2" s="76" t="s">
        <v>204</v>
      </c>
    </row>
    <row r="3" spans="1:12" x14ac:dyDescent="0.3">
      <c r="A3" s="56">
        <v>1</v>
      </c>
      <c r="B3" s="52" t="s">
        <v>179</v>
      </c>
      <c r="C3" s="50">
        <v>12</v>
      </c>
      <c r="D3" s="50">
        <v>17</v>
      </c>
      <c r="E3" s="50">
        <v>18</v>
      </c>
      <c r="F3" s="50">
        <v>19</v>
      </c>
      <c r="G3" s="50" t="str">
        <f>IF(C3&gt;=15,"PASS","FAIL")</f>
        <v>FAIL</v>
      </c>
      <c r="H3" s="50" t="str">
        <f>IF(D3&gt;=15,"PASS","FAIL")</f>
        <v>PASS</v>
      </c>
      <c r="I3" s="50" t="str">
        <f t="shared" ref="I3:J3" si="0">IF(E3&gt;=15,"PASS","FAIL")</f>
        <v>PASS</v>
      </c>
      <c r="J3" s="50" t="str">
        <f t="shared" si="0"/>
        <v>PASS</v>
      </c>
      <c r="K3" s="50">
        <f>COUNTIF(G3:J3,"PASS")</f>
        <v>3</v>
      </c>
      <c r="L3" s="50" t="str">
        <f>IF(K3=4,"PASS","FAIL")</f>
        <v>FAIL</v>
      </c>
    </row>
    <row r="4" spans="1:12" x14ac:dyDescent="0.3">
      <c r="A4" s="56">
        <v>2</v>
      </c>
      <c r="B4" s="52" t="s">
        <v>4</v>
      </c>
      <c r="C4" s="50">
        <v>15</v>
      </c>
      <c r="D4" s="50">
        <v>17</v>
      </c>
      <c r="E4" s="50">
        <v>18</v>
      </c>
      <c r="F4" s="50">
        <v>15</v>
      </c>
      <c r="G4" s="50" t="str">
        <f t="shared" ref="G4:G6" si="1">IF(C4&gt;=15,"PASS","FAIL")</f>
        <v>PASS</v>
      </c>
      <c r="H4" s="50" t="str">
        <f t="shared" ref="H4:H6" si="2">IF(D4&gt;=15,"PASS","FAIL")</f>
        <v>PASS</v>
      </c>
      <c r="I4" s="50" t="str">
        <f t="shared" ref="I4:I6" si="3">IF(E4&gt;=15,"PASS","FAIL")</f>
        <v>PASS</v>
      </c>
      <c r="J4" s="50" t="str">
        <f t="shared" ref="J4:J6" si="4">IF(F4&gt;=15,"PASS","FAIL")</f>
        <v>PASS</v>
      </c>
      <c r="K4" s="50">
        <f t="shared" ref="K4:K6" si="5">COUNTIF(G4:J4,"PASS")</f>
        <v>4</v>
      </c>
      <c r="L4" s="50" t="str">
        <f t="shared" ref="L4:L6" si="6">IF(K4=4,"PASS","FAIL")</f>
        <v>PASS</v>
      </c>
    </row>
    <row r="5" spans="1:12" x14ac:dyDescent="0.3">
      <c r="A5" s="56">
        <v>3</v>
      </c>
      <c r="B5" s="52" t="s">
        <v>50</v>
      </c>
      <c r="C5" s="50">
        <v>19</v>
      </c>
      <c r="D5" s="50">
        <v>18</v>
      </c>
      <c r="E5" s="50">
        <v>17</v>
      </c>
      <c r="F5" s="50">
        <v>18</v>
      </c>
      <c r="G5" s="50" t="str">
        <f t="shared" si="1"/>
        <v>PASS</v>
      </c>
      <c r="H5" s="50" t="str">
        <f t="shared" si="2"/>
        <v>PASS</v>
      </c>
      <c r="I5" s="50" t="str">
        <f t="shared" si="3"/>
        <v>PASS</v>
      </c>
      <c r="J5" s="50" t="str">
        <f t="shared" si="4"/>
        <v>PASS</v>
      </c>
      <c r="K5" s="50">
        <f t="shared" si="5"/>
        <v>4</v>
      </c>
      <c r="L5" s="50" t="str">
        <f t="shared" si="6"/>
        <v>PASS</v>
      </c>
    </row>
    <row r="6" spans="1:12" x14ac:dyDescent="0.3">
      <c r="A6" s="56">
        <v>4</v>
      </c>
      <c r="B6" s="52" t="s">
        <v>206</v>
      </c>
      <c r="C6" s="50">
        <v>15</v>
      </c>
      <c r="D6" s="50">
        <v>17</v>
      </c>
      <c r="E6" s="50">
        <v>11</v>
      </c>
      <c r="F6" s="50">
        <v>12</v>
      </c>
      <c r="G6" s="50" t="str">
        <f t="shared" si="1"/>
        <v>PASS</v>
      </c>
      <c r="H6" s="50" t="str">
        <f t="shared" si="2"/>
        <v>PASS</v>
      </c>
      <c r="I6" s="50" t="str">
        <f t="shared" si="3"/>
        <v>FAIL</v>
      </c>
      <c r="J6" s="50" t="str">
        <f t="shared" si="4"/>
        <v>FAIL</v>
      </c>
      <c r="K6" s="50">
        <f t="shared" si="5"/>
        <v>2</v>
      </c>
      <c r="L6" s="50" t="str">
        <f t="shared" si="6"/>
        <v>FAIL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FDA6D-FA56-4445-9BF4-DFBBFAAAB44B}">
  <dimension ref="A1:G101"/>
  <sheetViews>
    <sheetView tabSelected="1" zoomScale="93" zoomScaleNormal="328" workbookViewId="0">
      <selection activeCell="F18" sqref="F18"/>
    </sheetView>
  </sheetViews>
  <sheetFormatPr defaultRowHeight="14.4" x14ac:dyDescent="0.3"/>
  <cols>
    <col min="6" max="6" width="32.88671875" bestFit="1" customWidth="1"/>
    <col min="7" max="7" width="25.88671875" bestFit="1" customWidth="1"/>
  </cols>
  <sheetData>
    <row r="1" spans="1:7" x14ac:dyDescent="0.3">
      <c r="A1" s="51" t="s">
        <v>93</v>
      </c>
      <c r="B1" s="51" t="s">
        <v>46</v>
      </c>
      <c r="C1" s="59" t="s">
        <v>215</v>
      </c>
      <c r="D1" s="59" t="s">
        <v>216</v>
      </c>
    </row>
    <row r="2" spans="1:7" x14ac:dyDescent="0.3">
      <c r="A2" s="56">
        <v>1</v>
      </c>
      <c r="B2" s="52" t="s">
        <v>179</v>
      </c>
      <c r="C2" s="60">
        <v>90</v>
      </c>
      <c r="D2" s="60">
        <v>93</v>
      </c>
    </row>
    <row r="3" spans="1:7" x14ac:dyDescent="0.3">
      <c r="A3" s="56">
        <v>2</v>
      </c>
      <c r="B3" s="52" t="s">
        <v>95</v>
      </c>
      <c r="C3" s="61">
        <v>91</v>
      </c>
      <c r="D3" s="61">
        <v>68</v>
      </c>
    </row>
    <row r="4" spans="1:7" x14ac:dyDescent="0.3">
      <c r="A4" s="56">
        <v>3</v>
      </c>
      <c r="B4" s="52" t="s">
        <v>50</v>
      </c>
      <c r="C4" s="60">
        <v>92</v>
      </c>
      <c r="D4" s="60">
        <v>78</v>
      </c>
      <c r="F4" s="50" t="s">
        <v>218</v>
      </c>
      <c r="G4" s="50" t="s">
        <v>219</v>
      </c>
    </row>
    <row r="5" spans="1:7" x14ac:dyDescent="0.3">
      <c r="A5" s="56">
        <v>4</v>
      </c>
      <c r="B5" s="52" t="s">
        <v>7</v>
      </c>
      <c r="C5" s="61">
        <v>93</v>
      </c>
      <c r="D5" s="61">
        <v>79</v>
      </c>
      <c r="F5" s="50">
        <f>COUNTIF(C2:C101,99)</f>
        <v>12</v>
      </c>
      <c r="G5" s="50">
        <f>COUNTIF(C2:C101,100)</f>
        <v>4</v>
      </c>
    </row>
    <row r="6" spans="1:7" x14ac:dyDescent="0.3">
      <c r="A6" s="56">
        <v>5</v>
      </c>
      <c r="B6" s="52" t="s">
        <v>96</v>
      </c>
      <c r="C6" s="60">
        <v>95</v>
      </c>
      <c r="D6" s="60">
        <v>86</v>
      </c>
      <c r="F6" s="78" t="s">
        <v>220</v>
      </c>
      <c r="G6" s="78"/>
    </row>
    <row r="7" spans="1:7" x14ac:dyDescent="0.3">
      <c r="A7" s="56">
        <v>6</v>
      </c>
      <c r="B7" s="52" t="s">
        <v>14</v>
      </c>
      <c r="C7" s="61">
        <v>97</v>
      </c>
      <c r="D7" s="61">
        <v>93</v>
      </c>
      <c r="F7" s="79">
        <f>SUM(F5:G5)</f>
        <v>16</v>
      </c>
      <c r="G7" s="79"/>
    </row>
    <row r="8" spans="1:7" x14ac:dyDescent="0.3">
      <c r="A8" s="56">
        <v>7</v>
      </c>
      <c r="B8" s="52" t="s">
        <v>97</v>
      </c>
      <c r="C8" s="60">
        <v>98</v>
      </c>
      <c r="D8" s="60">
        <v>77</v>
      </c>
    </row>
    <row r="9" spans="1:7" x14ac:dyDescent="0.3">
      <c r="A9" s="56">
        <v>8</v>
      </c>
      <c r="B9" s="52" t="s">
        <v>98</v>
      </c>
      <c r="C9" s="61">
        <v>91</v>
      </c>
      <c r="D9" s="61">
        <v>76</v>
      </c>
      <c r="F9" s="50" t="s">
        <v>221</v>
      </c>
      <c r="G9" s="50" t="s">
        <v>222</v>
      </c>
    </row>
    <row r="10" spans="1:7" x14ac:dyDescent="0.3">
      <c r="A10" s="56">
        <v>9</v>
      </c>
      <c r="B10" s="52" t="s">
        <v>99</v>
      </c>
      <c r="C10" s="60">
        <v>92</v>
      </c>
      <c r="D10" s="60">
        <v>69</v>
      </c>
      <c r="F10" s="50">
        <f>COUNTIF(D2:D101,99)</f>
        <v>0</v>
      </c>
      <c r="G10" s="50">
        <f>COUNTIF(D2:D101,100)</f>
        <v>0</v>
      </c>
    </row>
    <row r="11" spans="1:7" x14ac:dyDescent="0.3">
      <c r="A11" s="56">
        <v>10</v>
      </c>
      <c r="B11" s="52" t="s">
        <v>100</v>
      </c>
      <c r="C11" s="61">
        <v>97</v>
      </c>
      <c r="D11" s="61">
        <v>73</v>
      </c>
      <c r="F11" s="78" t="s">
        <v>223</v>
      </c>
      <c r="G11" s="78"/>
    </row>
    <row r="12" spans="1:7" x14ac:dyDescent="0.3">
      <c r="A12" s="56">
        <v>11</v>
      </c>
      <c r="B12" s="52" t="s">
        <v>48</v>
      </c>
      <c r="C12" s="60">
        <v>95</v>
      </c>
      <c r="D12" s="60">
        <v>61</v>
      </c>
      <c r="F12" s="78">
        <f>SUM(F10:G10)</f>
        <v>0</v>
      </c>
      <c r="G12" s="78"/>
    </row>
    <row r="13" spans="1:7" x14ac:dyDescent="0.3">
      <c r="A13" s="56">
        <v>12</v>
      </c>
      <c r="B13" s="52" t="s">
        <v>11</v>
      </c>
      <c r="C13" s="61">
        <v>98</v>
      </c>
      <c r="D13" s="61">
        <v>64</v>
      </c>
    </row>
    <row r="14" spans="1:7" x14ac:dyDescent="0.3">
      <c r="A14" s="56">
        <v>13</v>
      </c>
      <c r="B14" s="52" t="s">
        <v>2</v>
      </c>
      <c r="C14" s="60">
        <v>97</v>
      </c>
      <c r="D14" s="60">
        <v>65</v>
      </c>
      <c r="F14" s="80" t="s">
        <v>217</v>
      </c>
      <c r="G14" s="80" t="s">
        <v>224</v>
      </c>
    </row>
    <row r="15" spans="1:7" x14ac:dyDescent="0.3">
      <c r="A15" s="56">
        <v>14</v>
      </c>
      <c r="B15" s="52" t="s">
        <v>101</v>
      </c>
      <c r="C15" s="61">
        <v>94</v>
      </c>
      <c r="D15" s="61">
        <v>85</v>
      </c>
      <c r="F15" s="80" t="str">
        <f>IF(F7&gt;1,"EASY","HARD")</f>
        <v>EASY</v>
      </c>
      <c r="G15" s="80" t="str">
        <f>IF(F12&gt;1,"EASY","HARD")</f>
        <v>HARD</v>
      </c>
    </row>
    <row r="16" spans="1:7" x14ac:dyDescent="0.3">
      <c r="A16" s="56">
        <v>15</v>
      </c>
      <c r="B16" s="52" t="s">
        <v>102</v>
      </c>
      <c r="C16" s="60">
        <v>99</v>
      </c>
      <c r="D16" s="60">
        <v>75</v>
      </c>
    </row>
    <row r="17" spans="1:4" x14ac:dyDescent="0.3">
      <c r="A17" s="56">
        <v>16</v>
      </c>
      <c r="B17" s="52" t="s">
        <v>103</v>
      </c>
      <c r="C17" s="61">
        <v>99</v>
      </c>
      <c r="D17" s="61">
        <v>93</v>
      </c>
    </row>
    <row r="18" spans="1:4" x14ac:dyDescent="0.3">
      <c r="A18" s="56">
        <v>17</v>
      </c>
      <c r="B18" s="52" t="s">
        <v>95</v>
      </c>
      <c r="C18" s="60">
        <v>100</v>
      </c>
      <c r="D18" s="60">
        <v>90</v>
      </c>
    </row>
    <row r="19" spans="1:4" x14ac:dyDescent="0.3">
      <c r="A19" s="56">
        <v>18</v>
      </c>
      <c r="B19" s="53" t="s">
        <v>104</v>
      </c>
      <c r="C19" s="61">
        <v>100</v>
      </c>
      <c r="D19" s="61">
        <v>62</v>
      </c>
    </row>
    <row r="20" spans="1:4" x14ac:dyDescent="0.3">
      <c r="A20" s="56">
        <v>19</v>
      </c>
      <c r="B20" s="53" t="s">
        <v>105</v>
      </c>
      <c r="C20" s="60">
        <v>91</v>
      </c>
      <c r="D20" s="60">
        <v>81</v>
      </c>
    </row>
    <row r="21" spans="1:4" x14ac:dyDescent="0.3">
      <c r="A21" s="56">
        <v>20</v>
      </c>
      <c r="B21" s="53" t="s">
        <v>106</v>
      </c>
      <c r="C21" s="61">
        <v>99</v>
      </c>
      <c r="D21" s="61">
        <v>66</v>
      </c>
    </row>
    <row r="22" spans="1:4" x14ac:dyDescent="0.3">
      <c r="A22" s="56">
        <v>21</v>
      </c>
      <c r="B22" s="53" t="s">
        <v>107</v>
      </c>
      <c r="C22" s="60">
        <v>99</v>
      </c>
      <c r="D22" s="60">
        <v>85</v>
      </c>
    </row>
    <row r="23" spans="1:4" x14ac:dyDescent="0.3">
      <c r="A23" s="56">
        <v>22</v>
      </c>
      <c r="B23" s="53" t="s">
        <v>108</v>
      </c>
      <c r="C23" s="61">
        <v>98</v>
      </c>
      <c r="D23" s="61">
        <v>65</v>
      </c>
    </row>
    <row r="24" spans="1:4" x14ac:dyDescent="0.3">
      <c r="A24" s="56">
        <v>23</v>
      </c>
      <c r="B24" s="53" t="s">
        <v>109</v>
      </c>
      <c r="C24" s="60">
        <v>95</v>
      </c>
      <c r="D24" s="60">
        <v>84</v>
      </c>
    </row>
    <row r="25" spans="1:4" x14ac:dyDescent="0.3">
      <c r="A25" s="56">
        <v>24</v>
      </c>
      <c r="B25" s="53" t="s">
        <v>110</v>
      </c>
      <c r="C25" s="61">
        <v>99</v>
      </c>
      <c r="D25" s="61">
        <v>88</v>
      </c>
    </row>
    <row r="26" spans="1:4" x14ac:dyDescent="0.3">
      <c r="A26" s="56">
        <v>25</v>
      </c>
      <c r="B26" s="53" t="s">
        <v>111</v>
      </c>
      <c r="C26" s="60">
        <v>98</v>
      </c>
      <c r="D26" s="60">
        <v>64</v>
      </c>
    </row>
    <row r="27" spans="1:4" x14ac:dyDescent="0.3">
      <c r="A27" s="56">
        <v>26</v>
      </c>
      <c r="B27" s="53" t="s">
        <v>112</v>
      </c>
      <c r="C27" s="61">
        <v>97</v>
      </c>
      <c r="D27" s="61">
        <v>88</v>
      </c>
    </row>
    <row r="28" spans="1:4" x14ac:dyDescent="0.3">
      <c r="A28" s="56">
        <v>27</v>
      </c>
      <c r="B28" s="53" t="s">
        <v>113</v>
      </c>
      <c r="C28" s="60">
        <v>99</v>
      </c>
      <c r="D28" s="60">
        <v>92</v>
      </c>
    </row>
    <row r="29" spans="1:4" x14ac:dyDescent="0.3">
      <c r="A29" s="56">
        <v>28</v>
      </c>
      <c r="B29" s="53" t="s">
        <v>114</v>
      </c>
      <c r="C29" s="61">
        <v>95</v>
      </c>
      <c r="D29" s="61">
        <v>91</v>
      </c>
    </row>
    <row r="30" spans="1:4" x14ac:dyDescent="0.3">
      <c r="A30" s="56">
        <v>29</v>
      </c>
      <c r="B30" s="53" t="s">
        <v>115</v>
      </c>
      <c r="C30" s="60">
        <v>88</v>
      </c>
      <c r="D30" s="60">
        <v>81</v>
      </c>
    </row>
    <row r="31" spans="1:4" x14ac:dyDescent="0.3">
      <c r="A31" s="56">
        <v>30</v>
      </c>
      <c r="B31" s="53" t="s">
        <v>116</v>
      </c>
      <c r="C31" s="61">
        <v>86</v>
      </c>
      <c r="D31" s="61">
        <v>80</v>
      </c>
    </row>
    <row r="32" spans="1:4" x14ac:dyDescent="0.3">
      <c r="A32" s="56">
        <v>31</v>
      </c>
      <c r="B32" s="53" t="s">
        <v>117</v>
      </c>
      <c r="C32" s="60">
        <v>89</v>
      </c>
      <c r="D32" s="60">
        <v>84</v>
      </c>
    </row>
    <row r="33" spans="1:4" x14ac:dyDescent="0.3">
      <c r="A33" s="56">
        <v>32</v>
      </c>
      <c r="B33" s="53" t="s">
        <v>118</v>
      </c>
      <c r="C33" s="61">
        <v>90</v>
      </c>
      <c r="D33" s="61">
        <v>68</v>
      </c>
    </row>
    <row r="34" spans="1:4" x14ac:dyDescent="0.3">
      <c r="A34" s="56">
        <v>33</v>
      </c>
      <c r="B34" s="53" t="s">
        <v>119</v>
      </c>
      <c r="C34" s="60">
        <v>92</v>
      </c>
      <c r="D34" s="60">
        <v>76</v>
      </c>
    </row>
    <row r="35" spans="1:4" x14ac:dyDescent="0.3">
      <c r="A35" s="56">
        <v>34</v>
      </c>
      <c r="B35" s="53" t="s">
        <v>120</v>
      </c>
      <c r="C35" s="61">
        <v>91</v>
      </c>
      <c r="D35" s="61">
        <v>75</v>
      </c>
    </row>
    <row r="36" spans="1:4" x14ac:dyDescent="0.3">
      <c r="A36" s="56">
        <v>35</v>
      </c>
      <c r="B36" s="53" t="s">
        <v>121</v>
      </c>
      <c r="C36" s="60">
        <v>93</v>
      </c>
      <c r="D36" s="60">
        <v>61</v>
      </c>
    </row>
    <row r="37" spans="1:4" x14ac:dyDescent="0.3">
      <c r="A37" s="56">
        <v>36</v>
      </c>
      <c r="B37" s="53" t="s">
        <v>122</v>
      </c>
      <c r="C37" s="61">
        <v>98</v>
      </c>
      <c r="D37" s="61">
        <v>87</v>
      </c>
    </row>
    <row r="38" spans="1:4" x14ac:dyDescent="0.3">
      <c r="A38" s="56">
        <v>37</v>
      </c>
      <c r="B38" s="53" t="s">
        <v>123</v>
      </c>
      <c r="C38" s="60">
        <v>95</v>
      </c>
      <c r="D38" s="60">
        <v>83</v>
      </c>
    </row>
    <row r="39" spans="1:4" x14ac:dyDescent="0.3">
      <c r="A39" s="56">
        <v>38</v>
      </c>
      <c r="B39" s="53" t="s">
        <v>124</v>
      </c>
      <c r="C39" s="61">
        <v>97</v>
      </c>
      <c r="D39" s="61">
        <v>84</v>
      </c>
    </row>
    <row r="40" spans="1:4" x14ac:dyDescent="0.3">
      <c r="A40" s="56">
        <v>39</v>
      </c>
      <c r="B40" s="53" t="s">
        <v>125</v>
      </c>
      <c r="C40" s="60">
        <v>96</v>
      </c>
      <c r="D40" s="60">
        <v>60</v>
      </c>
    </row>
    <row r="41" spans="1:4" x14ac:dyDescent="0.3">
      <c r="A41" s="56">
        <v>40</v>
      </c>
      <c r="B41" s="53" t="s">
        <v>126</v>
      </c>
      <c r="C41" s="61">
        <v>98</v>
      </c>
      <c r="D41" s="61">
        <v>63</v>
      </c>
    </row>
    <row r="42" spans="1:4" x14ac:dyDescent="0.3">
      <c r="A42" s="56">
        <v>41</v>
      </c>
      <c r="B42" s="53" t="s">
        <v>127</v>
      </c>
      <c r="C42" s="60">
        <v>95</v>
      </c>
      <c r="D42" s="60">
        <v>85</v>
      </c>
    </row>
    <row r="43" spans="1:4" x14ac:dyDescent="0.3">
      <c r="A43" s="56">
        <v>42</v>
      </c>
      <c r="B43" s="53" t="s">
        <v>127</v>
      </c>
      <c r="C43" s="61">
        <v>96</v>
      </c>
      <c r="D43" s="61">
        <v>78</v>
      </c>
    </row>
    <row r="44" spans="1:4" x14ac:dyDescent="0.3">
      <c r="A44" s="56">
        <v>43</v>
      </c>
      <c r="B44" s="53" t="s">
        <v>128</v>
      </c>
      <c r="C44" s="60">
        <v>97</v>
      </c>
      <c r="D44" s="60">
        <v>66</v>
      </c>
    </row>
    <row r="45" spans="1:4" x14ac:dyDescent="0.3">
      <c r="A45" s="56">
        <v>44</v>
      </c>
      <c r="B45" s="53" t="s">
        <v>129</v>
      </c>
      <c r="C45" s="61">
        <v>88</v>
      </c>
      <c r="D45" s="61">
        <v>81</v>
      </c>
    </row>
    <row r="46" spans="1:4" x14ac:dyDescent="0.3">
      <c r="A46" s="56">
        <v>45</v>
      </c>
      <c r="B46" s="53" t="s">
        <v>129</v>
      </c>
      <c r="C46" s="60">
        <v>89</v>
      </c>
      <c r="D46" s="60">
        <v>68</v>
      </c>
    </row>
    <row r="47" spans="1:4" x14ac:dyDescent="0.3">
      <c r="A47" s="56">
        <v>46</v>
      </c>
      <c r="B47" s="53" t="s">
        <v>130</v>
      </c>
      <c r="C47" s="61">
        <v>90</v>
      </c>
      <c r="D47" s="61">
        <v>60</v>
      </c>
    </row>
    <row r="48" spans="1:4" x14ac:dyDescent="0.3">
      <c r="A48" s="56">
        <v>47</v>
      </c>
      <c r="B48" s="53" t="s">
        <v>131</v>
      </c>
      <c r="C48" s="60">
        <v>98</v>
      </c>
      <c r="D48" s="60">
        <v>67</v>
      </c>
    </row>
    <row r="49" spans="1:4" x14ac:dyDescent="0.3">
      <c r="A49" s="56">
        <v>48</v>
      </c>
      <c r="B49" s="53" t="s">
        <v>132</v>
      </c>
      <c r="C49" s="61">
        <v>9799</v>
      </c>
      <c r="D49" s="61">
        <v>83</v>
      </c>
    </row>
    <row r="50" spans="1:4" x14ac:dyDescent="0.3">
      <c r="A50" s="56">
        <v>49</v>
      </c>
      <c r="B50" s="53" t="s">
        <v>133</v>
      </c>
      <c r="C50" s="60">
        <v>95</v>
      </c>
      <c r="D50" s="60">
        <v>69</v>
      </c>
    </row>
    <row r="51" spans="1:4" x14ac:dyDescent="0.3">
      <c r="A51" s="56">
        <v>50</v>
      </c>
      <c r="B51" s="53" t="s">
        <v>134</v>
      </c>
      <c r="C51" s="61">
        <v>98</v>
      </c>
      <c r="D51" s="61">
        <v>66</v>
      </c>
    </row>
    <row r="52" spans="1:4" x14ac:dyDescent="0.3">
      <c r="A52" s="56">
        <v>51</v>
      </c>
      <c r="B52" s="53" t="s">
        <v>117</v>
      </c>
      <c r="C52" s="60">
        <v>97</v>
      </c>
      <c r="D52" s="60">
        <v>88</v>
      </c>
    </row>
    <row r="53" spans="1:4" x14ac:dyDescent="0.3">
      <c r="A53" s="56">
        <v>52</v>
      </c>
      <c r="B53" s="53" t="s">
        <v>135</v>
      </c>
      <c r="C53" s="61">
        <v>95</v>
      </c>
      <c r="D53" s="61">
        <v>67</v>
      </c>
    </row>
    <row r="54" spans="1:4" x14ac:dyDescent="0.3">
      <c r="A54" s="56">
        <v>53</v>
      </c>
      <c r="B54" s="53" t="s">
        <v>136</v>
      </c>
      <c r="C54" s="60">
        <v>96</v>
      </c>
      <c r="D54" s="60">
        <v>71</v>
      </c>
    </row>
    <row r="55" spans="1:4" x14ac:dyDescent="0.3">
      <c r="A55" s="56">
        <v>54</v>
      </c>
      <c r="B55" s="53" t="s">
        <v>137</v>
      </c>
      <c r="C55" s="61">
        <v>99</v>
      </c>
      <c r="D55" s="61">
        <v>85</v>
      </c>
    </row>
    <row r="56" spans="1:4" x14ac:dyDescent="0.3">
      <c r="A56" s="56">
        <v>55</v>
      </c>
      <c r="B56" s="53" t="s">
        <v>138</v>
      </c>
      <c r="C56" s="60">
        <v>96</v>
      </c>
      <c r="D56" s="60">
        <v>70</v>
      </c>
    </row>
    <row r="57" spans="1:4" x14ac:dyDescent="0.3">
      <c r="A57" s="56">
        <v>56</v>
      </c>
      <c r="B57" s="53" t="s">
        <v>127</v>
      </c>
      <c r="C57" s="61">
        <v>99</v>
      </c>
      <c r="D57" s="61">
        <v>76</v>
      </c>
    </row>
    <row r="58" spans="1:4" x14ac:dyDescent="0.3">
      <c r="A58" s="56">
        <v>57</v>
      </c>
      <c r="B58" s="53" t="s">
        <v>127</v>
      </c>
      <c r="C58" s="60">
        <v>100</v>
      </c>
      <c r="D58" s="60">
        <v>84</v>
      </c>
    </row>
    <row r="59" spans="1:4" x14ac:dyDescent="0.3">
      <c r="A59" s="56">
        <v>58</v>
      </c>
      <c r="B59" s="53" t="s">
        <v>139</v>
      </c>
      <c r="C59" s="61">
        <v>98</v>
      </c>
      <c r="D59" s="61">
        <v>84</v>
      </c>
    </row>
    <row r="60" spans="1:4" x14ac:dyDescent="0.3">
      <c r="A60" s="56">
        <v>59</v>
      </c>
      <c r="B60" s="53" t="s">
        <v>140</v>
      </c>
      <c r="C60" s="60">
        <v>97</v>
      </c>
      <c r="D60" s="60">
        <v>89</v>
      </c>
    </row>
    <row r="61" spans="1:4" x14ac:dyDescent="0.3">
      <c r="A61" s="56">
        <v>60</v>
      </c>
      <c r="B61" s="53" t="s">
        <v>141</v>
      </c>
      <c r="C61" s="61">
        <v>99</v>
      </c>
      <c r="D61" s="61">
        <v>85</v>
      </c>
    </row>
    <row r="62" spans="1:4" x14ac:dyDescent="0.3">
      <c r="A62" s="56">
        <v>61</v>
      </c>
      <c r="B62" s="53" t="s">
        <v>142</v>
      </c>
      <c r="C62" s="60">
        <v>95</v>
      </c>
      <c r="D62" s="60">
        <v>83</v>
      </c>
    </row>
    <row r="63" spans="1:4" x14ac:dyDescent="0.3">
      <c r="A63" s="56">
        <v>62</v>
      </c>
      <c r="B63" s="53" t="s">
        <v>143</v>
      </c>
      <c r="C63" s="61">
        <v>91</v>
      </c>
      <c r="D63" s="61">
        <v>79</v>
      </c>
    </row>
    <row r="64" spans="1:4" x14ac:dyDescent="0.3">
      <c r="A64" s="56">
        <v>63</v>
      </c>
      <c r="B64" s="53" t="s">
        <v>108</v>
      </c>
      <c r="C64" s="60">
        <v>90</v>
      </c>
      <c r="D64" s="60">
        <v>84</v>
      </c>
    </row>
    <row r="65" spans="1:4" x14ac:dyDescent="0.3">
      <c r="A65" s="56">
        <v>64</v>
      </c>
      <c r="B65" s="53" t="s">
        <v>144</v>
      </c>
      <c r="C65" s="61">
        <v>91</v>
      </c>
      <c r="D65" s="61">
        <v>91</v>
      </c>
    </row>
    <row r="66" spans="1:4" x14ac:dyDescent="0.3">
      <c r="A66" s="56">
        <v>65</v>
      </c>
      <c r="B66" s="53" t="s">
        <v>145</v>
      </c>
      <c r="C66" s="60">
        <v>90</v>
      </c>
      <c r="D66" s="60">
        <v>88</v>
      </c>
    </row>
    <row r="67" spans="1:4" x14ac:dyDescent="0.3">
      <c r="A67" s="56">
        <v>66</v>
      </c>
      <c r="B67" s="53" t="s">
        <v>146</v>
      </c>
      <c r="C67" s="61">
        <v>97</v>
      </c>
      <c r="D67" s="61">
        <v>93</v>
      </c>
    </row>
    <row r="68" spans="1:4" x14ac:dyDescent="0.3">
      <c r="A68" s="56">
        <v>67</v>
      </c>
      <c r="B68" s="53" t="s">
        <v>147</v>
      </c>
      <c r="C68" s="60">
        <v>95</v>
      </c>
      <c r="D68" s="60">
        <v>63</v>
      </c>
    </row>
    <row r="69" spans="1:4" x14ac:dyDescent="0.3">
      <c r="A69" s="56">
        <v>68</v>
      </c>
      <c r="B69" s="53" t="s">
        <v>148</v>
      </c>
      <c r="C69" s="61">
        <v>98</v>
      </c>
      <c r="D69" s="61">
        <v>89</v>
      </c>
    </row>
    <row r="70" spans="1:4" x14ac:dyDescent="0.3">
      <c r="A70" s="56">
        <v>69</v>
      </c>
      <c r="B70" s="53" t="s">
        <v>149</v>
      </c>
      <c r="C70" s="60">
        <v>94</v>
      </c>
      <c r="D70" s="60">
        <v>66</v>
      </c>
    </row>
    <row r="71" spans="1:4" x14ac:dyDescent="0.3">
      <c r="A71" s="56">
        <v>70</v>
      </c>
      <c r="B71" s="53" t="s">
        <v>124</v>
      </c>
      <c r="C71" s="61">
        <v>93</v>
      </c>
      <c r="D71" s="61">
        <v>67</v>
      </c>
    </row>
    <row r="72" spans="1:4" x14ac:dyDescent="0.3">
      <c r="A72" s="56">
        <v>71</v>
      </c>
      <c r="B72" s="53" t="s">
        <v>150</v>
      </c>
      <c r="C72" s="60">
        <v>95</v>
      </c>
      <c r="D72" s="60">
        <v>84</v>
      </c>
    </row>
    <row r="73" spans="1:4" x14ac:dyDescent="0.3">
      <c r="A73" s="56">
        <v>72</v>
      </c>
      <c r="B73" s="53" t="s">
        <v>151</v>
      </c>
      <c r="C73" s="61">
        <v>94</v>
      </c>
      <c r="D73" s="61">
        <v>69</v>
      </c>
    </row>
    <row r="74" spans="1:4" x14ac:dyDescent="0.3">
      <c r="A74" s="56">
        <v>73</v>
      </c>
      <c r="B74" s="53" t="s">
        <v>152</v>
      </c>
      <c r="C74" s="60">
        <v>95</v>
      </c>
      <c r="D74" s="60">
        <v>61</v>
      </c>
    </row>
    <row r="75" spans="1:4" x14ac:dyDescent="0.3">
      <c r="A75" s="56">
        <v>74</v>
      </c>
      <c r="B75" s="53" t="s">
        <v>153</v>
      </c>
      <c r="C75" s="61">
        <v>90</v>
      </c>
      <c r="D75" s="61">
        <v>70</v>
      </c>
    </row>
    <row r="76" spans="1:4" x14ac:dyDescent="0.3">
      <c r="A76" s="56">
        <v>75</v>
      </c>
      <c r="B76" s="53" t="s">
        <v>154</v>
      </c>
      <c r="C76" s="60">
        <v>89</v>
      </c>
      <c r="D76" s="60">
        <v>76</v>
      </c>
    </row>
    <row r="77" spans="1:4" x14ac:dyDescent="0.3">
      <c r="A77" s="56">
        <v>76</v>
      </c>
      <c r="B77" s="53" t="s">
        <v>155</v>
      </c>
      <c r="C77" s="61">
        <v>84</v>
      </c>
      <c r="D77" s="61">
        <v>78</v>
      </c>
    </row>
    <row r="78" spans="1:4" x14ac:dyDescent="0.3">
      <c r="A78" s="56">
        <v>77</v>
      </c>
      <c r="B78" s="53" t="s">
        <v>156</v>
      </c>
      <c r="C78" s="60">
        <v>97</v>
      </c>
      <c r="D78" s="60">
        <v>88</v>
      </c>
    </row>
    <row r="79" spans="1:4" x14ac:dyDescent="0.3">
      <c r="A79" s="56">
        <v>78</v>
      </c>
      <c r="B79" s="53" t="s">
        <v>157</v>
      </c>
      <c r="C79" s="61">
        <v>87</v>
      </c>
      <c r="D79" s="61">
        <v>93</v>
      </c>
    </row>
    <row r="80" spans="1:4" x14ac:dyDescent="0.3">
      <c r="A80" s="56">
        <v>79</v>
      </c>
      <c r="B80" s="53" t="s">
        <v>158</v>
      </c>
      <c r="C80" s="60">
        <v>98</v>
      </c>
      <c r="D80" s="60">
        <v>86</v>
      </c>
    </row>
    <row r="81" spans="1:4" x14ac:dyDescent="0.3">
      <c r="A81" s="56">
        <v>80</v>
      </c>
      <c r="B81" s="53" t="s">
        <v>159</v>
      </c>
      <c r="C81" s="61">
        <v>99</v>
      </c>
      <c r="D81" s="61">
        <v>72</v>
      </c>
    </row>
    <row r="82" spans="1:4" x14ac:dyDescent="0.3">
      <c r="A82" s="56">
        <v>81</v>
      </c>
      <c r="B82" s="53" t="s">
        <v>160</v>
      </c>
      <c r="C82" s="60">
        <v>94</v>
      </c>
      <c r="D82" s="60">
        <v>90</v>
      </c>
    </row>
    <row r="83" spans="1:4" x14ac:dyDescent="0.3">
      <c r="A83" s="56">
        <v>82</v>
      </c>
      <c r="B83" s="53" t="s">
        <v>119</v>
      </c>
      <c r="C83" s="61">
        <v>91</v>
      </c>
      <c r="D83" s="61">
        <v>80</v>
      </c>
    </row>
    <row r="84" spans="1:4" x14ac:dyDescent="0.3">
      <c r="A84" s="56">
        <v>83</v>
      </c>
      <c r="B84" s="53" t="s">
        <v>161</v>
      </c>
      <c r="C84" s="60">
        <v>95</v>
      </c>
      <c r="D84" s="60">
        <v>74</v>
      </c>
    </row>
    <row r="85" spans="1:4" x14ac:dyDescent="0.3">
      <c r="A85" s="56">
        <v>84</v>
      </c>
      <c r="B85" s="53" t="s">
        <v>162</v>
      </c>
      <c r="C85" s="61">
        <v>97</v>
      </c>
      <c r="D85" s="61">
        <v>84</v>
      </c>
    </row>
    <row r="86" spans="1:4" x14ac:dyDescent="0.3">
      <c r="A86" s="56">
        <v>85</v>
      </c>
      <c r="B86" s="53" t="s">
        <v>163</v>
      </c>
      <c r="C86" s="60">
        <v>92</v>
      </c>
      <c r="D86" s="60">
        <v>61</v>
      </c>
    </row>
    <row r="87" spans="1:4" x14ac:dyDescent="0.3">
      <c r="A87" s="56">
        <v>86</v>
      </c>
      <c r="B87" s="53" t="s">
        <v>164</v>
      </c>
      <c r="C87" s="61">
        <v>92</v>
      </c>
      <c r="D87" s="61">
        <v>65</v>
      </c>
    </row>
    <row r="88" spans="1:4" x14ac:dyDescent="0.3">
      <c r="A88" s="56">
        <v>87</v>
      </c>
      <c r="B88" s="53" t="s">
        <v>165</v>
      </c>
      <c r="C88" s="60">
        <v>91</v>
      </c>
      <c r="D88" s="60">
        <v>77</v>
      </c>
    </row>
    <row r="89" spans="1:4" x14ac:dyDescent="0.3">
      <c r="A89" s="56">
        <v>88</v>
      </c>
      <c r="B89" s="53" t="s">
        <v>166</v>
      </c>
      <c r="C89" s="61">
        <v>93</v>
      </c>
      <c r="D89" s="61">
        <v>61</v>
      </c>
    </row>
    <row r="90" spans="1:4" x14ac:dyDescent="0.3">
      <c r="A90" s="56">
        <v>89</v>
      </c>
      <c r="B90" s="53" t="s">
        <v>167</v>
      </c>
      <c r="C90" s="60">
        <v>92</v>
      </c>
      <c r="D90" s="60">
        <v>77</v>
      </c>
    </row>
    <row r="91" spans="1:4" x14ac:dyDescent="0.3">
      <c r="A91" s="56">
        <v>90</v>
      </c>
      <c r="B91" s="53" t="s">
        <v>168</v>
      </c>
      <c r="C91" s="61">
        <v>95</v>
      </c>
      <c r="D91" s="61">
        <v>91</v>
      </c>
    </row>
    <row r="92" spans="1:4" x14ac:dyDescent="0.3">
      <c r="A92" s="56">
        <v>91</v>
      </c>
      <c r="B92" s="53" t="s">
        <v>169</v>
      </c>
      <c r="C92" s="60">
        <v>96</v>
      </c>
      <c r="D92" s="60">
        <v>66</v>
      </c>
    </row>
    <row r="93" spans="1:4" x14ac:dyDescent="0.3">
      <c r="A93" s="56">
        <v>92</v>
      </c>
      <c r="B93" s="53" t="s">
        <v>170</v>
      </c>
      <c r="C93" s="61">
        <v>94</v>
      </c>
      <c r="D93" s="61">
        <v>69</v>
      </c>
    </row>
    <row r="94" spans="1:4" x14ac:dyDescent="0.3">
      <c r="A94" s="56">
        <v>93</v>
      </c>
      <c r="B94" s="53" t="s">
        <v>171</v>
      </c>
      <c r="C94" s="60">
        <v>100</v>
      </c>
      <c r="D94" s="60">
        <v>93</v>
      </c>
    </row>
    <row r="95" spans="1:4" x14ac:dyDescent="0.3">
      <c r="A95" s="56">
        <v>94</v>
      </c>
      <c r="B95" s="53" t="s">
        <v>172</v>
      </c>
      <c r="C95" s="61">
        <v>98</v>
      </c>
      <c r="D95" s="61">
        <v>61</v>
      </c>
    </row>
    <row r="96" spans="1:4" x14ac:dyDescent="0.3">
      <c r="A96" s="56">
        <v>95</v>
      </c>
      <c r="B96" s="53" t="s">
        <v>173</v>
      </c>
      <c r="C96" s="60">
        <v>99</v>
      </c>
      <c r="D96" s="60">
        <v>71</v>
      </c>
    </row>
    <row r="97" spans="1:4" x14ac:dyDescent="0.3">
      <c r="A97" s="56">
        <v>96</v>
      </c>
      <c r="B97" s="53" t="s">
        <v>174</v>
      </c>
      <c r="C97" s="61">
        <v>97</v>
      </c>
      <c r="D97" s="61">
        <v>71</v>
      </c>
    </row>
    <row r="98" spans="1:4" x14ac:dyDescent="0.3">
      <c r="A98" s="56">
        <v>97</v>
      </c>
      <c r="B98" s="53" t="s">
        <v>175</v>
      </c>
      <c r="C98" s="60">
        <v>97</v>
      </c>
      <c r="D98" s="60">
        <v>83</v>
      </c>
    </row>
    <row r="99" spans="1:4" x14ac:dyDescent="0.3">
      <c r="A99" s="56">
        <v>98</v>
      </c>
      <c r="B99" s="53" t="s">
        <v>176</v>
      </c>
      <c r="C99" s="61">
        <v>95</v>
      </c>
      <c r="D99" s="61">
        <v>88</v>
      </c>
    </row>
    <row r="100" spans="1:4" x14ac:dyDescent="0.3">
      <c r="A100" s="56">
        <v>99</v>
      </c>
      <c r="B100" s="53" t="s">
        <v>177</v>
      </c>
      <c r="C100" s="60">
        <v>99</v>
      </c>
      <c r="D100" s="60">
        <v>78</v>
      </c>
    </row>
    <row r="101" spans="1:4" x14ac:dyDescent="0.3">
      <c r="A101" s="56">
        <v>100</v>
      </c>
      <c r="B101" s="53" t="s">
        <v>178</v>
      </c>
      <c r="C101" s="61">
        <v>94</v>
      </c>
      <c r="D101" s="61">
        <v>70</v>
      </c>
    </row>
  </sheetData>
  <mergeCells count="4">
    <mergeCell ref="F6:G6"/>
    <mergeCell ref="F7:G7"/>
    <mergeCell ref="F11:G11"/>
    <mergeCell ref="F12:G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E66E-3BC6-4647-BF93-A13C3953A193}">
  <dimension ref="A1:D37"/>
  <sheetViews>
    <sheetView topLeftCell="A31" workbookViewId="0">
      <selection activeCell="A38" sqref="A38"/>
    </sheetView>
  </sheetViews>
  <sheetFormatPr defaultRowHeight="14.4" x14ac:dyDescent="0.3"/>
  <cols>
    <col min="2" max="2" width="10.77734375" customWidth="1"/>
    <col min="3" max="3" width="12.33203125" customWidth="1"/>
    <col min="4" max="4" width="10.88671875" customWidth="1"/>
  </cols>
  <sheetData>
    <row r="1" spans="1:4" ht="18" x14ac:dyDescent="0.35">
      <c r="B1" s="42" t="s">
        <v>27</v>
      </c>
      <c r="C1" s="43"/>
      <c r="D1" s="43"/>
    </row>
    <row r="2" spans="1:4" x14ac:dyDescent="0.3">
      <c r="A2" t="s">
        <v>28</v>
      </c>
      <c r="B2" t="s">
        <v>24</v>
      </c>
      <c r="C2" t="s">
        <v>25</v>
      </c>
      <c r="D2" t="s">
        <v>26</v>
      </c>
    </row>
    <row r="3" spans="1:4" x14ac:dyDescent="0.3">
      <c r="A3">
        <v>1</v>
      </c>
      <c r="B3">
        <v>111</v>
      </c>
      <c r="C3">
        <v>243.2</v>
      </c>
      <c r="D3">
        <v>273.60000000000002</v>
      </c>
    </row>
    <row r="4" spans="1:4" x14ac:dyDescent="0.3">
      <c r="A4">
        <v>2</v>
      </c>
      <c r="B4">
        <v>109</v>
      </c>
      <c r="C4">
        <v>282.8</v>
      </c>
      <c r="D4">
        <v>201.8</v>
      </c>
    </row>
    <row r="5" spans="1:4" x14ac:dyDescent="0.3">
      <c r="A5">
        <v>3</v>
      </c>
      <c r="B5">
        <v>117</v>
      </c>
      <c r="C5">
        <v>292</v>
      </c>
      <c r="D5">
        <v>271.7</v>
      </c>
    </row>
    <row r="6" spans="1:4" x14ac:dyDescent="0.3">
      <c r="A6">
        <v>4</v>
      </c>
      <c r="B6">
        <v>165.2</v>
      </c>
      <c r="C6">
        <v>263.10000000000002</v>
      </c>
      <c r="D6">
        <v>205.2</v>
      </c>
    </row>
    <row r="7" spans="1:4" x14ac:dyDescent="0.3">
      <c r="A7">
        <v>5</v>
      </c>
      <c r="B7">
        <v>92.3</v>
      </c>
      <c r="C7">
        <v>254.9</v>
      </c>
      <c r="D7">
        <v>201.4</v>
      </c>
    </row>
    <row r="8" spans="1:4" x14ac:dyDescent="0.3">
      <c r="A8">
        <v>6</v>
      </c>
      <c r="B8">
        <v>177.6</v>
      </c>
      <c r="C8">
        <v>284.8</v>
      </c>
      <c r="D8">
        <v>248.2</v>
      </c>
    </row>
    <row r="9" spans="1:4" x14ac:dyDescent="0.3">
      <c r="A9">
        <v>7</v>
      </c>
      <c r="B9">
        <v>153.1</v>
      </c>
      <c r="C9">
        <v>224.4</v>
      </c>
      <c r="D9">
        <v>310.89999999999998</v>
      </c>
    </row>
    <row r="10" spans="1:4" x14ac:dyDescent="0.3">
      <c r="A10">
        <v>8</v>
      </c>
      <c r="B10">
        <v>126.5</v>
      </c>
      <c r="C10">
        <v>325.3</v>
      </c>
      <c r="D10">
        <v>313.2</v>
      </c>
    </row>
    <row r="11" spans="1:4" x14ac:dyDescent="0.3">
      <c r="A11">
        <v>9</v>
      </c>
      <c r="B11">
        <v>206.6</v>
      </c>
      <c r="C11">
        <v>307.8</v>
      </c>
      <c r="D11">
        <v>234.1</v>
      </c>
    </row>
    <row r="12" spans="1:4" x14ac:dyDescent="0.3">
      <c r="A12">
        <v>10</v>
      </c>
      <c r="B12">
        <v>212</v>
      </c>
      <c r="C12">
        <v>246.5</v>
      </c>
      <c r="D12">
        <v>288.7</v>
      </c>
    </row>
    <row r="13" spans="1:4" x14ac:dyDescent="0.3">
      <c r="A13">
        <v>11</v>
      </c>
      <c r="B13">
        <v>193.2</v>
      </c>
      <c r="C13">
        <v>164</v>
      </c>
      <c r="D13">
        <v>215.4</v>
      </c>
    </row>
    <row r="14" spans="1:4" x14ac:dyDescent="0.3">
      <c r="A14">
        <v>12</v>
      </c>
      <c r="B14">
        <v>106.7</v>
      </c>
      <c r="C14">
        <v>330.6</v>
      </c>
      <c r="D14">
        <v>262.5</v>
      </c>
    </row>
    <row r="15" spans="1:4" x14ac:dyDescent="0.3">
      <c r="A15">
        <v>13</v>
      </c>
      <c r="B15">
        <v>214.2</v>
      </c>
      <c r="C15">
        <v>269.3</v>
      </c>
      <c r="D15">
        <v>194.6</v>
      </c>
    </row>
    <row r="16" spans="1:4" x14ac:dyDescent="0.3">
      <c r="A16">
        <v>14</v>
      </c>
      <c r="B16">
        <v>156.5</v>
      </c>
      <c r="C16">
        <v>351.3</v>
      </c>
      <c r="D16">
        <v>242.2</v>
      </c>
    </row>
    <row r="17" spans="1:4" x14ac:dyDescent="0.3">
      <c r="A17">
        <v>15</v>
      </c>
      <c r="B17">
        <v>157</v>
      </c>
      <c r="C17">
        <v>231.6</v>
      </c>
      <c r="D17">
        <v>230.6</v>
      </c>
    </row>
    <row r="18" spans="1:4" x14ac:dyDescent="0.3">
      <c r="A18">
        <v>16</v>
      </c>
      <c r="B18">
        <v>232.3</v>
      </c>
      <c r="C18">
        <v>270.60000000000002</v>
      </c>
      <c r="D18">
        <v>313.7</v>
      </c>
    </row>
    <row r="19" spans="1:4" x14ac:dyDescent="0.3">
      <c r="A19">
        <v>17</v>
      </c>
      <c r="B19">
        <v>232.9</v>
      </c>
      <c r="C19">
        <v>286</v>
      </c>
      <c r="D19">
        <v>297.10000000000002</v>
      </c>
    </row>
    <row r="20" spans="1:4" x14ac:dyDescent="0.3">
      <c r="A20">
        <v>18</v>
      </c>
      <c r="B20">
        <v>212.7</v>
      </c>
      <c r="C20">
        <v>187.5</v>
      </c>
      <c r="D20">
        <v>249.6</v>
      </c>
    </row>
    <row r="21" spans="1:4" x14ac:dyDescent="0.3">
      <c r="A21">
        <v>19</v>
      </c>
      <c r="B21">
        <v>195.2</v>
      </c>
      <c r="C21">
        <v>309.7</v>
      </c>
      <c r="D21">
        <v>290.60000000000002</v>
      </c>
    </row>
    <row r="22" spans="1:4" x14ac:dyDescent="0.3">
      <c r="A22">
        <v>20</v>
      </c>
      <c r="B22">
        <v>163.69999999999999</v>
      </c>
      <c r="C22">
        <v>297.5</v>
      </c>
      <c r="D22">
        <v>193.4</v>
      </c>
    </row>
    <row r="23" spans="1:4" x14ac:dyDescent="0.3">
      <c r="A23">
        <v>21</v>
      </c>
      <c r="B23">
        <v>192.3</v>
      </c>
      <c r="C23">
        <v>294.10000000000002</v>
      </c>
      <c r="D23">
        <v>277.89999999999998</v>
      </c>
    </row>
    <row r="24" spans="1:4" x14ac:dyDescent="0.3">
      <c r="A24">
        <v>22</v>
      </c>
      <c r="B24">
        <v>205.3</v>
      </c>
      <c r="C24">
        <v>318.3</v>
      </c>
      <c r="D24">
        <v>220.1</v>
      </c>
    </row>
    <row r="25" spans="1:4" x14ac:dyDescent="0.3">
      <c r="A25">
        <v>23</v>
      </c>
      <c r="B25">
        <v>101.9</v>
      </c>
      <c r="C25">
        <v>340</v>
      </c>
      <c r="D25">
        <v>276.7</v>
      </c>
    </row>
    <row r="26" spans="1:4" x14ac:dyDescent="0.3">
      <c r="A26">
        <v>24</v>
      </c>
      <c r="B26">
        <v>134.6</v>
      </c>
      <c r="C26">
        <v>331.1</v>
      </c>
      <c r="D26">
        <v>258.7</v>
      </c>
    </row>
    <row r="27" spans="1:4" x14ac:dyDescent="0.3">
      <c r="A27">
        <v>25</v>
      </c>
      <c r="B27">
        <v>204.2</v>
      </c>
      <c r="C27">
        <v>305.7</v>
      </c>
      <c r="D27">
        <v>237.8</v>
      </c>
    </row>
    <row r="28" spans="1:4" x14ac:dyDescent="0.3">
      <c r="A28">
        <v>26</v>
      </c>
      <c r="B28">
        <v>97.5</v>
      </c>
      <c r="C28">
        <v>320.10000000000002</v>
      </c>
      <c r="D28">
        <v>336.1</v>
      </c>
    </row>
    <row r="29" spans="1:4" x14ac:dyDescent="0.3">
      <c r="A29">
        <v>27</v>
      </c>
      <c r="B29">
        <v>176.7</v>
      </c>
      <c r="C29">
        <v>349.3</v>
      </c>
      <c r="D29">
        <v>259.3</v>
      </c>
    </row>
    <row r="30" spans="1:4" x14ac:dyDescent="0.3">
      <c r="A30">
        <v>28</v>
      </c>
      <c r="B30">
        <v>178.6</v>
      </c>
      <c r="C30">
        <v>304.8</v>
      </c>
      <c r="D30">
        <v>233.4</v>
      </c>
    </row>
    <row r="31" spans="1:4" x14ac:dyDescent="0.3">
      <c r="A31">
        <v>29</v>
      </c>
      <c r="B31">
        <v>171.23</v>
      </c>
      <c r="C31">
        <v>297.39999999999998</v>
      </c>
      <c r="D31">
        <v>244.3</v>
      </c>
    </row>
    <row r="32" spans="1:4" x14ac:dyDescent="0.3">
      <c r="A32">
        <v>30</v>
      </c>
      <c r="C32">
        <v>233.33</v>
      </c>
      <c r="D32">
        <v>233.33</v>
      </c>
    </row>
    <row r="33" spans="1:4" x14ac:dyDescent="0.3">
      <c r="A33">
        <v>31</v>
      </c>
      <c r="C33">
        <v>301.39999999999998</v>
      </c>
      <c r="D33">
        <v>2666.5</v>
      </c>
    </row>
    <row r="35" spans="1:4" x14ac:dyDescent="0.3">
      <c r="A35" t="s">
        <v>20</v>
      </c>
      <c r="B35">
        <f>AVERAGE(All_India_Rainfall[JUN])</f>
        <v>165.41482758620688</v>
      </c>
      <c r="C35">
        <f>AVERAGE(All_India_Rainfall[JUL])</f>
        <v>284.46548387096783</v>
      </c>
      <c r="D35">
        <f>AVERAGE(All_India_Rainfall[AUG])</f>
        <v>331.69774193548392</v>
      </c>
    </row>
    <row r="36" spans="1:4" x14ac:dyDescent="0.3">
      <c r="A36" t="s">
        <v>29</v>
      </c>
      <c r="B36">
        <f>COUNT(All_India_Rainfall[JUN])</f>
        <v>29</v>
      </c>
      <c r="C36">
        <f>COUNT(All_India_Rainfall[JUL])</f>
        <v>31</v>
      </c>
      <c r="D36">
        <f>COUNT(All_India_Rainfall[AUG])</f>
        <v>31</v>
      </c>
    </row>
    <row r="37" spans="1:4" x14ac:dyDescent="0.3">
      <c r="A37" t="s">
        <v>30</v>
      </c>
      <c r="B37">
        <f>COUNTA(All_India_Rainfall[JUN])</f>
        <v>29</v>
      </c>
      <c r="C37">
        <f>COUNTA(All_India_Rainfall[JUL])</f>
        <v>31</v>
      </c>
      <c r="D37">
        <f>COUNTA(All_India_Rainfall[AUG])</f>
        <v>31</v>
      </c>
    </row>
  </sheetData>
  <mergeCells count="1">
    <mergeCell ref="B1:D1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4BD9-7B45-4894-B3A1-8E652D3CD509}">
  <dimension ref="B1:J11"/>
  <sheetViews>
    <sheetView workbookViewId="0">
      <selection activeCell="B13" sqref="B13"/>
    </sheetView>
  </sheetViews>
  <sheetFormatPr defaultRowHeight="14.4" x14ac:dyDescent="0.3"/>
  <cols>
    <col min="2" max="2" width="25.21875" bestFit="1" customWidth="1"/>
    <col min="8" max="8" width="7.6640625" bestFit="1" customWidth="1"/>
    <col min="10" max="10" width="10.21875" customWidth="1"/>
  </cols>
  <sheetData>
    <row r="1" spans="2:10" ht="15" thickBot="1" x14ac:dyDescent="0.35"/>
    <row r="2" spans="2:10" ht="50.4" x14ac:dyDescent="0.3">
      <c r="B2" s="9" t="s">
        <v>43</v>
      </c>
      <c r="C2" s="10" t="s">
        <v>31</v>
      </c>
      <c r="D2" s="10" t="s">
        <v>32</v>
      </c>
      <c r="E2" s="10" t="s">
        <v>33</v>
      </c>
      <c r="F2" s="10" t="s">
        <v>34</v>
      </c>
      <c r="G2" s="10" t="s">
        <v>35</v>
      </c>
      <c r="H2" s="10" t="s">
        <v>36</v>
      </c>
      <c r="I2" s="11" t="s">
        <v>29</v>
      </c>
      <c r="J2" s="12" t="s">
        <v>30</v>
      </c>
    </row>
    <row r="3" spans="2:10" ht="15.6" x14ac:dyDescent="0.3">
      <c r="B3" s="13"/>
      <c r="C3" s="6"/>
      <c r="D3" s="6"/>
      <c r="E3" s="6"/>
      <c r="F3" s="6"/>
      <c r="G3" s="6"/>
      <c r="H3" s="7"/>
      <c r="I3" s="8"/>
      <c r="J3" s="14"/>
    </row>
    <row r="4" spans="2:10" ht="15.6" x14ac:dyDescent="0.3">
      <c r="B4" s="15" t="s">
        <v>37</v>
      </c>
      <c r="C4" s="5">
        <v>9832.7000000000007</v>
      </c>
      <c r="D4" s="5">
        <v>9741.41</v>
      </c>
      <c r="E4" s="5">
        <v>18455.650000000001</v>
      </c>
      <c r="F4" s="5">
        <v>7224.3</v>
      </c>
      <c r="G4" s="5">
        <v>389.51</v>
      </c>
      <c r="H4" s="7">
        <f>SUM(C4:G4)</f>
        <v>45643.570000000007</v>
      </c>
      <c r="I4" s="8">
        <f>COUNT(C4:H4)</f>
        <v>6</v>
      </c>
      <c r="J4" s="14">
        <f>COUNTA(B4:H4)</f>
        <v>7</v>
      </c>
    </row>
    <row r="5" spans="2:10" ht="15.6" x14ac:dyDescent="0.3">
      <c r="B5" s="15" t="s">
        <v>38</v>
      </c>
      <c r="C5" s="5">
        <v>7263.96</v>
      </c>
      <c r="D5" s="5">
        <v>5998.79</v>
      </c>
      <c r="E5" s="5">
        <v>8350.7900000000009</v>
      </c>
      <c r="F5" s="5">
        <v>-121.3</v>
      </c>
      <c r="G5" s="5">
        <v>2556.42</v>
      </c>
      <c r="H5" s="7">
        <f t="shared" ref="H5:H10" si="0">SUM(C5:G5)</f>
        <v>24048.660000000003</v>
      </c>
      <c r="I5" s="8">
        <f t="shared" ref="I5:I10" si="1">COUNT(C5:H5)</f>
        <v>6</v>
      </c>
      <c r="J5" s="14">
        <f t="shared" ref="J5:J10" si="2">COUNTA(B5:H5)</f>
        <v>7</v>
      </c>
    </row>
    <row r="6" spans="2:10" ht="15.6" x14ac:dyDescent="0.3">
      <c r="B6" s="15" t="s">
        <v>39</v>
      </c>
      <c r="C6" s="5">
        <v>-1752.71</v>
      </c>
      <c r="D6" s="5">
        <v>4525.87</v>
      </c>
      <c r="E6" s="5">
        <v>-591.89</v>
      </c>
      <c r="F6" s="5">
        <v>-6833.74</v>
      </c>
      <c r="G6" s="5">
        <v>1585.19</v>
      </c>
      <c r="H6" s="7">
        <f t="shared" si="0"/>
        <v>-3067.2799999999993</v>
      </c>
      <c r="I6" s="8">
        <f t="shared" si="1"/>
        <v>6</v>
      </c>
      <c r="J6" s="14">
        <f t="shared" si="2"/>
        <v>7</v>
      </c>
    </row>
    <row r="7" spans="2:10" ht="15.6" x14ac:dyDescent="0.3">
      <c r="B7" s="15" t="s">
        <v>40</v>
      </c>
      <c r="C7" s="5">
        <v>-7441.39</v>
      </c>
      <c r="D7" s="5">
        <v>-8360.36</v>
      </c>
      <c r="E7" s="5">
        <v>-7851.77</v>
      </c>
      <c r="F7" s="5">
        <v>7418.62</v>
      </c>
      <c r="G7" s="5">
        <v>-4605.59</v>
      </c>
      <c r="H7" s="7">
        <f t="shared" si="0"/>
        <v>-20840.490000000002</v>
      </c>
      <c r="I7" s="8">
        <f t="shared" si="1"/>
        <v>6</v>
      </c>
      <c r="J7" s="14">
        <f t="shared" si="2"/>
        <v>7</v>
      </c>
    </row>
    <row r="8" spans="2:10" ht="15.6" x14ac:dyDescent="0.3">
      <c r="B8" s="15" t="s">
        <v>41</v>
      </c>
      <c r="C8" s="5">
        <v>-1915.74</v>
      </c>
      <c r="D8" s="5">
        <v>2193.2800000000002</v>
      </c>
      <c r="E8" s="5">
        <v>-92.87</v>
      </c>
      <c r="F8" s="5">
        <v>463.58</v>
      </c>
      <c r="G8" s="5">
        <v>-463.98</v>
      </c>
      <c r="H8" s="7">
        <f t="shared" si="0"/>
        <v>184.27000000000021</v>
      </c>
      <c r="I8" s="8">
        <f t="shared" si="1"/>
        <v>6</v>
      </c>
      <c r="J8" s="14">
        <f t="shared" si="2"/>
        <v>7</v>
      </c>
    </row>
    <row r="9" spans="2:10" ht="15.6" x14ac:dyDescent="0.3">
      <c r="B9" s="15" t="s">
        <v>42</v>
      </c>
      <c r="C9" s="5">
        <v>5718.23</v>
      </c>
      <c r="D9" s="5">
        <v>3524.95</v>
      </c>
      <c r="E9" s="5">
        <v>3187.28</v>
      </c>
      <c r="F9" s="5">
        <v>2723.7</v>
      </c>
      <c r="G9" s="5">
        <v>3187.75</v>
      </c>
      <c r="H9" s="7">
        <f t="shared" si="0"/>
        <v>18341.91</v>
      </c>
      <c r="I9" s="8">
        <f t="shared" si="1"/>
        <v>6</v>
      </c>
      <c r="J9" s="14">
        <f t="shared" si="2"/>
        <v>7</v>
      </c>
    </row>
    <row r="10" spans="2:10" ht="15.6" x14ac:dyDescent="0.3">
      <c r="B10" s="15" t="s">
        <v>44</v>
      </c>
      <c r="C10" s="5">
        <v>3802.49</v>
      </c>
      <c r="D10" s="5">
        <v>5718.23</v>
      </c>
      <c r="E10" s="5">
        <v>3094.41</v>
      </c>
      <c r="F10" s="6"/>
      <c r="G10" s="6"/>
      <c r="H10" s="7">
        <f t="shared" si="0"/>
        <v>12615.13</v>
      </c>
      <c r="I10" s="8">
        <f t="shared" si="1"/>
        <v>4</v>
      </c>
      <c r="J10" s="14">
        <f t="shared" si="2"/>
        <v>5</v>
      </c>
    </row>
    <row r="11" spans="2:10" ht="16.2" thickBot="1" x14ac:dyDescent="0.35">
      <c r="B11" s="16"/>
      <c r="C11" s="17"/>
      <c r="D11" s="17"/>
      <c r="E11" s="17"/>
      <c r="F11" s="17"/>
      <c r="G11" s="17"/>
      <c r="H11" s="17"/>
      <c r="I11" s="18"/>
      <c r="J11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1710D-A127-426E-AA7C-71BDBC76C045}">
  <dimension ref="A2:L24"/>
  <sheetViews>
    <sheetView workbookViewId="0">
      <selection activeCell="A2" sqref="A2:E24"/>
    </sheetView>
  </sheetViews>
  <sheetFormatPr defaultRowHeight="14.4" x14ac:dyDescent="0.3"/>
  <cols>
    <col min="3" max="3" width="9.21875" customWidth="1"/>
    <col min="4" max="4" width="16.109375" customWidth="1"/>
    <col min="7" max="7" width="12.88671875" customWidth="1"/>
    <col min="11" max="11" width="13.77734375" customWidth="1"/>
  </cols>
  <sheetData>
    <row r="2" spans="1:12" x14ac:dyDescent="0.3">
      <c r="A2" s="23" t="s">
        <v>45</v>
      </c>
      <c r="B2" s="3" t="s">
        <v>46</v>
      </c>
      <c r="C2" s="3" t="s">
        <v>66</v>
      </c>
      <c r="D2" s="3" t="s">
        <v>67</v>
      </c>
      <c r="E2" s="3" t="s">
        <v>68</v>
      </c>
      <c r="F2" s="3" t="s">
        <v>70</v>
      </c>
      <c r="G2" s="3" t="s">
        <v>71</v>
      </c>
      <c r="H2" s="3" t="s">
        <v>73</v>
      </c>
      <c r="I2" s="3" t="s">
        <v>29</v>
      </c>
      <c r="J2" s="3" t="s">
        <v>30</v>
      </c>
      <c r="K2" s="24" t="s">
        <v>69</v>
      </c>
      <c r="L2" s="20" t="s">
        <v>72</v>
      </c>
    </row>
    <row r="3" spans="1:12" x14ac:dyDescent="0.3">
      <c r="A3" s="21">
        <v>1</v>
      </c>
      <c r="B3" s="4" t="s">
        <v>47</v>
      </c>
      <c r="C3" s="4">
        <v>380013</v>
      </c>
      <c r="D3" s="4">
        <v>5</v>
      </c>
      <c r="E3" s="4">
        <v>626</v>
      </c>
      <c r="F3" s="4">
        <v>52</v>
      </c>
      <c r="G3" s="4">
        <v>89</v>
      </c>
      <c r="H3" s="4"/>
      <c r="I3" s="4">
        <f t="shared" ref="I3:I24" si="0">COUNT(A3:G3)</f>
        <v>6</v>
      </c>
      <c r="J3" s="4">
        <f>COUNTA(B3:E3)</f>
        <v>4</v>
      </c>
      <c r="K3" s="22">
        <f>COUNTBLANK(A3:J3)</f>
        <v>1</v>
      </c>
      <c r="L3">
        <f>HLOOKUP(Table2[PINCODE],Table2[[SR.NO]:[COUNTBLANCK]],Table2[[#This Row],[SR.NO]],0)</f>
        <v>380013</v>
      </c>
    </row>
    <row r="4" spans="1:12" x14ac:dyDescent="0.3">
      <c r="A4" s="21">
        <v>2</v>
      </c>
      <c r="B4" s="4" t="s">
        <v>2</v>
      </c>
      <c r="C4" s="4">
        <v>380001</v>
      </c>
      <c r="D4" s="4">
        <v>4</v>
      </c>
      <c r="E4" s="4">
        <v>61</v>
      </c>
      <c r="F4" s="4">
        <v>72</v>
      </c>
      <c r="G4" s="4"/>
      <c r="H4" s="4"/>
      <c r="I4" s="4">
        <f t="shared" si="0"/>
        <v>5</v>
      </c>
      <c r="J4" s="4">
        <f t="shared" ref="J4:J24" si="1">COUNTA(B4:E4)</f>
        <v>4</v>
      </c>
      <c r="K4" s="22">
        <f t="shared" ref="K4:K24" si="2">COUNTBLANK(A4:J4)</f>
        <v>2</v>
      </c>
    </row>
    <row r="5" spans="1:12" x14ac:dyDescent="0.3">
      <c r="A5" s="21">
        <v>3</v>
      </c>
      <c r="B5" s="4" t="s">
        <v>14</v>
      </c>
      <c r="C5" s="4">
        <v>380005</v>
      </c>
      <c r="D5" s="4">
        <v>3</v>
      </c>
      <c r="E5" s="4">
        <v>161</v>
      </c>
      <c r="F5" s="4">
        <v>71</v>
      </c>
      <c r="G5" s="4">
        <v>66</v>
      </c>
      <c r="H5" s="4"/>
      <c r="I5" s="4">
        <f t="shared" si="0"/>
        <v>6</v>
      </c>
      <c r="J5" s="4">
        <f t="shared" si="1"/>
        <v>4</v>
      </c>
      <c r="K5" s="22">
        <f t="shared" si="2"/>
        <v>1</v>
      </c>
    </row>
    <row r="6" spans="1:12" x14ac:dyDescent="0.3">
      <c r="A6" s="21">
        <v>4</v>
      </c>
      <c r="B6" s="4" t="s">
        <v>48</v>
      </c>
      <c r="C6" s="4">
        <v>380009</v>
      </c>
      <c r="D6" s="4">
        <v>4</v>
      </c>
      <c r="E6" s="4">
        <v>6156</v>
      </c>
      <c r="F6" s="4"/>
      <c r="G6" s="4">
        <v>79</v>
      </c>
      <c r="H6" s="4"/>
      <c r="I6" s="4">
        <f t="shared" si="0"/>
        <v>5</v>
      </c>
      <c r="J6" s="4">
        <f t="shared" si="1"/>
        <v>4</v>
      </c>
      <c r="K6" s="22">
        <f t="shared" si="2"/>
        <v>2</v>
      </c>
    </row>
    <row r="7" spans="1:12" x14ac:dyDescent="0.3">
      <c r="A7" s="21">
        <v>5</v>
      </c>
      <c r="B7" s="4" t="s">
        <v>49</v>
      </c>
      <c r="C7" s="4">
        <v>380096</v>
      </c>
      <c r="D7" s="4"/>
      <c r="E7" s="4">
        <v>56</v>
      </c>
      <c r="F7" s="4">
        <v>65</v>
      </c>
      <c r="G7" s="4">
        <v>78</v>
      </c>
      <c r="H7" s="4"/>
      <c r="I7" s="4">
        <f t="shared" si="0"/>
        <v>5</v>
      </c>
      <c r="J7" s="4">
        <f t="shared" si="1"/>
        <v>3</v>
      </c>
      <c r="K7" s="22">
        <f t="shared" si="2"/>
        <v>2</v>
      </c>
    </row>
    <row r="8" spans="1:12" x14ac:dyDescent="0.3">
      <c r="A8" s="21">
        <v>6</v>
      </c>
      <c r="B8" s="4" t="s">
        <v>9</v>
      </c>
      <c r="C8" s="4"/>
      <c r="D8" s="4">
        <v>5</v>
      </c>
      <c r="E8" s="4">
        <v>665</v>
      </c>
      <c r="F8" s="4">
        <v>66</v>
      </c>
      <c r="G8" s="4">
        <v>99</v>
      </c>
      <c r="H8" s="4"/>
      <c r="I8" s="4">
        <f t="shared" si="0"/>
        <v>5</v>
      </c>
      <c r="J8" s="4">
        <f t="shared" si="1"/>
        <v>3</v>
      </c>
      <c r="K8" s="22">
        <f t="shared" si="2"/>
        <v>2</v>
      </c>
    </row>
    <row r="9" spans="1:12" x14ac:dyDescent="0.3">
      <c r="A9" s="21">
        <v>7</v>
      </c>
      <c r="B9" s="4" t="s">
        <v>50</v>
      </c>
      <c r="C9" s="4">
        <v>381200</v>
      </c>
      <c r="D9" s="4">
        <v>4</v>
      </c>
      <c r="E9" s="4">
        <v>85496</v>
      </c>
      <c r="F9" s="4">
        <v>78</v>
      </c>
      <c r="G9" s="4">
        <v>74</v>
      </c>
      <c r="H9" s="4"/>
      <c r="I9" s="4">
        <f t="shared" si="0"/>
        <v>6</v>
      </c>
      <c r="J9" s="4">
        <f t="shared" si="1"/>
        <v>4</v>
      </c>
      <c r="K9" s="22">
        <f t="shared" si="2"/>
        <v>1</v>
      </c>
    </row>
    <row r="10" spans="1:12" x14ac:dyDescent="0.3">
      <c r="A10" s="21">
        <v>8</v>
      </c>
      <c r="B10" s="4" t="s">
        <v>51</v>
      </c>
      <c r="C10" s="4"/>
      <c r="D10" s="4">
        <v>5</v>
      </c>
      <c r="E10" s="4">
        <v>565</v>
      </c>
      <c r="F10" s="4">
        <v>66</v>
      </c>
      <c r="G10" s="4">
        <v>79</v>
      </c>
      <c r="H10" s="4"/>
      <c r="I10" s="4">
        <f t="shared" si="0"/>
        <v>5</v>
      </c>
      <c r="J10" s="4">
        <f t="shared" si="1"/>
        <v>3</v>
      </c>
      <c r="K10" s="22">
        <f t="shared" si="2"/>
        <v>2</v>
      </c>
    </row>
    <row r="11" spans="1:12" x14ac:dyDescent="0.3">
      <c r="A11" s="21">
        <v>9</v>
      </c>
      <c r="B11" s="4" t="s">
        <v>52</v>
      </c>
      <c r="C11" s="4">
        <v>380099</v>
      </c>
      <c r="D11" s="4">
        <v>2</v>
      </c>
      <c r="E11" s="4">
        <v>565</v>
      </c>
      <c r="F11" s="4"/>
      <c r="G11" s="4"/>
      <c r="H11" s="4"/>
      <c r="I11" s="4">
        <f t="shared" si="0"/>
        <v>4</v>
      </c>
      <c r="J11" s="4">
        <f t="shared" si="1"/>
        <v>4</v>
      </c>
      <c r="K11" s="22">
        <f t="shared" si="2"/>
        <v>3</v>
      </c>
    </row>
    <row r="12" spans="1:12" x14ac:dyDescent="0.3">
      <c r="A12" s="21">
        <v>10</v>
      </c>
      <c r="B12" s="4" t="s">
        <v>53</v>
      </c>
      <c r="C12" s="4">
        <v>380152</v>
      </c>
      <c r="D12" s="4">
        <v>1</v>
      </c>
      <c r="E12" s="4">
        <v>66</v>
      </c>
      <c r="F12" s="4">
        <v>80</v>
      </c>
      <c r="G12" s="4">
        <v>85</v>
      </c>
      <c r="H12" s="4"/>
      <c r="I12" s="4">
        <f t="shared" si="0"/>
        <v>6</v>
      </c>
      <c r="J12" s="4">
        <f t="shared" si="1"/>
        <v>4</v>
      </c>
      <c r="K12" s="22">
        <f t="shared" si="2"/>
        <v>1</v>
      </c>
    </row>
    <row r="13" spans="1:12" x14ac:dyDescent="0.3">
      <c r="A13" s="21">
        <v>11</v>
      </c>
      <c r="B13" s="4" t="s">
        <v>54</v>
      </c>
      <c r="C13" s="4"/>
      <c r="D13" s="4">
        <v>3</v>
      </c>
      <c r="E13" s="4">
        <v>79</v>
      </c>
      <c r="F13" s="4">
        <v>87</v>
      </c>
      <c r="G13" s="4">
        <v>91</v>
      </c>
      <c r="H13" s="4"/>
      <c r="I13" s="4">
        <f t="shared" si="0"/>
        <v>5</v>
      </c>
      <c r="J13" s="4">
        <f t="shared" si="1"/>
        <v>3</v>
      </c>
      <c r="K13" s="22">
        <f t="shared" si="2"/>
        <v>2</v>
      </c>
    </row>
    <row r="14" spans="1:12" x14ac:dyDescent="0.3">
      <c r="A14" s="21">
        <v>12</v>
      </c>
      <c r="B14" s="4" t="s">
        <v>55</v>
      </c>
      <c r="C14" s="4">
        <v>380048</v>
      </c>
      <c r="D14" s="4">
        <v>8</v>
      </c>
      <c r="E14" s="4">
        <v>23</v>
      </c>
      <c r="F14" s="4"/>
      <c r="G14" s="4">
        <v>66</v>
      </c>
      <c r="H14" s="4"/>
      <c r="I14" s="4">
        <f t="shared" si="0"/>
        <v>5</v>
      </c>
      <c r="J14" s="4">
        <f t="shared" si="1"/>
        <v>4</v>
      </c>
      <c r="K14" s="22">
        <f t="shared" si="2"/>
        <v>2</v>
      </c>
    </row>
    <row r="15" spans="1:12" x14ac:dyDescent="0.3">
      <c r="A15" s="21">
        <v>13</v>
      </c>
      <c r="B15" s="4" t="s">
        <v>56</v>
      </c>
      <c r="C15" s="4">
        <v>380091</v>
      </c>
      <c r="D15" s="4">
        <v>9</v>
      </c>
      <c r="E15" s="4">
        <v>98</v>
      </c>
      <c r="F15" s="4">
        <v>75</v>
      </c>
      <c r="G15" s="4">
        <v>69</v>
      </c>
      <c r="H15" s="4"/>
      <c r="I15" s="4">
        <f t="shared" si="0"/>
        <v>6</v>
      </c>
      <c r="J15" s="4">
        <f t="shared" si="1"/>
        <v>4</v>
      </c>
      <c r="K15" s="22">
        <f t="shared" si="2"/>
        <v>1</v>
      </c>
    </row>
    <row r="16" spans="1:12" x14ac:dyDescent="0.3">
      <c r="A16" s="21">
        <v>14</v>
      </c>
      <c r="B16" s="4" t="s">
        <v>57</v>
      </c>
      <c r="C16" s="4">
        <v>380002</v>
      </c>
      <c r="D16" s="4"/>
      <c r="E16" s="4">
        <v>232</v>
      </c>
      <c r="F16" s="4">
        <v>75</v>
      </c>
      <c r="G16" s="4">
        <v>75</v>
      </c>
      <c r="H16" s="4"/>
      <c r="I16" s="4">
        <f t="shared" si="0"/>
        <v>5</v>
      </c>
      <c r="J16" s="4">
        <f>COUNTA(B16:E16)</f>
        <v>3</v>
      </c>
      <c r="K16" s="22">
        <f t="shared" si="2"/>
        <v>2</v>
      </c>
    </row>
    <row r="17" spans="1:11" x14ac:dyDescent="0.3">
      <c r="A17" s="21">
        <v>15</v>
      </c>
      <c r="B17" s="4" t="s">
        <v>58</v>
      </c>
      <c r="C17" s="4">
        <v>370012</v>
      </c>
      <c r="D17" s="4"/>
      <c r="E17" s="4">
        <v>49</v>
      </c>
      <c r="F17" s="4">
        <v>55</v>
      </c>
      <c r="G17" s="4">
        <v>78</v>
      </c>
      <c r="H17" s="4"/>
      <c r="I17" s="4">
        <f t="shared" si="0"/>
        <v>5</v>
      </c>
      <c r="J17" s="4">
        <f t="shared" si="1"/>
        <v>3</v>
      </c>
      <c r="K17" s="22">
        <f t="shared" si="2"/>
        <v>2</v>
      </c>
    </row>
    <row r="18" spans="1:11" x14ac:dyDescent="0.3">
      <c r="A18" s="21">
        <v>16</v>
      </c>
      <c r="B18" s="4" t="s">
        <v>59</v>
      </c>
      <c r="C18" s="4"/>
      <c r="D18" s="4">
        <v>5</v>
      </c>
      <c r="E18" s="4">
        <v>499</v>
      </c>
      <c r="F18" s="4"/>
      <c r="G18" s="4"/>
      <c r="H18" s="4"/>
      <c r="I18" s="4">
        <f t="shared" si="0"/>
        <v>3</v>
      </c>
      <c r="J18" s="4">
        <f t="shared" si="1"/>
        <v>3</v>
      </c>
      <c r="K18" s="22">
        <f t="shared" si="2"/>
        <v>4</v>
      </c>
    </row>
    <row r="19" spans="1:11" x14ac:dyDescent="0.3">
      <c r="A19" s="21">
        <v>17</v>
      </c>
      <c r="B19" s="4" t="s">
        <v>60</v>
      </c>
      <c r="C19" s="4">
        <v>323650</v>
      </c>
      <c r="D19" s="4">
        <v>9</v>
      </c>
      <c r="E19" s="4">
        <v>99</v>
      </c>
      <c r="F19" s="4">
        <v>67</v>
      </c>
      <c r="G19" s="4">
        <v>85</v>
      </c>
      <c r="H19" s="4"/>
      <c r="I19" s="4">
        <f t="shared" si="0"/>
        <v>6</v>
      </c>
      <c r="J19" s="4">
        <f t="shared" si="1"/>
        <v>4</v>
      </c>
      <c r="K19" s="22">
        <f t="shared" si="2"/>
        <v>1</v>
      </c>
    </row>
    <row r="20" spans="1:11" x14ac:dyDescent="0.3">
      <c r="A20" s="21">
        <v>18</v>
      </c>
      <c r="B20" s="4" t="s">
        <v>61</v>
      </c>
      <c r="C20" s="4">
        <v>319500</v>
      </c>
      <c r="D20" s="4">
        <v>10</v>
      </c>
      <c r="E20" s="4">
        <v>32</v>
      </c>
      <c r="F20" s="4">
        <v>69</v>
      </c>
      <c r="G20" s="4">
        <v>87</v>
      </c>
      <c r="H20" s="4"/>
      <c r="I20" s="4">
        <f t="shared" si="0"/>
        <v>6</v>
      </c>
      <c r="J20" s="4">
        <f t="shared" si="1"/>
        <v>4</v>
      </c>
      <c r="K20" s="22">
        <f t="shared" si="2"/>
        <v>1</v>
      </c>
    </row>
    <row r="21" spans="1:11" x14ac:dyDescent="0.3">
      <c r="A21" s="21">
        <v>19</v>
      </c>
      <c r="B21" s="4" t="s">
        <v>62</v>
      </c>
      <c r="C21" s="4">
        <v>321990</v>
      </c>
      <c r="D21" s="4">
        <v>5</v>
      </c>
      <c r="E21" s="4">
        <v>45</v>
      </c>
      <c r="F21" s="4">
        <v>91</v>
      </c>
      <c r="G21" s="4"/>
      <c r="H21" s="4"/>
      <c r="I21" s="4">
        <f t="shared" si="0"/>
        <v>5</v>
      </c>
      <c r="J21" s="4">
        <f t="shared" si="1"/>
        <v>4</v>
      </c>
      <c r="K21" s="22">
        <f t="shared" si="2"/>
        <v>2</v>
      </c>
    </row>
    <row r="22" spans="1:11" x14ac:dyDescent="0.3">
      <c r="A22" s="21">
        <v>20</v>
      </c>
      <c r="B22" s="4" t="s">
        <v>63</v>
      </c>
      <c r="C22" s="4"/>
      <c r="D22" s="4">
        <v>8</v>
      </c>
      <c r="E22" s="4">
        <v>65</v>
      </c>
      <c r="F22" s="4">
        <v>82</v>
      </c>
      <c r="G22" s="4">
        <v>72</v>
      </c>
      <c r="H22" s="4"/>
      <c r="I22" s="4">
        <f t="shared" si="0"/>
        <v>5</v>
      </c>
      <c r="J22" s="4">
        <f t="shared" si="1"/>
        <v>3</v>
      </c>
      <c r="K22" s="22">
        <f t="shared" si="2"/>
        <v>2</v>
      </c>
    </row>
    <row r="23" spans="1:11" x14ac:dyDescent="0.3">
      <c r="A23" s="21">
        <v>21</v>
      </c>
      <c r="B23" s="4" t="s">
        <v>64</v>
      </c>
      <c r="C23" s="4">
        <v>361745</v>
      </c>
      <c r="D23" s="4">
        <v>8</v>
      </c>
      <c r="E23" s="4">
        <v>365</v>
      </c>
      <c r="F23" s="4">
        <v>87</v>
      </c>
      <c r="G23" s="4">
        <v>69</v>
      </c>
      <c r="H23" s="4"/>
      <c r="I23" s="4">
        <f t="shared" si="0"/>
        <v>6</v>
      </c>
      <c r="J23" s="4">
        <f t="shared" si="1"/>
        <v>4</v>
      </c>
      <c r="K23" s="22">
        <f t="shared" si="2"/>
        <v>1</v>
      </c>
    </row>
    <row r="24" spans="1:11" x14ac:dyDescent="0.3">
      <c r="A24" s="25">
        <v>22</v>
      </c>
      <c r="B24" s="26" t="s">
        <v>65</v>
      </c>
      <c r="C24" s="26">
        <v>383255</v>
      </c>
      <c r="D24" s="26">
        <v>5</v>
      </c>
      <c r="E24" s="26">
        <v>999</v>
      </c>
      <c r="F24" s="26">
        <v>92</v>
      </c>
      <c r="G24" s="26">
        <v>84</v>
      </c>
      <c r="H24" s="26"/>
      <c r="I24" s="26">
        <f t="shared" si="0"/>
        <v>6</v>
      </c>
      <c r="J24" s="26">
        <f t="shared" si="1"/>
        <v>4</v>
      </c>
      <c r="K24" s="27">
        <f t="shared" si="2"/>
        <v>1</v>
      </c>
    </row>
  </sheetData>
  <conditionalFormatting sqref="L3:L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E177B-BEC7-4A78-9290-6FCBEE22246B}">
  <dimension ref="A1:C23"/>
  <sheetViews>
    <sheetView workbookViewId="0">
      <selection activeCell="G4" sqref="G4"/>
    </sheetView>
  </sheetViews>
  <sheetFormatPr defaultRowHeight="14.4" x14ac:dyDescent="0.3"/>
  <cols>
    <col min="2" max="2" width="12.88671875" bestFit="1" customWidth="1"/>
    <col min="3" max="3" width="8" bestFit="1" customWidth="1"/>
  </cols>
  <sheetData>
    <row r="1" spans="1:3" x14ac:dyDescent="0.3">
      <c r="A1" s="28" t="s">
        <v>46</v>
      </c>
      <c r="B1" s="29" t="s">
        <v>75</v>
      </c>
      <c r="C1" s="30" t="s">
        <v>74</v>
      </c>
    </row>
    <row r="2" spans="1:3" x14ac:dyDescent="0.3">
      <c r="A2" s="31" t="s">
        <v>47</v>
      </c>
      <c r="B2" s="32">
        <v>88.96</v>
      </c>
      <c r="C2" s="32" t="str">
        <f t="shared" ref="C2" si="0">_xlfn.IFS(B2:B23&gt;=90,"A+",B2:B23&gt;=80,"A",B2:B23&gt;=75,"B+",B2:B23&gt;=70,"B",B2:B23&gt;=60,"C",B2:B23&lt;60,"D",B2:B23&lt;33,"FAIL")</f>
        <v>A</v>
      </c>
    </row>
    <row r="3" spans="1:3" x14ac:dyDescent="0.3">
      <c r="A3" s="33" t="s">
        <v>2</v>
      </c>
      <c r="B3" s="33">
        <v>78.3</v>
      </c>
      <c r="C3" s="34" t="str">
        <f t="shared" ref="C3:C23" si="1">_xlfn.IFS(B3:B23&gt;=90,"A+",B3:B23&gt;=80,"A",B3:B23&gt;=75,"B+",B3:B23&gt;=70,"B",B3:B23&gt;=60,"C",B3:B23&lt;60,"D",B3:B23&lt;33,"FAIL")</f>
        <v>B+</v>
      </c>
    </row>
    <row r="4" spans="1:3" x14ac:dyDescent="0.3">
      <c r="A4" s="31" t="s">
        <v>14</v>
      </c>
      <c r="B4" s="31">
        <v>75.33</v>
      </c>
      <c r="C4" s="32" t="str">
        <f t="shared" si="1"/>
        <v>B+</v>
      </c>
    </row>
    <row r="5" spans="1:3" x14ac:dyDescent="0.3">
      <c r="A5" s="33" t="s">
        <v>48</v>
      </c>
      <c r="B5" s="33">
        <v>78.33</v>
      </c>
      <c r="C5" s="34" t="str">
        <f t="shared" si="1"/>
        <v>B+</v>
      </c>
    </row>
    <row r="6" spans="1:3" x14ac:dyDescent="0.3">
      <c r="A6" s="31" t="s">
        <v>49</v>
      </c>
      <c r="B6" s="31">
        <v>91.22</v>
      </c>
      <c r="C6" s="32" t="str">
        <f t="shared" si="1"/>
        <v>A+</v>
      </c>
    </row>
    <row r="7" spans="1:3" x14ac:dyDescent="0.3">
      <c r="A7" s="33" t="s">
        <v>9</v>
      </c>
      <c r="B7" s="33">
        <v>78.33</v>
      </c>
      <c r="C7" s="34" t="str">
        <f t="shared" si="1"/>
        <v>B+</v>
      </c>
    </row>
    <row r="8" spans="1:3" x14ac:dyDescent="0.3">
      <c r="A8" s="31" t="s">
        <v>50</v>
      </c>
      <c r="B8" s="31">
        <v>68.33</v>
      </c>
      <c r="C8" s="32" t="str">
        <f t="shared" si="1"/>
        <v>C</v>
      </c>
    </row>
    <row r="9" spans="1:3" x14ac:dyDescent="0.3">
      <c r="A9" s="33" t="s">
        <v>51</v>
      </c>
      <c r="B9" s="33">
        <v>91.66</v>
      </c>
      <c r="C9" s="34" t="str">
        <f t="shared" si="1"/>
        <v>A+</v>
      </c>
    </row>
    <row r="10" spans="1:3" x14ac:dyDescent="0.3">
      <c r="A10" s="31" t="s">
        <v>52</v>
      </c>
      <c r="B10" s="31">
        <v>78.33</v>
      </c>
      <c r="C10" s="32" t="str">
        <f t="shared" si="1"/>
        <v>B+</v>
      </c>
    </row>
    <row r="11" spans="1:3" x14ac:dyDescent="0.3">
      <c r="A11" s="33" t="s">
        <v>53</v>
      </c>
      <c r="B11" s="33">
        <v>69.33</v>
      </c>
      <c r="C11" s="34" t="str">
        <f t="shared" si="1"/>
        <v>C</v>
      </c>
    </row>
    <row r="12" spans="1:3" x14ac:dyDescent="0.3">
      <c r="A12" s="31" t="s">
        <v>54</v>
      </c>
      <c r="B12" s="31">
        <v>70</v>
      </c>
      <c r="C12" s="32" t="str">
        <f t="shared" si="1"/>
        <v>B</v>
      </c>
    </row>
    <row r="13" spans="1:3" x14ac:dyDescent="0.3">
      <c r="A13" s="33" t="s">
        <v>55</v>
      </c>
      <c r="B13" s="33">
        <v>76</v>
      </c>
      <c r="C13" s="34" t="str">
        <f t="shared" si="1"/>
        <v>B+</v>
      </c>
    </row>
    <row r="14" spans="1:3" x14ac:dyDescent="0.3">
      <c r="A14" s="31" t="s">
        <v>56</v>
      </c>
      <c r="B14" s="31">
        <v>78</v>
      </c>
      <c r="C14" s="32" t="str">
        <f t="shared" si="1"/>
        <v>B+</v>
      </c>
    </row>
    <row r="15" spans="1:3" x14ac:dyDescent="0.3">
      <c r="A15" s="33" t="s">
        <v>57</v>
      </c>
      <c r="B15" s="33">
        <v>75.959999999999994</v>
      </c>
      <c r="C15" s="34" t="str">
        <f t="shared" si="1"/>
        <v>B+</v>
      </c>
    </row>
    <row r="16" spans="1:3" x14ac:dyDescent="0.3">
      <c r="A16" s="31" t="s">
        <v>58</v>
      </c>
      <c r="B16" s="31">
        <v>66</v>
      </c>
      <c r="C16" s="32" t="str">
        <f t="shared" si="1"/>
        <v>C</v>
      </c>
    </row>
    <row r="17" spans="1:3" x14ac:dyDescent="0.3">
      <c r="A17" s="33" t="s">
        <v>59</v>
      </c>
      <c r="B17" s="33">
        <v>85</v>
      </c>
      <c r="C17" s="34" t="str">
        <f t="shared" si="1"/>
        <v>A</v>
      </c>
    </row>
    <row r="18" spans="1:3" x14ac:dyDescent="0.3">
      <c r="A18" s="31" t="s">
        <v>60</v>
      </c>
      <c r="B18" s="31">
        <v>88.73</v>
      </c>
      <c r="C18" s="32" t="str">
        <f t="shared" si="1"/>
        <v>A</v>
      </c>
    </row>
    <row r="19" spans="1:3" x14ac:dyDescent="0.3">
      <c r="A19" s="33" t="s">
        <v>61</v>
      </c>
      <c r="B19" s="33">
        <v>84</v>
      </c>
      <c r="C19" s="34" t="str">
        <f t="shared" si="1"/>
        <v>A</v>
      </c>
    </row>
    <row r="20" spans="1:3" x14ac:dyDescent="0.3">
      <c r="A20" s="31" t="s">
        <v>62</v>
      </c>
      <c r="B20" s="31">
        <v>86</v>
      </c>
      <c r="C20" s="32" t="str">
        <f t="shared" si="1"/>
        <v>A</v>
      </c>
    </row>
    <row r="21" spans="1:3" x14ac:dyDescent="0.3">
      <c r="A21" s="33" t="s">
        <v>63</v>
      </c>
      <c r="B21" s="33">
        <v>86.89</v>
      </c>
      <c r="C21" s="34" t="str">
        <f t="shared" si="1"/>
        <v>A</v>
      </c>
    </row>
    <row r="22" spans="1:3" x14ac:dyDescent="0.3">
      <c r="A22" s="31" t="s">
        <v>64</v>
      </c>
      <c r="B22" s="31">
        <v>74.33</v>
      </c>
      <c r="C22" s="32" t="str">
        <f t="shared" si="1"/>
        <v>B</v>
      </c>
    </row>
    <row r="23" spans="1:3" ht="15" thickBot="1" x14ac:dyDescent="0.35">
      <c r="A23" s="35" t="s">
        <v>65</v>
      </c>
      <c r="B23" s="36">
        <v>75.55</v>
      </c>
      <c r="C23" s="34" t="str">
        <f t="shared" si="1"/>
        <v>B+</v>
      </c>
    </row>
  </sheetData>
  <phoneticPr fontId="1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5E321-B5C3-4CCE-AE9B-A1A46DD19115}">
  <dimension ref="A1:M10"/>
  <sheetViews>
    <sheetView zoomScale="132" workbookViewId="0">
      <selection activeCell="I8" sqref="I8"/>
    </sheetView>
  </sheetViews>
  <sheetFormatPr defaultRowHeight="14.4" x14ac:dyDescent="0.3"/>
  <cols>
    <col min="3" max="3" width="12.44140625" customWidth="1"/>
    <col min="9" max="9" width="10.21875" bestFit="1" customWidth="1"/>
    <col min="10" max="10" width="14.21875" bestFit="1" customWidth="1"/>
    <col min="11" max="11" width="11.44140625" bestFit="1" customWidth="1"/>
    <col min="12" max="13" width="10.21875" bestFit="1" customWidth="1"/>
  </cols>
  <sheetData>
    <row r="1" spans="1:13" ht="23.4" x14ac:dyDescent="0.45">
      <c r="B1" s="48" t="s">
        <v>76</v>
      </c>
      <c r="C1" s="48"/>
      <c r="D1" s="48"/>
      <c r="E1" s="48"/>
      <c r="F1" s="48"/>
      <c r="G1" s="48"/>
    </row>
    <row r="2" spans="1:13" ht="18" x14ac:dyDescent="0.35">
      <c r="I2" s="44" t="s">
        <v>85</v>
      </c>
      <c r="J2" s="44"/>
      <c r="K2" s="44"/>
      <c r="L2" s="44"/>
      <c r="M2" s="44"/>
    </row>
    <row r="3" spans="1:13" ht="18" x14ac:dyDescent="0.35">
      <c r="A3" t="s">
        <v>81</v>
      </c>
      <c r="B3" s="49" t="s">
        <v>77</v>
      </c>
      <c r="C3" s="49"/>
      <c r="D3" s="49"/>
      <c r="E3" s="49" t="s">
        <v>78</v>
      </c>
      <c r="F3" s="49"/>
      <c r="G3" s="49"/>
      <c r="I3" s="40" t="s">
        <v>86</v>
      </c>
      <c r="J3" s="40" t="s">
        <v>87</v>
      </c>
      <c r="K3" s="40" t="s">
        <v>89</v>
      </c>
      <c r="L3" s="40" t="s">
        <v>90</v>
      </c>
      <c r="M3" s="40" t="s">
        <v>91</v>
      </c>
    </row>
    <row r="4" spans="1:13" x14ac:dyDescent="0.3">
      <c r="A4">
        <v>1</v>
      </c>
      <c r="B4" s="45" t="s">
        <v>79</v>
      </c>
      <c r="C4" s="45"/>
      <c r="D4" s="38">
        <v>500000</v>
      </c>
      <c r="E4" s="45" t="s">
        <v>80</v>
      </c>
      <c r="F4" s="45"/>
      <c r="G4" s="38">
        <v>500000</v>
      </c>
      <c r="I4" s="41" t="str">
        <f>IF(E4="CASH  A/C", "MATCH", "NO MATCH")</f>
        <v>NO MATCH</v>
      </c>
      <c r="J4" s="41" t="str">
        <f>IF(E4="EQUIPMENT  A/C", "MATCH", "NO MATCH")</f>
        <v>NO MATCH</v>
      </c>
      <c r="K4" s="41" t="str">
        <f>IF(E4="EXPENSES  A/C", "MATCH", "NO MATCH")</f>
        <v>NO MATCH</v>
      </c>
      <c r="L4" s="41" t="str">
        <f>IF(E4="STOCK  A/C", "MATCH", "NO MATCH")</f>
        <v>MATCH</v>
      </c>
      <c r="M4" s="41" t="str">
        <f>IF(E4="BANK  A/C", "MATCH", "NO MATCH")</f>
        <v>NO MATCH</v>
      </c>
    </row>
    <row r="5" spans="1:13" x14ac:dyDescent="0.3">
      <c r="A5">
        <v>2</v>
      </c>
      <c r="B5" s="45" t="s">
        <v>82</v>
      </c>
      <c r="C5" s="45"/>
      <c r="D5" s="38">
        <v>100000</v>
      </c>
      <c r="E5" s="45" t="s">
        <v>92</v>
      </c>
      <c r="F5" s="45"/>
      <c r="G5" s="38">
        <v>100000</v>
      </c>
      <c r="I5" s="41" t="str">
        <f>IF(E5="CASH  A/C", "MATCH", "NO MATCH")</f>
        <v>NO MATCH</v>
      </c>
      <c r="J5" s="41" t="str">
        <f t="shared" ref="J5:J7" si="0">IF(E5="EQUIPMENT  A/C", "MATCH", "NO MATCH")</f>
        <v>NO MATCH</v>
      </c>
      <c r="K5" s="41" t="str">
        <f t="shared" ref="K5:K7" si="1">IF(E5="EXPENSES  A/C", "MATCH", "NO MATCH")</f>
        <v>MATCH</v>
      </c>
      <c r="L5" s="41" t="str">
        <f t="shared" ref="L5:L7" si="2">IF(E5="STOCK  A/C", "MATCH", "NO MATCH")</f>
        <v>NO MATCH</v>
      </c>
      <c r="M5" s="41" t="str">
        <f t="shared" ref="M5:M7" si="3">IF(E5="BANK  A/C", "MATCH", "NO MATCH")</f>
        <v>NO MATCH</v>
      </c>
    </row>
    <row r="6" spans="1:13" x14ac:dyDescent="0.3">
      <c r="A6">
        <v>3</v>
      </c>
      <c r="B6" s="45" t="s">
        <v>88</v>
      </c>
      <c r="C6" s="45"/>
      <c r="D6" s="38">
        <v>5000</v>
      </c>
      <c r="E6" s="45" t="s">
        <v>79</v>
      </c>
      <c r="F6" s="45"/>
      <c r="G6" s="38">
        <v>5000</v>
      </c>
      <c r="I6" s="41" t="str">
        <f t="shared" ref="I6:I7" si="4">IF(E6="CASH  A/C", "MATCH", "NO MATCH")</f>
        <v>MATCH</v>
      </c>
      <c r="J6" s="41" t="str">
        <f t="shared" si="0"/>
        <v>NO MATCH</v>
      </c>
      <c r="K6" s="41" t="str">
        <f t="shared" si="1"/>
        <v>NO MATCH</v>
      </c>
      <c r="L6" s="41" t="str">
        <f t="shared" si="2"/>
        <v>NO MATCH</v>
      </c>
      <c r="M6" s="41" t="str">
        <f t="shared" si="3"/>
        <v>NO MATCH</v>
      </c>
    </row>
    <row r="7" spans="1:13" ht="14.4" customHeight="1" x14ac:dyDescent="0.3">
      <c r="A7">
        <v>4</v>
      </c>
      <c r="B7" s="46" t="s">
        <v>83</v>
      </c>
      <c r="C7" s="46"/>
      <c r="D7" s="38">
        <v>10000</v>
      </c>
      <c r="E7" s="47" t="s">
        <v>82</v>
      </c>
      <c r="F7" s="47"/>
      <c r="G7" s="38">
        <v>10000</v>
      </c>
      <c r="I7" s="41" t="str">
        <f t="shared" si="4"/>
        <v>NO MATCH</v>
      </c>
      <c r="J7" s="41" t="str">
        <f t="shared" si="0"/>
        <v>MATCH</v>
      </c>
      <c r="K7" s="41" t="str">
        <f t="shared" si="1"/>
        <v>NO MATCH</v>
      </c>
      <c r="L7" s="41" t="str">
        <f t="shared" si="2"/>
        <v>NO MATCH</v>
      </c>
      <c r="M7" s="41" t="str">
        <f t="shared" si="3"/>
        <v>NO MATCH</v>
      </c>
    </row>
    <row r="8" spans="1:13" x14ac:dyDescent="0.3">
      <c r="E8" s="37"/>
      <c r="F8" s="37"/>
    </row>
    <row r="10" spans="1:13" x14ac:dyDescent="0.3">
      <c r="C10" t="s">
        <v>84</v>
      </c>
      <c r="D10" s="39">
        <f>SUM(D4:D7)</f>
        <v>615000</v>
      </c>
      <c r="F10" t="s">
        <v>84</v>
      </c>
      <c r="G10" s="39">
        <f>SUM(G4:G7)</f>
        <v>615000</v>
      </c>
    </row>
  </sheetData>
  <mergeCells count="12">
    <mergeCell ref="B1:G1"/>
    <mergeCell ref="B3:D3"/>
    <mergeCell ref="E3:G3"/>
    <mergeCell ref="B4:C4"/>
    <mergeCell ref="E4:F4"/>
    <mergeCell ref="I2:M2"/>
    <mergeCell ref="B6:C6"/>
    <mergeCell ref="B7:C7"/>
    <mergeCell ref="E5:F5"/>
    <mergeCell ref="E6:F6"/>
    <mergeCell ref="E7:F7"/>
    <mergeCell ref="B5:C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3787A-32F1-4E4D-B20A-9BC19C04D26F}">
  <dimension ref="A1:E102"/>
  <sheetViews>
    <sheetView zoomScale="108" workbookViewId="0">
      <selection sqref="A1:E1"/>
    </sheetView>
  </sheetViews>
  <sheetFormatPr defaultRowHeight="14.4" x14ac:dyDescent="0.3"/>
  <cols>
    <col min="2" max="2" width="24.6640625" style="54" bestFit="1" customWidth="1"/>
    <col min="3" max="3" width="6.109375" bestFit="1" customWidth="1"/>
    <col min="4" max="4" width="17" bestFit="1" customWidth="1"/>
    <col min="5" max="5" width="19.109375" bestFit="1" customWidth="1"/>
  </cols>
  <sheetData>
    <row r="1" spans="1:5" ht="17.399999999999999" x14ac:dyDescent="0.3">
      <c r="A1" s="58" t="s">
        <v>182</v>
      </c>
      <c r="B1" s="58"/>
      <c r="C1" s="58"/>
      <c r="D1" s="58"/>
      <c r="E1" s="58"/>
    </row>
    <row r="2" spans="1:5" x14ac:dyDescent="0.3">
      <c r="A2" s="51" t="s">
        <v>93</v>
      </c>
      <c r="B2" s="51" t="s">
        <v>46</v>
      </c>
      <c r="C2" s="51" t="s">
        <v>94</v>
      </c>
      <c r="D2" s="51" t="s">
        <v>180</v>
      </c>
      <c r="E2" s="51" t="s">
        <v>181</v>
      </c>
    </row>
    <row r="3" spans="1:5" x14ac:dyDescent="0.3">
      <c r="A3" s="56">
        <v>1</v>
      </c>
      <c r="B3" s="52" t="s">
        <v>179</v>
      </c>
      <c r="C3" s="56">
        <v>18</v>
      </c>
      <c r="D3" s="56" t="str">
        <f>IF(C3&gt;=16,"ELIGIBLE","NOT ELIGIBLE")</f>
        <v>ELIGIBLE</v>
      </c>
      <c r="E3" s="56" t="str">
        <f>IF(C3&gt;=18,"ADULT","MINOR")</f>
        <v>ADULT</v>
      </c>
    </row>
    <row r="4" spans="1:5" x14ac:dyDescent="0.3">
      <c r="A4" s="56">
        <v>2</v>
      </c>
      <c r="B4" s="52" t="s">
        <v>95</v>
      </c>
      <c r="C4" s="56">
        <v>16</v>
      </c>
      <c r="D4" s="56" t="str">
        <f t="shared" ref="D4:D67" si="0">IF(C4&gt;=16,"ELIGIBLE","NOT ELIGIBLE")</f>
        <v>ELIGIBLE</v>
      </c>
      <c r="E4" s="56" t="str">
        <f t="shared" ref="E4:E67" si="1">IF(C4&gt;=18,"ADULT","MINOR")</f>
        <v>MINOR</v>
      </c>
    </row>
    <row r="5" spans="1:5" x14ac:dyDescent="0.3">
      <c r="A5" s="56">
        <v>3</v>
      </c>
      <c r="B5" s="52" t="s">
        <v>50</v>
      </c>
      <c r="C5" s="56">
        <v>15</v>
      </c>
      <c r="D5" s="56" t="str">
        <f t="shared" si="0"/>
        <v>NOT ELIGIBLE</v>
      </c>
      <c r="E5" s="56" t="str">
        <f t="shared" si="1"/>
        <v>MINOR</v>
      </c>
    </row>
    <row r="6" spans="1:5" x14ac:dyDescent="0.3">
      <c r="A6" s="56">
        <v>4</v>
      </c>
      <c r="B6" s="52" t="s">
        <v>7</v>
      </c>
      <c r="C6" s="56">
        <v>12</v>
      </c>
      <c r="D6" s="56" t="str">
        <f t="shared" si="0"/>
        <v>NOT ELIGIBLE</v>
      </c>
      <c r="E6" s="56" t="str">
        <f t="shared" si="1"/>
        <v>MINOR</v>
      </c>
    </row>
    <row r="7" spans="1:5" x14ac:dyDescent="0.3">
      <c r="A7" s="56">
        <v>5</v>
      </c>
      <c r="B7" s="52" t="s">
        <v>96</v>
      </c>
      <c r="C7" s="56">
        <v>16</v>
      </c>
      <c r="D7" s="56" t="str">
        <f t="shared" si="0"/>
        <v>ELIGIBLE</v>
      </c>
      <c r="E7" s="56" t="str">
        <f t="shared" si="1"/>
        <v>MINOR</v>
      </c>
    </row>
    <row r="8" spans="1:5" x14ac:dyDescent="0.3">
      <c r="A8" s="56">
        <v>6</v>
      </c>
      <c r="B8" s="52" t="s">
        <v>14</v>
      </c>
      <c r="C8" s="56">
        <v>18</v>
      </c>
      <c r="D8" s="56" t="str">
        <f t="shared" si="0"/>
        <v>ELIGIBLE</v>
      </c>
      <c r="E8" s="56" t="str">
        <f t="shared" si="1"/>
        <v>ADULT</v>
      </c>
    </row>
    <row r="9" spans="1:5" x14ac:dyDescent="0.3">
      <c r="A9" s="56">
        <v>7</v>
      </c>
      <c r="B9" s="52" t="s">
        <v>97</v>
      </c>
      <c r="C9" s="56">
        <v>17</v>
      </c>
      <c r="D9" s="56" t="str">
        <f t="shared" si="0"/>
        <v>ELIGIBLE</v>
      </c>
      <c r="E9" s="56" t="str">
        <f t="shared" si="1"/>
        <v>MINOR</v>
      </c>
    </row>
    <row r="10" spans="1:5" x14ac:dyDescent="0.3">
      <c r="A10" s="56">
        <v>8</v>
      </c>
      <c r="B10" s="52" t="s">
        <v>98</v>
      </c>
      <c r="C10" s="56">
        <v>14</v>
      </c>
      <c r="D10" s="56" t="str">
        <f t="shared" si="0"/>
        <v>NOT ELIGIBLE</v>
      </c>
      <c r="E10" s="56" t="str">
        <f t="shared" si="1"/>
        <v>MINOR</v>
      </c>
    </row>
    <row r="11" spans="1:5" x14ac:dyDescent="0.3">
      <c r="A11" s="56">
        <v>9</v>
      </c>
      <c r="B11" s="52" t="s">
        <v>99</v>
      </c>
      <c r="C11" s="56">
        <v>13</v>
      </c>
      <c r="D11" s="56" t="str">
        <f t="shared" si="0"/>
        <v>NOT ELIGIBLE</v>
      </c>
      <c r="E11" s="56" t="str">
        <f t="shared" si="1"/>
        <v>MINOR</v>
      </c>
    </row>
    <row r="12" spans="1:5" x14ac:dyDescent="0.3">
      <c r="A12" s="56">
        <v>10</v>
      </c>
      <c r="B12" s="52" t="s">
        <v>100</v>
      </c>
      <c r="C12" s="56">
        <v>15</v>
      </c>
      <c r="D12" s="56" t="str">
        <f t="shared" si="0"/>
        <v>NOT ELIGIBLE</v>
      </c>
      <c r="E12" s="56" t="str">
        <f t="shared" si="1"/>
        <v>MINOR</v>
      </c>
    </row>
    <row r="13" spans="1:5" x14ac:dyDescent="0.3">
      <c r="A13" s="56">
        <v>11</v>
      </c>
      <c r="B13" s="52" t="s">
        <v>48</v>
      </c>
      <c r="C13" s="56">
        <v>13</v>
      </c>
      <c r="D13" s="56" t="str">
        <f t="shared" si="0"/>
        <v>NOT ELIGIBLE</v>
      </c>
      <c r="E13" s="56" t="str">
        <f t="shared" si="1"/>
        <v>MINOR</v>
      </c>
    </row>
    <row r="14" spans="1:5" x14ac:dyDescent="0.3">
      <c r="A14" s="56">
        <v>12</v>
      </c>
      <c r="B14" s="52" t="s">
        <v>11</v>
      </c>
      <c r="C14" s="56">
        <v>15</v>
      </c>
      <c r="D14" s="56" t="str">
        <f t="shared" si="0"/>
        <v>NOT ELIGIBLE</v>
      </c>
      <c r="E14" s="56" t="str">
        <f t="shared" si="1"/>
        <v>MINOR</v>
      </c>
    </row>
    <row r="15" spans="1:5" x14ac:dyDescent="0.3">
      <c r="A15" s="56">
        <v>13</v>
      </c>
      <c r="B15" s="52" t="s">
        <v>2</v>
      </c>
      <c r="C15" s="56">
        <v>14</v>
      </c>
      <c r="D15" s="56" t="str">
        <f t="shared" si="0"/>
        <v>NOT ELIGIBLE</v>
      </c>
      <c r="E15" s="56" t="str">
        <f t="shared" si="1"/>
        <v>MINOR</v>
      </c>
    </row>
    <row r="16" spans="1:5" x14ac:dyDescent="0.3">
      <c r="A16" s="56">
        <v>14</v>
      </c>
      <c r="B16" s="52" t="s">
        <v>101</v>
      </c>
      <c r="C16" s="56">
        <v>13</v>
      </c>
      <c r="D16" s="56" t="str">
        <f t="shared" si="0"/>
        <v>NOT ELIGIBLE</v>
      </c>
      <c r="E16" s="56" t="str">
        <f t="shared" si="1"/>
        <v>MINOR</v>
      </c>
    </row>
    <row r="17" spans="1:5" x14ac:dyDescent="0.3">
      <c r="A17" s="56">
        <v>15</v>
      </c>
      <c r="B17" s="52" t="s">
        <v>102</v>
      </c>
      <c r="C17" s="56">
        <v>16</v>
      </c>
      <c r="D17" s="56" t="str">
        <f t="shared" si="0"/>
        <v>ELIGIBLE</v>
      </c>
      <c r="E17" s="56" t="str">
        <f t="shared" si="1"/>
        <v>MINOR</v>
      </c>
    </row>
    <row r="18" spans="1:5" x14ac:dyDescent="0.3">
      <c r="A18" s="56">
        <v>16</v>
      </c>
      <c r="B18" s="52" t="s">
        <v>103</v>
      </c>
      <c r="C18" s="56">
        <v>17</v>
      </c>
      <c r="D18" s="56" t="str">
        <f t="shared" si="0"/>
        <v>ELIGIBLE</v>
      </c>
      <c r="E18" s="56" t="str">
        <f t="shared" si="1"/>
        <v>MINOR</v>
      </c>
    </row>
    <row r="19" spans="1:5" x14ac:dyDescent="0.3">
      <c r="A19" s="56">
        <v>17</v>
      </c>
      <c r="B19" s="52" t="s">
        <v>95</v>
      </c>
      <c r="C19" s="56">
        <v>16</v>
      </c>
      <c r="D19" s="56" t="str">
        <f t="shared" si="0"/>
        <v>ELIGIBLE</v>
      </c>
      <c r="E19" s="56" t="str">
        <f t="shared" si="1"/>
        <v>MINOR</v>
      </c>
    </row>
    <row r="20" spans="1:5" x14ac:dyDescent="0.3">
      <c r="A20" s="56">
        <v>18</v>
      </c>
      <c r="B20" s="53" t="s">
        <v>104</v>
      </c>
      <c r="C20" s="56">
        <v>18</v>
      </c>
      <c r="D20" s="56" t="str">
        <f t="shared" si="0"/>
        <v>ELIGIBLE</v>
      </c>
      <c r="E20" s="56" t="str">
        <f t="shared" si="1"/>
        <v>ADULT</v>
      </c>
    </row>
    <row r="21" spans="1:5" x14ac:dyDescent="0.3">
      <c r="A21" s="56">
        <v>19</v>
      </c>
      <c r="B21" s="53" t="s">
        <v>105</v>
      </c>
      <c r="C21" s="56">
        <v>14</v>
      </c>
      <c r="D21" s="56" t="str">
        <f t="shared" si="0"/>
        <v>NOT ELIGIBLE</v>
      </c>
      <c r="E21" s="56" t="str">
        <f t="shared" si="1"/>
        <v>MINOR</v>
      </c>
    </row>
    <row r="22" spans="1:5" x14ac:dyDescent="0.3">
      <c r="A22" s="56">
        <v>20</v>
      </c>
      <c r="B22" s="53" t="s">
        <v>106</v>
      </c>
      <c r="C22" s="56">
        <v>13</v>
      </c>
      <c r="D22" s="56" t="str">
        <f t="shared" si="0"/>
        <v>NOT ELIGIBLE</v>
      </c>
      <c r="E22" s="56" t="str">
        <f t="shared" si="1"/>
        <v>MINOR</v>
      </c>
    </row>
    <row r="23" spans="1:5" x14ac:dyDescent="0.3">
      <c r="A23" s="56">
        <v>21</v>
      </c>
      <c r="B23" s="53" t="s">
        <v>107</v>
      </c>
      <c r="C23" s="56">
        <v>12</v>
      </c>
      <c r="D23" s="56" t="str">
        <f t="shared" si="0"/>
        <v>NOT ELIGIBLE</v>
      </c>
      <c r="E23" s="56" t="str">
        <f t="shared" si="1"/>
        <v>MINOR</v>
      </c>
    </row>
    <row r="24" spans="1:5" x14ac:dyDescent="0.3">
      <c r="A24" s="56">
        <v>22</v>
      </c>
      <c r="B24" s="53" t="s">
        <v>108</v>
      </c>
      <c r="C24" s="56">
        <v>16</v>
      </c>
      <c r="D24" s="56" t="str">
        <f t="shared" si="0"/>
        <v>ELIGIBLE</v>
      </c>
      <c r="E24" s="56" t="str">
        <f t="shared" si="1"/>
        <v>MINOR</v>
      </c>
    </row>
    <row r="25" spans="1:5" x14ac:dyDescent="0.3">
      <c r="A25" s="56">
        <v>23</v>
      </c>
      <c r="B25" s="53" t="s">
        <v>109</v>
      </c>
      <c r="C25" s="56">
        <v>12</v>
      </c>
      <c r="D25" s="56" t="str">
        <f t="shared" si="0"/>
        <v>NOT ELIGIBLE</v>
      </c>
      <c r="E25" s="56" t="str">
        <f t="shared" si="1"/>
        <v>MINOR</v>
      </c>
    </row>
    <row r="26" spans="1:5" x14ac:dyDescent="0.3">
      <c r="A26" s="56">
        <v>24</v>
      </c>
      <c r="B26" s="53" t="s">
        <v>110</v>
      </c>
      <c r="C26" s="56">
        <v>15</v>
      </c>
      <c r="D26" s="56" t="str">
        <f t="shared" si="0"/>
        <v>NOT ELIGIBLE</v>
      </c>
      <c r="E26" s="56" t="str">
        <f t="shared" si="1"/>
        <v>MINOR</v>
      </c>
    </row>
    <row r="27" spans="1:5" x14ac:dyDescent="0.3">
      <c r="A27" s="56">
        <v>25</v>
      </c>
      <c r="B27" s="53" t="s">
        <v>111</v>
      </c>
      <c r="C27" s="56">
        <v>13</v>
      </c>
      <c r="D27" s="56" t="str">
        <f t="shared" si="0"/>
        <v>NOT ELIGIBLE</v>
      </c>
      <c r="E27" s="56" t="str">
        <f t="shared" si="1"/>
        <v>MINOR</v>
      </c>
    </row>
    <row r="28" spans="1:5" x14ac:dyDescent="0.3">
      <c r="A28" s="56">
        <v>26</v>
      </c>
      <c r="B28" s="53" t="s">
        <v>112</v>
      </c>
      <c r="C28" s="56">
        <v>14</v>
      </c>
      <c r="D28" s="56" t="str">
        <f t="shared" si="0"/>
        <v>NOT ELIGIBLE</v>
      </c>
      <c r="E28" s="56" t="str">
        <f t="shared" si="1"/>
        <v>MINOR</v>
      </c>
    </row>
    <row r="29" spans="1:5" x14ac:dyDescent="0.3">
      <c r="A29" s="56">
        <v>27</v>
      </c>
      <c r="B29" s="53" t="s">
        <v>113</v>
      </c>
      <c r="C29" s="56">
        <v>15</v>
      </c>
      <c r="D29" s="56" t="str">
        <f t="shared" si="0"/>
        <v>NOT ELIGIBLE</v>
      </c>
      <c r="E29" s="56" t="str">
        <f t="shared" si="1"/>
        <v>MINOR</v>
      </c>
    </row>
    <row r="30" spans="1:5" x14ac:dyDescent="0.3">
      <c r="A30" s="56">
        <v>28</v>
      </c>
      <c r="B30" s="53" t="s">
        <v>114</v>
      </c>
      <c r="C30" s="56">
        <v>16</v>
      </c>
      <c r="D30" s="56" t="str">
        <f t="shared" si="0"/>
        <v>ELIGIBLE</v>
      </c>
      <c r="E30" s="56" t="str">
        <f t="shared" si="1"/>
        <v>MINOR</v>
      </c>
    </row>
    <row r="31" spans="1:5" x14ac:dyDescent="0.3">
      <c r="A31" s="56">
        <v>29</v>
      </c>
      <c r="B31" s="53" t="s">
        <v>115</v>
      </c>
      <c r="C31" s="56">
        <v>16</v>
      </c>
      <c r="D31" s="56" t="str">
        <f t="shared" si="0"/>
        <v>ELIGIBLE</v>
      </c>
      <c r="E31" s="56" t="str">
        <f t="shared" si="1"/>
        <v>MINOR</v>
      </c>
    </row>
    <row r="32" spans="1:5" x14ac:dyDescent="0.3">
      <c r="A32" s="56">
        <v>30</v>
      </c>
      <c r="B32" s="53" t="s">
        <v>116</v>
      </c>
      <c r="C32" s="56">
        <v>16</v>
      </c>
      <c r="D32" s="56" t="str">
        <f t="shared" si="0"/>
        <v>ELIGIBLE</v>
      </c>
      <c r="E32" s="56" t="str">
        <f t="shared" si="1"/>
        <v>MINOR</v>
      </c>
    </row>
    <row r="33" spans="1:5" x14ac:dyDescent="0.3">
      <c r="A33" s="56">
        <v>31</v>
      </c>
      <c r="B33" s="53" t="s">
        <v>117</v>
      </c>
      <c r="C33" s="56">
        <v>15</v>
      </c>
      <c r="D33" s="56" t="str">
        <f t="shared" si="0"/>
        <v>NOT ELIGIBLE</v>
      </c>
      <c r="E33" s="56" t="str">
        <f t="shared" si="1"/>
        <v>MINOR</v>
      </c>
    </row>
    <row r="34" spans="1:5" x14ac:dyDescent="0.3">
      <c r="A34" s="56">
        <v>32</v>
      </c>
      <c r="B34" s="53" t="s">
        <v>118</v>
      </c>
      <c r="C34" s="56">
        <v>15</v>
      </c>
      <c r="D34" s="56" t="str">
        <f t="shared" si="0"/>
        <v>NOT ELIGIBLE</v>
      </c>
      <c r="E34" s="56" t="str">
        <f t="shared" si="1"/>
        <v>MINOR</v>
      </c>
    </row>
    <row r="35" spans="1:5" x14ac:dyDescent="0.3">
      <c r="A35" s="56">
        <v>33</v>
      </c>
      <c r="B35" s="53" t="s">
        <v>119</v>
      </c>
      <c r="C35" s="56">
        <v>17</v>
      </c>
      <c r="D35" s="56" t="str">
        <f t="shared" si="0"/>
        <v>ELIGIBLE</v>
      </c>
      <c r="E35" s="56" t="str">
        <f t="shared" si="1"/>
        <v>MINOR</v>
      </c>
    </row>
    <row r="36" spans="1:5" x14ac:dyDescent="0.3">
      <c r="A36" s="56">
        <v>34</v>
      </c>
      <c r="B36" s="53" t="s">
        <v>120</v>
      </c>
      <c r="C36" s="56">
        <v>19</v>
      </c>
      <c r="D36" s="56" t="str">
        <f t="shared" si="0"/>
        <v>ELIGIBLE</v>
      </c>
      <c r="E36" s="56" t="str">
        <f t="shared" si="1"/>
        <v>ADULT</v>
      </c>
    </row>
    <row r="37" spans="1:5" x14ac:dyDescent="0.3">
      <c r="A37" s="56">
        <v>35</v>
      </c>
      <c r="B37" s="53" t="s">
        <v>121</v>
      </c>
      <c r="C37" s="56">
        <v>14</v>
      </c>
      <c r="D37" s="56" t="str">
        <f t="shared" si="0"/>
        <v>NOT ELIGIBLE</v>
      </c>
      <c r="E37" s="56" t="str">
        <f t="shared" si="1"/>
        <v>MINOR</v>
      </c>
    </row>
    <row r="38" spans="1:5" x14ac:dyDescent="0.3">
      <c r="A38" s="56">
        <v>36</v>
      </c>
      <c r="B38" s="53" t="s">
        <v>122</v>
      </c>
      <c r="C38" s="56">
        <v>13</v>
      </c>
      <c r="D38" s="56" t="str">
        <f t="shared" si="0"/>
        <v>NOT ELIGIBLE</v>
      </c>
      <c r="E38" s="56" t="str">
        <f t="shared" si="1"/>
        <v>MINOR</v>
      </c>
    </row>
    <row r="39" spans="1:5" x14ac:dyDescent="0.3">
      <c r="A39" s="56">
        <v>37</v>
      </c>
      <c r="B39" s="53" t="s">
        <v>123</v>
      </c>
      <c r="C39" s="56">
        <v>12</v>
      </c>
      <c r="D39" s="56" t="str">
        <f t="shared" si="0"/>
        <v>NOT ELIGIBLE</v>
      </c>
      <c r="E39" s="56" t="str">
        <f t="shared" si="1"/>
        <v>MINOR</v>
      </c>
    </row>
    <row r="40" spans="1:5" x14ac:dyDescent="0.3">
      <c r="A40" s="56">
        <v>38</v>
      </c>
      <c r="B40" s="53" t="s">
        <v>124</v>
      </c>
      <c r="C40" s="56">
        <v>11</v>
      </c>
      <c r="D40" s="56" t="str">
        <f t="shared" si="0"/>
        <v>NOT ELIGIBLE</v>
      </c>
      <c r="E40" s="56" t="str">
        <f t="shared" si="1"/>
        <v>MINOR</v>
      </c>
    </row>
    <row r="41" spans="1:5" x14ac:dyDescent="0.3">
      <c r="A41" s="56">
        <v>39</v>
      </c>
      <c r="B41" s="53" t="s">
        <v>125</v>
      </c>
      <c r="C41" s="56">
        <v>18</v>
      </c>
      <c r="D41" s="56" t="str">
        <f t="shared" si="0"/>
        <v>ELIGIBLE</v>
      </c>
      <c r="E41" s="56" t="str">
        <f t="shared" si="1"/>
        <v>ADULT</v>
      </c>
    </row>
    <row r="42" spans="1:5" x14ac:dyDescent="0.3">
      <c r="A42" s="56">
        <v>40</v>
      </c>
      <c r="B42" s="53" t="s">
        <v>126</v>
      </c>
      <c r="C42" s="56">
        <v>17</v>
      </c>
      <c r="D42" s="56" t="str">
        <f t="shared" si="0"/>
        <v>ELIGIBLE</v>
      </c>
      <c r="E42" s="56" t="str">
        <f t="shared" si="1"/>
        <v>MINOR</v>
      </c>
    </row>
    <row r="43" spans="1:5" x14ac:dyDescent="0.3">
      <c r="A43" s="56">
        <v>41</v>
      </c>
      <c r="B43" s="53" t="s">
        <v>127</v>
      </c>
      <c r="C43" s="56">
        <v>16</v>
      </c>
      <c r="D43" s="56" t="str">
        <f t="shared" si="0"/>
        <v>ELIGIBLE</v>
      </c>
      <c r="E43" s="56" t="str">
        <f t="shared" si="1"/>
        <v>MINOR</v>
      </c>
    </row>
    <row r="44" spans="1:5" x14ac:dyDescent="0.3">
      <c r="A44" s="56">
        <v>42</v>
      </c>
      <c r="B44" s="53" t="s">
        <v>127</v>
      </c>
      <c r="C44" s="56">
        <v>15</v>
      </c>
      <c r="D44" s="56" t="str">
        <f t="shared" si="0"/>
        <v>NOT ELIGIBLE</v>
      </c>
      <c r="E44" s="56" t="str">
        <f t="shared" si="1"/>
        <v>MINOR</v>
      </c>
    </row>
    <row r="45" spans="1:5" x14ac:dyDescent="0.3">
      <c r="A45" s="56">
        <v>43</v>
      </c>
      <c r="B45" s="53" t="s">
        <v>128</v>
      </c>
      <c r="C45" s="56">
        <v>14</v>
      </c>
      <c r="D45" s="56" t="str">
        <f t="shared" si="0"/>
        <v>NOT ELIGIBLE</v>
      </c>
      <c r="E45" s="56" t="str">
        <f t="shared" si="1"/>
        <v>MINOR</v>
      </c>
    </row>
    <row r="46" spans="1:5" x14ac:dyDescent="0.3">
      <c r="A46" s="56">
        <v>44</v>
      </c>
      <c r="B46" s="53" t="s">
        <v>129</v>
      </c>
      <c r="C46" s="56">
        <v>15</v>
      </c>
      <c r="D46" s="56" t="str">
        <f t="shared" si="0"/>
        <v>NOT ELIGIBLE</v>
      </c>
      <c r="E46" s="56" t="str">
        <f t="shared" si="1"/>
        <v>MINOR</v>
      </c>
    </row>
    <row r="47" spans="1:5" x14ac:dyDescent="0.3">
      <c r="A47" s="56">
        <v>45</v>
      </c>
      <c r="B47" s="53" t="s">
        <v>129</v>
      </c>
      <c r="C47" s="56">
        <v>14</v>
      </c>
      <c r="D47" s="56" t="str">
        <f t="shared" si="0"/>
        <v>NOT ELIGIBLE</v>
      </c>
      <c r="E47" s="56" t="str">
        <f t="shared" si="1"/>
        <v>MINOR</v>
      </c>
    </row>
    <row r="48" spans="1:5" x14ac:dyDescent="0.3">
      <c r="A48" s="56">
        <v>46</v>
      </c>
      <c r="B48" s="53" t="s">
        <v>130</v>
      </c>
      <c r="C48" s="56">
        <v>13</v>
      </c>
      <c r="D48" s="56" t="str">
        <f t="shared" si="0"/>
        <v>NOT ELIGIBLE</v>
      </c>
      <c r="E48" s="56" t="str">
        <f t="shared" si="1"/>
        <v>MINOR</v>
      </c>
    </row>
    <row r="49" spans="1:5" x14ac:dyDescent="0.3">
      <c r="A49" s="56">
        <v>47</v>
      </c>
      <c r="B49" s="53" t="s">
        <v>131</v>
      </c>
      <c r="C49" s="56">
        <v>18</v>
      </c>
      <c r="D49" s="56" t="str">
        <f t="shared" si="0"/>
        <v>ELIGIBLE</v>
      </c>
      <c r="E49" s="56" t="str">
        <f t="shared" si="1"/>
        <v>ADULT</v>
      </c>
    </row>
    <row r="50" spans="1:5" x14ac:dyDescent="0.3">
      <c r="A50" s="56">
        <v>48</v>
      </c>
      <c r="B50" s="53" t="s">
        <v>132</v>
      </c>
      <c r="C50" s="56">
        <v>15</v>
      </c>
      <c r="D50" s="56" t="str">
        <f t="shared" si="0"/>
        <v>NOT ELIGIBLE</v>
      </c>
      <c r="E50" s="56" t="str">
        <f t="shared" si="1"/>
        <v>MINOR</v>
      </c>
    </row>
    <row r="51" spans="1:5" x14ac:dyDescent="0.3">
      <c r="A51" s="56">
        <v>49</v>
      </c>
      <c r="B51" s="53" t="s">
        <v>133</v>
      </c>
      <c r="C51" s="56">
        <v>16</v>
      </c>
      <c r="D51" s="56" t="str">
        <f t="shared" si="0"/>
        <v>ELIGIBLE</v>
      </c>
      <c r="E51" s="56" t="str">
        <f t="shared" si="1"/>
        <v>MINOR</v>
      </c>
    </row>
    <row r="52" spans="1:5" x14ac:dyDescent="0.3">
      <c r="A52" s="56">
        <v>50</v>
      </c>
      <c r="B52" s="53" t="s">
        <v>134</v>
      </c>
      <c r="C52" s="56">
        <v>14</v>
      </c>
      <c r="D52" s="56" t="str">
        <f t="shared" si="0"/>
        <v>NOT ELIGIBLE</v>
      </c>
      <c r="E52" s="56" t="str">
        <f t="shared" si="1"/>
        <v>MINOR</v>
      </c>
    </row>
    <row r="53" spans="1:5" x14ac:dyDescent="0.3">
      <c r="A53" s="56">
        <v>51</v>
      </c>
      <c r="B53" s="53" t="s">
        <v>117</v>
      </c>
      <c r="C53" s="56">
        <v>13</v>
      </c>
      <c r="D53" s="56" t="str">
        <f t="shared" si="0"/>
        <v>NOT ELIGIBLE</v>
      </c>
      <c r="E53" s="56" t="str">
        <f t="shared" si="1"/>
        <v>MINOR</v>
      </c>
    </row>
    <row r="54" spans="1:5" x14ac:dyDescent="0.3">
      <c r="A54" s="56">
        <v>52</v>
      </c>
      <c r="B54" s="53" t="s">
        <v>135</v>
      </c>
      <c r="C54" s="56">
        <v>18</v>
      </c>
      <c r="D54" s="56" t="str">
        <f t="shared" si="0"/>
        <v>ELIGIBLE</v>
      </c>
      <c r="E54" s="56" t="str">
        <f t="shared" si="1"/>
        <v>ADULT</v>
      </c>
    </row>
    <row r="55" spans="1:5" x14ac:dyDescent="0.3">
      <c r="A55" s="56">
        <v>53</v>
      </c>
      <c r="B55" s="53" t="s">
        <v>136</v>
      </c>
      <c r="C55" s="56">
        <v>17</v>
      </c>
      <c r="D55" s="56" t="str">
        <f t="shared" si="0"/>
        <v>ELIGIBLE</v>
      </c>
      <c r="E55" s="56" t="str">
        <f t="shared" si="1"/>
        <v>MINOR</v>
      </c>
    </row>
    <row r="56" spans="1:5" x14ac:dyDescent="0.3">
      <c r="A56" s="56">
        <v>54</v>
      </c>
      <c r="B56" s="53" t="s">
        <v>137</v>
      </c>
      <c r="C56" s="56">
        <v>16</v>
      </c>
      <c r="D56" s="56" t="str">
        <f t="shared" si="0"/>
        <v>ELIGIBLE</v>
      </c>
      <c r="E56" s="56" t="str">
        <f t="shared" si="1"/>
        <v>MINOR</v>
      </c>
    </row>
    <row r="57" spans="1:5" x14ac:dyDescent="0.3">
      <c r="A57" s="56">
        <v>55</v>
      </c>
      <c r="B57" s="53" t="s">
        <v>138</v>
      </c>
      <c r="C57" s="56">
        <v>15</v>
      </c>
      <c r="D57" s="56" t="str">
        <f t="shared" si="0"/>
        <v>NOT ELIGIBLE</v>
      </c>
      <c r="E57" s="56" t="str">
        <f t="shared" si="1"/>
        <v>MINOR</v>
      </c>
    </row>
    <row r="58" spans="1:5" x14ac:dyDescent="0.3">
      <c r="A58" s="56">
        <v>56</v>
      </c>
      <c r="B58" s="53" t="s">
        <v>127</v>
      </c>
      <c r="C58" s="56">
        <v>14</v>
      </c>
      <c r="D58" s="56" t="str">
        <f t="shared" si="0"/>
        <v>NOT ELIGIBLE</v>
      </c>
      <c r="E58" s="56" t="str">
        <f t="shared" si="1"/>
        <v>MINOR</v>
      </c>
    </row>
    <row r="59" spans="1:5" x14ac:dyDescent="0.3">
      <c r="A59" s="56">
        <v>57</v>
      </c>
      <c r="B59" s="53" t="s">
        <v>127</v>
      </c>
      <c r="C59" s="56">
        <v>15</v>
      </c>
      <c r="D59" s="56" t="str">
        <f t="shared" si="0"/>
        <v>NOT ELIGIBLE</v>
      </c>
      <c r="E59" s="56" t="str">
        <f t="shared" si="1"/>
        <v>MINOR</v>
      </c>
    </row>
    <row r="60" spans="1:5" x14ac:dyDescent="0.3">
      <c r="A60" s="56">
        <v>58</v>
      </c>
      <c r="B60" s="53" t="s">
        <v>139</v>
      </c>
      <c r="C60" s="56">
        <v>12</v>
      </c>
      <c r="D60" s="56" t="str">
        <f t="shared" si="0"/>
        <v>NOT ELIGIBLE</v>
      </c>
      <c r="E60" s="56" t="str">
        <f t="shared" si="1"/>
        <v>MINOR</v>
      </c>
    </row>
    <row r="61" spans="1:5" x14ac:dyDescent="0.3">
      <c r="A61" s="56">
        <v>59</v>
      </c>
      <c r="B61" s="53" t="s">
        <v>140</v>
      </c>
      <c r="C61" s="56">
        <v>15</v>
      </c>
      <c r="D61" s="56" t="str">
        <f t="shared" si="0"/>
        <v>NOT ELIGIBLE</v>
      </c>
      <c r="E61" s="56" t="str">
        <f t="shared" si="1"/>
        <v>MINOR</v>
      </c>
    </row>
    <row r="62" spans="1:5" x14ac:dyDescent="0.3">
      <c r="A62" s="56">
        <v>60</v>
      </c>
      <c r="B62" s="53" t="s">
        <v>141</v>
      </c>
      <c r="C62" s="56">
        <v>17</v>
      </c>
      <c r="D62" s="56" t="str">
        <f t="shared" si="0"/>
        <v>ELIGIBLE</v>
      </c>
      <c r="E62" s="56" t="str">
        <f t="shared" si="1"/>
        <v>MINOR</v>
      </c>
    </row>
    <row r="63" spans="1:5" x14ac:dyDescent="0.3">
      <c r="A63" s="56">
        <v>61</v>
      </c>
      <c r="B63" s="53" t="s">
        <v>142</v>
      </c>
      <c r="C63" s="56">
        <v>16</v>
      </c>
      <c r="D63" s="56" t="str">
        <f t="shared" si="0"/>
        <v>ELIGIBLE</v>
      </c>
      <c r="E63" s="56" t="str">
        <f t="shared" si="1"/>
        <v>MINOR</v>
      </c>
    </row>
    <row r="64" spans="1:5" x14ac:dyDescent="0.3">
      <c r="A64" s="56">
        <v>62</v>
      </c>
      <c r="B64" s="53" t="s">
        <v>143</v>
      </c>
      <c r="C64" s="56">
        <v>13</v>
      </c>
      <c r="D64" s="56" t="str">
        <f t="shared" si="0"/>
        <v>NOT ELIGIBLE</v>
      </c>
      <c r="E64" s="56" t="str">
        <f t="shared" si="1"/>
        <v>MINOR</v>
      </c>
    </row>
    <row r="65" spans="1:5" x14ac:dyDescent="0.3">
      <c r="A65" s="56">
        <v>63</v>
      </c>
      <c r="B65" s="53" t="s">
        <v>108</v>
      </c>
      <c r="C65" s="56">
        <v>14</v>
      </c>
      <c r="D65" s="56" t="str">
        <f t="shared" si="0"/>
        <v>NOT ELIGIBLE</v>
      </c>
      <c r="E65" s="56" t="str">
        <f t="shared" si="1"/>
        <v>MINOR</v>
      </c>
    </row>
    <row r="66" spans="1:5" x14ac:dyDescent="0.3">
      <c r="A66" s="56">
        <v>64</v>
      </c>
      <c r="B66" s="53" t="s">
        <v>144</v>
      </c>
      <c r="C66" s="56">
        <v>15</v>
      </c>
      <c r="D66" s="56" t="str">
        <f t="shared" si="0"/>
        <v>NOT ELIGIBLE</v>
      </c>
      <c r="E66" s="56" t="str">
        <f t="shared" si="1"/>
        <v>MINOR</v>
      </c>
    </row>
    <row r="67" spans="1:5" x14ac:dyDescent="0.3">
      <c r="A67" s="56">
        <v>65</v>
      </c>
      <c r="B67" s="53" t="s">
        <v>145</v>
      </c>
      <c r="C67" s="56">
        <v>16</v>
      </c>
      <c r="D67" s="56" t="str">
        <f t="shared" si="0"/>
        <v>ELIGIBLE</v>
      </c>
      <c r="E67" s="56" t="str">
        <f t="shared" si="1"/>
        <v>MINOR</v>
      </c>
    </row>
    <row r="68" spans="1:5" x14ac:dyDescent="0.3">
      <c r="A68" s="56">
        <v>66</v>
      </c>
      <c r="B68" s="53" t="s">
        <v>146</v>
      </c>
      <c r="C68" s="56">
        <v>13</v>
      </c>
      <c r="D68" s="56" t="str">
        <f t="shared" ref="D68:D102" si="2">IF(C68&gt;=16,"ELIGIBLE","NOT ELIGIBLE")</f>
        <v>NOT ELIGIBLE</v>
      </c>
      <c r="E68" s="56" t="str">
        <f t="shared" ref="E68:E92" si="3">IF(C68&gt;=18,"ADULT","MINOR")</f>
        <v>MINOR</v>
      </c>
    </row>
    <row r="69" spans="1:5" x14ac:dyDescent="0.3">
      <c r="A69" s="56">
        <v>67</v>
      </c>
      <c r="B69" s="53" t="s">
        <v>147</v>
      </c>
      <c r="C69" s="56">
        <v>17</v>
      </c>
      <c r="D69" s="56" t="str">
        <f t="shared" si="2"/>
        <v>ELIGIBLE</v>
      </c>
      <c r="E69" s="56" t="str">
        <f t="shared" si="3"/>
        <v>MINOR</v>
      </c>
    </row>
    <row r="70" spans="1:5" x14ac:dyDescent="0.3">
      <c r="A70" s="56">
        <v>68</v>
      </c>
      <c r="B70" s="53" t="s">
        <v>148</v>
      </c>
      <c r="C70" s="56">
        <v>18</v>
      </c>
      <c r="D70" s="56" t="str">
        <f t="shared" si="2"/>
        <v>ELIGIBLE</v>
      </c>
      <c r="E70" s="56" t="str">
        <f t="shared" si="3"/>
        <v>ADULT</v>
      </c>
    </row>
    <row r="71" spans="1:5" x14ac:dyDescent="0.3">
      <c r="A71" s="56">
        <v>69</v>
      </c>
      <c r="B71" s="53" t="s">
        <v>149</v>
      </c>
      <c r="C71" s="56">
        <v>16</v>
      </c>
      <c r="D71" s="56" t="str">
        <f t="shared" si="2"/>
        <v>ELIGIBLE</v>
      </c>
      <c r="E71" s="56" t="str">
        <f t="shared" si="3"/>
        <v>MINOR</v>
      </c>
    </row>
    <row r="72" spans="1:5" x14ac:dyDescent="0.3">
      <c r="A72" s="56">
        <v>70</v>
      </c>
      <c r="B72" s="53" t="s">
        <v>124</v>
      </c>
      <c r="C72" s="56">
        <v>15</v>
      </c>
      <c r="D72" s="56" t="str">
        <f t="shared" si="2"/>
        <v>NOT ELIGIBLE</v>
      </c>
      <c r="E72" s="56" t="str">
        <f t="shared" si="3"/>
        <v>MINOR</v>
      </c>
    </row>
    <row r="73" spans="1:5" x14ac:dyDescent="0.3">
      <c r="A73" s="56">
        <v>71</v>
      </c>
      <c r="B73" s="53" t="s">
        <v>150</v>
      </c>
      <c r="C73" s="56">
        <v>13</v>
      </c>
      <c r="D73" s="56" t="str">
        <f t="shared" si="2"/>
        <v>NOT ELIGIBLE</v>
      </c>
      <c r="E73" s="56" t="str">
        <f t="shared" si="3"/>
        <v>MINOR</v>
      </c>
    </row>
    <row r="74" spans="1:5" x14ac:dyDescent="0.3">
      <c r="A74" s="56">
        <v>72</v>
      </c>
      <c r="B74" s="53" t="s">
        <v>151</v>
      </c>
      <c r="C74" s="56">
        <v>15</v>
      </c>
      <c r="D74" s="56" t="str">
        <f t="shared" si="2"/>
        <v>NOT ELIGIBLE</v>
      </c>
      <c r="E74" s="56" t="str">
        <f t="shared" si="3"/>
        <v>MINOR</v>
      </c>
    </row>
    <row r="75" spans="1:5" x14ac:dyDescent="0.3">
      <c r="A75" s="56">
        <v>73</v>
      </c>
      <c r="B75" s="53" t="s">
        <v>152</v>
      </c>
      <c r="C75" s="56">
        <v>17</v>
      </c>
      <c r="D75" s="56" t="str">
        <f t="shared" si="2"/>
        <v>ELIGIBLE</v>
      </c>
      <c r="E75" s="56" t="str">
        <f t="shared" si="3"/>
        <v>MINOR</v>
      </c>
    </row>
    <row r="76" spans="1:5" x14ac:dyDescent="0.3">
      <c r="A76" s="56">
        <v>74</v>
      </c>
      <c r="B76" s="53" t="s">
        <v>153</v>
      </c>
      <c r="C76" s="56">
        <v>14</v>
      </c>
      <c r="D76" s="56" t="str">
        <f t="shared" si="2"/>
        <v>NOT ELIGIBLE</v>
      </c>
      <c r="E76" s="56" t="str">
        <f t="shared" si="3"/>
        <v>MINOR</v>
      </c>
    </row>
    <row r="77" spans="1:5" x14ac:dyDescent="0.3">
      <c r="A77" s="56">
        <v>75</v>
      </c>
      <c r="B77" s="53" t="s">
        <v>154</v>
      </c>
      <c r="C77" s="56">
        <v>15</v>
      </c>
      <c r="D77" s="56" t="str">
        <f t="shared" si="2"/>
        <v>NOT ELIGIBLE</v>
      </c>
      <c r="E77" s="56" t="str">
        <f t="shared" si="3"/>
        <v>MINOR</v>
      </c>
    </row>
    <row r="78" spans="1:5" x14ac:dyDescent="0.3">
      <c r="A78" s="56">
        <v>76</v>
      </c>
      <c r="B78" s="53" t="s">
        <v>155</v>
      </c>
      <c r="C78" s="56">
        <v>13</v>
      </c>
      <c r="D78" s="56" t="str">
        <f t="shared" si="2"/>
        <v>NOT ELIGIBLE</v>
      </c>
      <c r="E78" s="56" t="str">
        <f t="shared" si="3"/>
        <v>MINOR</v>
      </c>
    </row>
    <row r="79" spans="1:5" x14ac:dyDescent="0.3">
      <c r="A79" s="56">
        <v>77</v>
      </c>
      <c r="B79" s="53" t="s">
        <v>156</v>
      </c>
      <c r="C79" s="56">
        <v>17</v>
      </c>
      <c r="D79" s="56" t="str">
        <f t="shared" si="2"/>
        <v>ELIGIBLE</v>
      </c>
      <c r="E79" s="56" t="str">
        <f t="shared" si="3"/>
        <v>MINOR</v>
      </c>
    </row>
    <row r="80" spans="1:5" x14ac:dyDescent="0.3">
      <c r="A80" s="56">
        <v>78</v>
      </c>
      <c r="B80" s="53" t="s">
        <v>157</v>
      </c>
      <c r="C80" s="56">
        <v>13</v>
      </c>
      <c r="D80" s="56" t="str">
        <f t="shared" si="2"/>
        <v>NOT ELIGIBLE</v>
      </c>
      <c r="E80" s="56" t="str">
        <f t="shared" si="3"/>
        <v>MINOR</v>
      </c>
    </row>
    <row r="81" spans="1:5" x14ac:dyDescent="0.3">
      <c r="A81" s="56">
        <v>79</v>
      </c>
      <c r="B81" s="53" t="s">
        <v>158</v>
      </c>
      <c r="C81" s="56">
        <v>15</v>
      </c>
      <c r="D81" s="56" t="str">
        <f t="shared" si="2"/>
        <v>NOT ELIGIBLE</v>
      </c>
      <c r="E81" s="56" t="str">
        <f t="shared" si="3"/>
        <v>MINOR</v>
      </c>
    </row>
    <row r="82" spans="1:5" x14ac:dyDescent="0.3">
      <c r="A82" s="56">
        <v>80</v>
      </c>
      <c r="B82" s="53" t="s">
        <v>159</v>
      </c>
      <c r="C82" s="56">
        <v>12</v>
      </c>
      <c r="D82" s="56" t="str">
        <f t="shared" si="2"/>
        <v>NOT ELIGIBLE</v>
      </c>
      <c r="E82" s="56" t="str">
        <f t="shared" si="3"/>
        <v>MINOR</v>
      </c>
    </row>
    <row r="83" spans="1:5" x14ac:dyDescent="0.3">
      <c r="A83" s="56">
        <v>81</v>
      </c>
      <c r="B83" s="53" t="s">
        <v>160</v>
      </c>
      <c r="C83" s="56">
        <v>11</v>
      </c>
      <c r="D83" s="56" t="str">
        <f t="shared" si="2"/>
        <v>NOT ELIGIBLE</v>
      </c>
      <c r="E83" s="56" t="str">
        <f t="shared" si="3"/>
        <v>MINOR</v>
      </c>
    </row>
    <row r="84" spans="1:5" x14ac:dyDescent="0.3">
      <c r="A84" s="56">
        <v>82</v>
      </c>
      <c r="B84" s="53" t="s">
        <v>119</v>
      </c>
      <c r="C84" s="56">
        <v>15</v>
      </c>
      <c r="D84" s="56" t="str">
        <f t="shared" si="2"/>
        <v>NOT ELIGIBLE</v>
      </c>
      <c r="E84" s="56" t="str">
        <f t="shared" si="3"/>
        <v>MINOR</v>
      </c>
    </row>
    <row r="85" spans="1:5" x14ac:dyDescent="0.3">
      <c r="A85" s="56">
        <v>83</v>
      </c>
      <c r="B85" s="53" t="s">
        <v>161</v>
      </c>
      <c r="C85" s="56">
        <v>10</v>
      </c>
      <c r="D85" s="56" t="str">
        <f t="shared" si="2"/>
        <v>NOT ELIGIBLE</v>
      </c>
      <c r="E85" s="56" t="str">
        <f t="shared" si="3"/>
        <v>MINOR</v>
      </c>
    </row>
    <row r="86" spans="1:5" x14ac:dyDescent="0.3">
      <c r="A86" s="56">
        <v>84</v>
      </c>
      <c r="B86" s="53" t="s">
        <v>162</v>
      </c>
      <c r="C86" s="56">
        <v>9</v>
      </c>
      <c r="D86" s="56" t="str">
        <f t="shared" si="2"/>
        <v>NOT ELIGIBLE</v>
      </c>
      <c r="E86" s="56" t="str">
        <f t="shared" si="3"/>
        <v>MINOR</v>
      </c>
    </row>
    <row r="87" spans="1:5" x14ac:dyDescent="0.3">
      <c r="A87" s="56">
        <v>85</v>
      </c>
      <c r="B87" s="53" t="s">
        <v>163</v>
      </c>
      <c r="C87" s="56">
        <v>15</v>
      </c>
      <c r="D87" s="56" t="str">
        <f t="shared" si="2"/>
        <v>NOT ELIGIBLE</v>
      </c>
      <c r="E87" s="56" t="str">
        <f t="shared" si="3"/>
        <v>MINOR</v>
      </c>
    </row>
    <row r="88" spans="1:5" x14ac:dyDescent="0.3">
      <c r="A88" s="56">
        <v>86</v>
      </c>
      <c r="B88" s="53" t="s">
        <v>164</v>
      </c>
      <c r="C88" s="56">
        <v>18</v>
      </c>
      <c r="D88" s="56" t="str">
        <f t="shared" si="2"/>
        <v>ELIGIBLE</v>
      </c>
      <c r="E88" s="56" t="str">
        <f t="shared" si="3"/>
        <v>ADULT</v>
      </c>
    </row>
    <row r="89" spans="1:5" x14ac:dyDescent="0.3">
      <c r="A89" s="56">
        <v>87</v>
      </c>
      <c r="B89" s="53" t="s">
        <v>165</v>
      </c>
      <c r="C89" s="56">
        <v>13</v>
      </c>
      <c r="D89" s="56" t="str">
        <f t="shared" si="2"/>
        <v>NOT ELIGIBLE</v>
      </c>
      <c r="E89" s="56" t="str">
        <f t="shared" si="3"/>
        <v>MINOR</v>
      </c>
    </row>
    <row r="90" spans="1:5" x14ac:dyDescent="0.3">
      <c r="A90" s="56">
        <v>88</v>
      </c>
      <c r="B90" s="53" t="s">
        <v>166</v>
      </c>
      <c r="C90" s="56">
        <v>13</v>
      </c>
      <c r="D90" s="56" t="str">
        <f t="shared" si="2"/>
        <v>NOT ELIGIBLE</v>
      </c>
      <c r="E90" s="56" t="str">
        <f t="shared" si="3"/>
        <v>MINOR</v>
      </c>
    </row>
    <row r="91" spans="1:5" x14ac:dyDescent="0.3">
      <c r="A91" s="56">
        <v>89</v>
      </c>
      <c r="B91" s="53" t="s">
        <v>167</v>
      </c>
      <c r="C91" s="56">
        <v>15</v>
      </c>
      <c r="D91" s="56" t="str">
        <f t="shared" si="2"/>
        <v>NOT ELIGIBLE</v>
      </c>
      <c r="E91" s="56" t="str">
        <f t="shared" si="3"/>
        <v>MINOR</v>
      </c>
    </row>
    <row r="92" spans="1:5" x14ac:dyDescent="0.3">
      <c r="A92" s="56">
        <v>90</v>
      </c>
      <c r="B92" s="53" t="s">
        <v>168</v>
      </c>
      <c r="C92" s="56">
        <v>13</v>
      </c>
      <c r="D92" s="56" t="str">
        <f t="shared" si="2"/>
        <v>NOT ELIGIBLE</v>
      </c>
      <c r="E92" s="56" t="str">
        <f t="shared" si="3"/>
        <v>MINOR</v>
      </c>
    </row>
    <row r="93" spans="1:5" x14ac:dyDescent="0.3">
      <c r="A93" s="56">
        <v>91</v>
      </c>
      <c r="B93" s="53" t="s">
        <v>169</v>
      </c>
      <c r="C93" s="56">
        <v>15</v>
      </c>
      <c r="D93" s="56" t="str">
        <f t="shared" si="2"/>
        <v>NOT ELIGIBLE</v>
      </c>
      <c r="E93" s="56" t="str">
        <f>IF(C93&gt;=18,"ADULT","MINOR")</f>
        <v>MINOR</v>
      </c>
    </row>
    <row r="94" spans="1:5" x14ac:dyDescent="0.3">
      <c r="A94" s="56">
        <v>92</v>
      </c>
      <c r="B94" s="53" t="s">
        <v>170</v>
      </c>
      <c r="C94" s="56">
        <v>17</v>
      </c>
      <c r="D94" s="56" t="str">
        <f t="shared" si="2"/>
        <v>ELIGIBLE</v>
      </c>
      <c r="E94" s="56" t="str">
        <f t="shared" ref="E94:E102" si="4">IF(C94&gt;=18,"ADULT","MINOR")</f>
        <v>MINOR</v>
      </c>
    </row>
    <row r="95" spans="1:5" x14ac:dyDescent="0.3">
      <c r="A95" s="56">
        <v>93</v>
      </c>
      <c r="B95" s="53" t="s">
        <v>171</v>
      </c>
      <c r="C95" s="56">
        <v>15</v>
      </c>
      <c r="D95" s="56" t="str">
        <f t="shared" si="2"/>
        <v>NOT ELIGIBLE</v>
      </c>
      <c r="E95" s="56" t="str">
        <f t="shared" si="4"/>
        <v>MINOR</v>
      </c>
    </row>
    <row r="96" spans="1:5" x14ac:dyDescent="0.3">
      <c r="A96" s="56">
        <v>94</v>
      </c>
      <c r="B96" s="53" t="s">
        <v>172</v>
      </c>
      <c r="C96" s="56">
        <v>12</v>
      </c>
      <c r="D96" s="56" t="str">
        <f t="shared" si="2"/>
        <v>NOT ELIGIBLE</v>
      </c>
      <c r="E96" s="56" t="str">
        <f t="shared" si="4"/>
        <v>MINOR</v>
      </c>
    </row>
    <row r="97" spans="1:5" x14ac:dyDescent="0.3">
      <c r="A97" s="56">
        <v>95</v>
      </c>
      <c r="B97" s="53" t="s">
        <v>173</v>
      </c>
      <c r="C97" s="56">
        <v>11</v>
      </c>
      <c r="D97" s="56" t="str">
        <f t="shared" si="2"/>
        <v>NOT ELIGIBLE</v>
      </c>
      <c r="E97" s="56" t="str">
        <f t="shared" si="4"/>
        <v>MINOR</v>
      </c>
    </row>
    <row r="98" spans="1:5" x14ac:dyDescent="0.3">
      <c r="A98" s="56">
        <v>96</v>
      </c>
      <c r="B98" s="53" t="s">
        <v>174</v>
      </c>
      <c r="C98" s="56">
        <v>17</v>
      </c>
      <c r="D98" s="56" t="str">
        <f t="shared" si="2"/>
        <v>ELIGIBLE</v>
      </c>
      <c r="E98" s="56" t="str">
        <f t="shared" si="4"/>
        <v>MINOR</v>
      </c>
    </row>
    <row r="99" spans="1:5" x14ac:dyDescent="0.3">
      <c r="A99" s="56">
        <v>97</v>
      </c>
      <c r="B99" s="53" t="s">
        <v>175</v>
      </c>
      <c r="C99" s="56">
        <v>19</v>
      </c>
      <c r="D99" s="56" t="str">
        <f t="shared" si="2"/>
        <v>ELIGIBLE</v>
      </c>
      <c r="E99" s="56" t="str">
        <f t="shared" si="4"/>
        <v>ADULT</v>
      </c>
    </row>
    <row r="100" spans="1:5" x14ac:dyDescent="0.3">
      <c r="A100" s="56">
        <v>98</v>
      </c>
      <c r="B100" s="53" t="s">
        <v>176</v>
      </c>
      <c r="C100" s="56">
        <v>14</v>
      </c>
      <c r="D100" s="56" t="str">
        <f t="shared" si="2"/>
        <v>NOT ELIGIBLE</v>
      </c>
      <c r="E100" s="56" t="str">
        <f t="shared" si="4"/>
        <v>MINOR</v>
      </c>
    </row>
    <row r="101" spans="1:5" x14ac:dyDescent="0.3">
      <c r="A101" s="56">
        <v>99</v>
      </c>
      <c r="B101" s="53" t="s">
        <v>177</v>
      </c>
      <c r="C101" s="56">
        <v>15</v>
      </c>
      <c r="D101" s="56" t="str">
        <f t="shared" si="2"/>
        <v>NOT ELIGIBLE</v>
      </c>
      <c r="E101" s="56" t="str">
        <f t="shared" si="4"/>
        <v>MINOR</v>
      </c>
    </row>
    <row r="102" spans="1:5" x14ac:dyDescent="0.3">
      <c r="A102" s="56">
        <v>100</v>
      </c>
      <c r="B102" s="53" t="s">
        <v>178</v>
      </c>
      <c r="C102" s="56">
        <v>13</v>
      </c>
      <c r="D102" s="56" t="str">
        <f t="shared" si="2"/>
        <v>NOT ELIGIBLE</v>
      </c>
      <c r="E102" s="56" t="str">
        <f t="shared" si="4"/>
        <v>MINOR</v>
      </c>
    </row>
  </sheetData>
  <mergeCells count="1">
    <mergeCell ref="A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E6B8B-894B-40DD-9EBF-04E6521D1362}">
  <dimension ref="A1:D103"/>
  <sheetViews>
    <sheetView zoomScale="109" workbookViewId="0">
      <selection sqref="A1:D1"/>
    </sheetView>
  </sheetViews>
  <sheetFormatPr defaultRowHeight="14.4" x14ac:dyDescent="0.3"/>
  <cols>
    <col min="1" max="1" width="9.44140625" bestFit="1" customWidth="1"/>
    <col min="2" max="2" width="24.5546875" bestFit="1" customWidth="1"/>
    <col min="3" max="3" width="9.5546875" bestFit="1" customWidth="1"/>
    <col min="4" max="4" width="22.21875" bestFit="1" customWidth="1"/>
  </cols>
  <sheetData>
    <row r="1" spans="1:4" x14ac:dyDescent="0.3">
      <c r="A1" s="57" t="s">
        <v>190</v>
      </c>
      <c r="B1" s="57"/>
      <c r="C1" s="57"/>
      <c r="D1" s="57"/>
    </row>
    <row r="2" spans="1:4" x14ac:dyDescent="0.3">
      <c r="A2" s="51" t="s">
        <v>93</v>
      </c>
      <c r="B2" s="51" t="s">
        <v>46</v>
      </c>
      <c r="C2" s="51" t="s">
        <v>74</v>
      </c>
      <c r="D2" s="51" t="s">
        <v>189</v>
      </c>
    </row>
    <row r="3" spans="1:4" x14ac:dyDescent="0.3">
      <c r="A3" s="56">
        <v>1</v>
      </c>
      <c r="B3" s="52" t="s">
        <v>179</v>
      </c>
      <c r="C3" s="56" t="s">
        <v>183</v>
      </c>
      <c r="D3" s="56" t="str">
        <f>_xlfn.IFS(C3="A+", "100%",C3="A", "50%",C3="B", "NO SCHOLARSHIP",C3="B+", "NO SCHOLAR SHIP",C3="C", "NO SCHOLARSHIP",C3="C+", "NO SCHOLARSHIP")</f>
        <v>50%</v>
      </c>
    </row>
    <row r="4" spans="1:4" x14ac:dyDescent="0.3">
      <c r="A4" s="56">
        <v>2</v>
      </c>
      <c r="B4" s="52" t="s">
        <v>95</v>
      </c>
      <c r="C4" s="56" t="s">
        <v>184</v>
      </c>
      <c r="D4" s="56" t="str">
        <f>_xlfn.IFS(C4="A+", "100%",C4="A", "50%",C4="B", "NO SCHOLARSHIP",C4="B+", "NO SCHOLAR SHIP",C4="C", "NO SCHOLARSHIP",C4="C+", "NO SCHOLARSHIP")</f>
        <v>100%</v>
      </c>
    </row>
    <row r="5" spans="1:4" x14ac:dyDescent="0.3">
      <c r="A5" s="56">
        <v>3</v>
      </c>
      <c r="B5" s="52" t="s">
        <v>50</v>
      </c>
      <c r="C5" s="56" t="s">
        <v>183</v>
      </c>
      <c r="D5" s="56" t="str">
        <f t="shared" ref="D5:D67" si="0">_xlfn.IFS(C5="A+", "100%",C5="A", "50%",C5="B", "NO SCHOLARSHIP",C5="B+", "NO SCHOLAR SHIP",C5="C", "NO SCHOLARSHIP",C5="C+", "NO SCHOLARSHIP")</f>
        <v>50%</v>
      </c>
    </row>
    <row r="6" spans="1:4" x14ac:dyDescent="0.3">
      <c r="A6" s="56">
        <v>4</v>
      </c>
      <c r="B6" s="52" t="s">
        <v>7</v>
      </c>
      <c r="C6" s="56" t="s">
        <v>184</v>
      </c>
      <c r="D6" s="56" t="str">
        <f t="shared" si="0"/>
        <v>100%</v>
      </c>
    </row>
    <row r="7" spans="1:4" x14ac:dyDescent="0.3">
      <c r="A7" s="56">
        <v>5</v>
      </c>
      <c r="B7" s="52" t="s">
        <v>96</v>
      </c>
      <c r="C7" s="56" t="s">
        <v>183</v>
      </c>
      <c r="D7" s="56" t="str">
        <f t="shared" si="0"/>
        <v>50%</v>
      </c>
    </row>
    <row r="8" spans="1:4" x14ac:dyDescent="0.3">
      <c r="A8" s="56">
        <v>6</v>
      </c>
      <c r="B8" s="52" t="s">
        <v>14</v>
      </c>
      <c r="C8" s="56" t="s">
        <v>183</v>
      </c>
      <c r="D8" s="56" t="str">
        <f t="shared" si="0"/>
        <v>50%</v>
      </c>
    </row>
    <row r="9" spans="1:4" x14ac:dyDescent="0.3">
      <c r="A9" s="56">
        <v>7</v>
      </c>
      <c r="B9" s="52" t="s">
        <v>97</v>
      </c>
      <c r="C9" s="56" t="s">
        <v>185</v>
      </c>
      <c r="D9" s="56" t="str">
        <f t="shared" si="0"/>
        <v>NO SCHOLARSHIP</v>
      </c>
    </row>
    <row r="10" spans="1:4" x14ac:dyDescent="0.3">
      <c r="A10" s="56">
        <v>8</v>
      </c>
      <c r="B10" s="52" t="s">
        <v>98</v>
      </c>
      <c r="C10" s="56" t="s">
        <v>183</v>
      </c>
      <c r="D10" s="56" t="str">
        <f t="shared" si="0"/>
        <v>50%</v>
      </c>
    </row>
    <row r="11" spans="1:4" x14ac:dyDescent="0.3">
      <c r="A11" s="56">
        <v>9</v>
      </c>
      <c r="B11" s="52" t="s">
        <v>99</v>
      </c>
      <c r="C11" s="56" t="s">
        <v>185</v>
      </c>
      <c r="D11" s="56" t="str">
        <f t="shared" si="0"/>
        <v>NO SCHOLARSHIP</v>
      </c>
    </row>
    <row r="12" spans="1:4" x14ac:dyDescent="0.3">
      <c r="A12" s="56">
        <v>10</v>
      </c>
      <c r="B12" s="52" t="s">
        <v>100</v>
      </c>
      <c r="C12" s="56" t="s">
        <v>183</v>
      </c>
      <c r="D12" s="56" t="str">
        <f t="shared" si="0"/>
        <v>50%</v>
      </c>
    </row>
    <row r="13" spans="1:4" x14ac:dyDescent="0.3">
      <c r="A13" s="56">
        <v>11</v>
      </c>
      <c r="B13" s="52" t="s">
        <v>48</v>
      </c>
      <c r="C13" s="56" t="s">
        <v>183</v>
      </c>
      <c r="D13" s="56" t="str">
        <f t="shared" si="0"/>
        <v>50%</v>
      </c>
    </row>
    <row r="14" spans="1:4" x14ac:dyDescent="0.3">
      <c r="A14" s="56">
        <v>12</v>
      </c>
      <c r="B14" s="52" t="s">
        <v>11</v>
      </c>
      <c r="C14" s="56" t="s">
        <v>185</v>
      </c>
      <c r="D14" s="56" t="str">
        <f t="shared" si="0"/>
        <v>NO SCHOLARSHIP</v>
      </c>
    </row>
    <row r="15" spans="1:4" x14ac:dyDescent="0.3">
      <c r="A15" s="56">
        <v>13</v>
      </c>
      <c r="B15" s="52" t="s">
        <v>2</v>
      </c>
      <c r="C15" s="56" t="s">
        <v>185</v>
      </c>
      <c r="D15" s="56" t="str">
        <f t="shared" si="0"/>
        <v>NO SCHOLARSHIP</v>
      </c>
    </row>
    <row r="16" spans="1:4" x14ac:dyDescent="0.3">
      <c r="A16" s="56">
        <v>14</v>
      </c>
      <c r="B16" s="52" t="s">
        <v>101</v>
      </c>
      <c r="C16" s="56" t="s">
        <v>183</v>
      </c>
      <c r="D16" s="56" t="str">
        <f t="shared" si="0"/>
        <v>50%</v>
      </c>
    </row>
    <row r="17" spans="1:4" x14ac:dyDescent="0.3">
      <c r="A17" s="56">
        <v>15</v>
      </c>
      <c r="B17" s="52" t="s">
        <v>102</v>
      </c>
      <c r="C17" s="56" t="s">
        <v>186</v>
      </c>
      <c r="D17" s="56" t="str">
        <f t="shared" si="0"/>
        <v>NO SCHOLARSHIP</v>
      </c>
    </row>
    <row r="18" spans="1:4" x14ac:dyDescent="0.3">
      <c r="A18" s="56">
        <v>16</v>
      </c>
      <c r="B18" s="52" t="s">
        <v>103</v>
      </c>
      <c r="C18" s="56" t="s">
        <v>183</v>
      </c>
      <c r="D18" s="56" t="str">
        <f t="shared" si="0"/>
        <v>50%</v>
      </c>
    </row>
    <row r="19" spans="1:4" x14ac:dyDescent="0.3">
      <c r="A19" s="56">
        <v>17</v>
      </c>
      <c r="B19" s="52" t="s">
        <v>95</v>
      </c>
      <c r="C19" s="56" t="s">
        <v>183</v>
      </c>
      <c r="D19" s="56" t="str">
        <f t="shared" si="0"/>
        <v>50%</v>
      </c>
    </row>
    <row r="20" spans="1:4" x14ac:dyDescent="0.3">
      <c r="A20" s="56">
        <v>18</v>
      </c>
      <c r="B20" s="53" t="s">
        <v>104</v>
      </c>
      <c r="C20" s="56" t="s">
        <v>183</v>
      </c>
      <c r="D20" s="56" t="str">
        <f t="shared" si="0"/>
        <v>50%</v>
      </c>
    </row>
    <row r="21" spans="1:4" x14ac:dyDescent="0.3">
      <c r="A21" s="56">
        <v>19</v>
      </c>
      <c r="B21" s="53" t="s">
        <v>105</v>
      </c>
      <c r="C21" s="56" t="s">
        <v>187</v>
      </c>
      <c r="D21" s="56" t="str">
        <f t="shared" si="0"/>
        <v>NO SCHOLAR SHIP</v>
      </c>
    </row>
    <row r="22" spans="1:4" x14ac:dyDescent="0.3">
      <c r="A22" s="56">
        <v>20</v>
      </c>
      <c r="B22" s="53" t="s">
        <v>106</v>
      </c>
      <c r="C22" s="56" t="s">
        <v>185</v>
      </c>
      <c r="D22" s="56" t="str">
        <f t="shared" si="0"/>
        <v>NO SCHOLARSHIP</v>
      </c>
    </row>
    <row r="23" spans="1:4" x14ac:dyDescent="0.3">
      <c r="A23" s="56">
        <v>21</v>
      </c>
      <c r="B23" s="53" t="s">
        <v>107</v>
      </c>
      <c r="C23" s="56" t="s">
        <v>185</v>
      </c>
      <c r="D23" s="56" t="str">
        <f t="shared" si="0"/>
        <v>NO SCHOLARSHIP</v>
      </c>
    </row>
    <row r="24" spans="1:4" x14ac:dyDescent="0.3">
      <c r="A24" s="56">
        <v>22</v>
      </c>
      <c r="B24" s="53" t="s">
        <v>108</v>
      </c>
      <c r="C24" s="56" t="s">
        <v>183</v>
      </c>
      <c r="D24" s="56" t="str">
        <f t="shared" si="0"/>
        <v>50%</v>
      </c>
    </row>
    <row r="25" spans="1:4" x14ac:dyDescent="0.3">
      <c r="A25" s="56">
        <v>23</v>
      </c>
      <c r="B25" s="53" t="s">
        <v>109</v>
      </c>
      <c r="C25" s="56" t="s">
        <v>184</v>
      </c>
      <c r="D25" s="56" t="str">
        <f t="shared" si="0"/>
        <v>100%</v>
      </c>
    </row>
    <row r="26" spans="1:4" x14ac:dyDescent="0.3">
      <c r="A26" s="56">
        <v>24</v>
      </c>
      <c r="B26" s="53" t="s">
        <v>110</v>
      </c>
      <c r="C26" s="56" t="s">
        <v>183</v>
      </c>
      <c r="D26" s="56" t="str">
        <f t="shared" si="0"/>
        <v>50%</v>
      </c>
    </row>
    <row r="27" spans="1:4" x14ac:dyDescent="0.3">
      <c r="A27" s="56">
        <v>25</v>
      </c>
      <c r="B27" s="53" t="s">
        <v>111</v>
      </c>
      <c r="C27" s="56" t="s">
        <v>183</v>
      </c>
      <c r="D27" s="56" t="str">
        <f t="shared" si="0"/>
        <v>50%</v>
      </c>
    </row>
    <row r="28" spans="1:4" x14ac:dyDescent="0.3">
      <c r="A28" s="56">
        <v>26</v>
      </c>
      <c r="B28" s="53" t="s">
        <v>112</v>
      </c>
      <c r="C28" s="56" t="s">
        <v>183</v>
      </c>
      <c r="D28" s="56" t="str">
        <f t="shared" si="0"/>
        <v>50%</v>
      </c>
    </row>
    <row r="29" spans="1:4" x14ac:dyDescent="0.3">
      <c r="A29" s="56">
        <v>27</v>
      </c>
      <c r="B29" s="53" t="s">
        <v>113</v>
      </c>
      <c r="C29" s="56" t="s">
        <v>185</v>
      </c>
      <c r="D29" s="56" t="str">
        <f t="shared" si="0"/>
        <v>NO SCHOLARSHIP</v>
      </c>
    </row>
    <row r="30" spans="1:4" x14ac:dyDescent="0.3">
      <c r="A30" s="56">
        <v>28</v>
      </c>
      <c r="B30" s="53" t="s">
        <v>114</v>
      </c>
      <c r="C30" s="56" t="s">
        <v>185</v>
      </c>
      <c r="D30" s="56" t="str">
        <f t="shared" si="0"/>
        <v>NO SCHOLARSHIP</v>
      </c>
    </row>
    <row r="31" spans="1:4" x14ac:dyDescent="0.3">
      <c r="A31" s="56">
        <v>29</v>
      </c>
      <c r="B31" s="53" t="s">
        <v>115</v>
      </c>
      <c r="C31" s="56" t="s">
        <v>185</v>
      </c>
      <c r="D31" s="56" t="str">
        <f t="shared" si="0"/>
        <v>NO SCHOLARSHIP</v>
      </c>
    </row>
    <row r="32" spans="1:4" x14ac:dyDescent="0.3">
      <c r="A32" s="56">
        <v>30</v>
      </c>
      <c r="B32" s="53" t="s">
        <v>116</v>
      </c>
      <c r="C32" s="56" t="s">
        <v>185</v>
      </c>
      <c r="D32" s="56" t="str">
        <f t="shared" si="0"/>
        <v>NO SCHOLARSHIP</v>
      </c>
    </row>
    <row r="33" spans="1:4" x14ac:dyDescent="0.3">
      <c r="A33" s="56">
        <v>31</v>
      </c>
      <c r="B33" s="53" t="s">
        <v>117</v>
      </c>
      <c r="C33" s="56" t="s">
        <v>187</v>
      </c>
      <c r="D33" s="56" t="str">
        <f t="shared" si="0"/>
        <v>NO SCHOLAR SHIP</v>
      </c>
    </row>
    <row r="34" spans="1:4" x14ac:dyDescent="0.3">
      <c r="A34" s="56">
        <v>32</v>
      </c>
      <c r="B34" s="53" t="s">
        <v>118</v>
      </c>
      <c r="C34" s="56" t="s">
        <v>187</v>
      </c>
      <c r="D34" s="56" t="str">
        <f t="shared" si="0"/>
        <v>NO SCHOLAR SHIP</v>
      </c>
    </row>
    <row r="35" spans="1:4" x14ac:dyDescent="0.3">
      <c r="A35" s="56">
        <v>33</v>
      </c>
      <c r="B35" s="53" t="s">
        <v>119</v>
      </c>
      <c r="C35" s="56" t="s">
        <v>183</v>
      </c>
      <c r="D35" s="56" t="str">
        <f t="shared" si="0"/>
        <v>50%</v>
      </c>
    </row>
    <row r="36" spans="1:4" x14ac:dyDescent="0.3">
      <c r="A36" s="56">
        <v>34</v>
      </c>
      <c r="B36" s="53" t="s">
        <v>120</v>
      </c>
      <c r="C36" s="56" t="s">
        <v>183</v>
      </c>
      <c r="D36" s="56" t="str">
        <f t="shared" si="0"/>
        <v>50%</v>
      </c>
    </row>
    <row r="37" spans="1:4" x14ac:dyDescent="0.3">
      <c r="A37" s="56">
        <v>35</v>
      </c>
      <c r="B37" s="53" t="s">
        <v>121</v>
      </c>
      <c r="C37" s="56" t="s">
        <v>183</v>
      </c>
      <c r="D37" s="56" t="str">
        <f t="shared" si="0"/>
        <v>50%</v>
      </c>
    </row>
    <row r="38" spans="1:4" x14ac:dyDescent="0.3">
      <c r="A38" s="56">
        <v>36</v>
      </c>
      <c r="B38" s="53" t="s">
        <v>122</v>
      </c>
      <c r="C38" s="56" t="s">
        <v>183</v>
      </c>
      <c r="D38" s="56" t="str">
        <f t="shared" si="0"/>
        <v>50%</v>
      </c>
    </row>
    <row r="39" spans="1:4" x14ac:dyDescent="0.3">
      <c r="A39" s="56">
        <v>37</v>
      </c>
      <c r="B39" s="53" t="s">
        <v>123</v>
      </c>
      <c r="C39" s="56" t="s">
        <v>183</v>
      </c>
      <c r="D39" s="56" t="str">
        <f t="shared" si="0"/>
        <v>50%</v>
      </c>
    </row>
    <row r="40" spans="1:4" x14ac:dyDescent="0.3">
      <c r="A40" s="56">
        <v>38</v>
      </c>
      <c r="B40" s="53" t="s">
        <v>124</v>
      </c>
      <c r="C40" s="56" t="s">
        <v>183</v>
      </c>
      <c r="D40" s="56" t="str">
        <f t="shared" si="0"/>
        <v>50%</v>
      </c>
    </row>
    <row r="41" spans="1:4" x14ac:dyDescent="0.3">
      <c r="A41" s="56">
        <v>39</v>
      </c>
      <c r="B41" s="53" t="s">
        <v>125</v>
      </c>
      <c r="C41" s="56" t="s">
        <v>185</v>
      </c>
      <c r="D41" s="56" t="str">
        <f t="shared" si="0"/>
        <v>NO SCHOLARSHIP</v>
      </c>
    </row>
    <row r="42" spans="1:4" x14ac:dyDescent="0.3">
      <c r="A42" s="56">
        <v>40</v>
      </c>
      <c r="B42" s="53" t="s">
        <v>126</v>
      </c>
      <c r="C42" s="56" t="s">
        <v>185</v>
      </c>
      <c r="D42" s="56" t="str">
        <f t="shared" si="0"/>
        <v>NO SCHOLARSHIP</v>
      </c>
    </row>
    <row r="43" spans="1:4" x14ac:dyDescent="0.3">
      <c r="A43" s="56">
        <v>41</v>
      </c>
      <c r="B43" s="53" t="s">
        <v>127</v>
      </c>
      <c r="C43" s="56" t="s">
        <v>185</v>
      </c>
      <c r="D43" s="56" t="str">
        <f t="shared" si="0"/>
        <v>NO SCHOLARSHIP</v>
      </c>
    </row>
    <row r="44" spans="1:4" x14ac:dyDescent="0.3">
      <c r="A44" s="56">
        <v>42</v>
      </c>
      <c r="B44" s="53" t="s">
        <v>127</v>
      </c>
      <c r="C44" s="56" t="s">
        <v>187</v>
      </c>
      <c r="D44" s="56" t="str">
        <f t="shared" si="0"/>
        <v>NO SCHOLAR SHIP</v>
      </c>
    </row>
    <row r="45" spans="1:4" x14ac:dyDescent="0.3">
      <c r="A45" s="56">
        <v>43</v>
      </c>
      <c r="B45" s="53" t="s">
        <v>128</v>
      </c>
      <c r="C45" s="56" t="s">
        <v>184</v>
      </c>
      <c r="D45" s="56" t="str">
        <f t="shared" si="0"/>
        <v>100%</v>
      </c>
    </row>
    <row r="46" spans="1:4" x14ac:dyDescent="0.3">
      <c r="A46" s="56">
        <v>44</v>
      </c>
      <c r="B46" s="53" t="s">
        <v>129</v>
      </c>
      <c r="C46" s="56" t="s">
        <v>185</v>
      </c>
      <c r="D46" s="56" t="str">
        <f t="shared" si="0"/>
        <v>NO SCHOLARSHIP</v>
      </c>
    </row>
    <row r="47" spans="1:4" x14ac:dyDescent="0.3">
      <c r="A47" s="56">
        <v>45</v>
      </c>
      <c r="B47" s="53" t="s">
        <v>129</v>
      </c>
      <c r="C47" s="56" t="s">
        <v>187</v>
      </c>
      <c r="D47" s="56" t="str">
        <f t="shared" si="0"/>
        <v>NO SCHOLAR SHIP</v>
      </c>
    </row>
    <row r="48" spans="1:4" x14ac:dyDescent="0.3">
      <c r="A48" s="56">
        <v>46</v>
      </c>
      <c r="B48" s="53" t="s">
        <v>130</v>
      </c>
      <c r="C48" s="56" t="s">
        <v>185</v>
      </c>
      <c r="D48" s="56" t="str">
        <f t="shared" si="0"/>
        <v>NO SCHOLARSHIP</v>
      </c>
    </row>
    <row r="49" spans="1:4" x14ac:dyDescent="0.3">
      <c r="A49" s="56">
        <v>47</v>
      </c>
      <c r="B49" s="53" t="s">
        <v>131</v>
      </c>
      <c r="C49" s="56" t="s">
        <v>183</v>
      </c>
      <c r="D49" s="56" t="str">
        <f t="shared" si="0"/>
        <v>50%</v>
      </c>
    </row>
    <row r="50" spans="1:4" x14ac:dyDescent="0.3">
      <c r="A50" s="56">
        <v>48</v>
      </c>
      <c r="B50" s="53" t="s">
        <v>132</v>
      </c>
      <c r="C50" s="56" t="s">
        <v>183</v>
      </c>
      <c r="D50" s="56" t="str">
        <f t="shared" si="0"/>
        <v>50%</v>
      </c>
    </row>
    <row r="51" spans="1:4" x14ac:dyDescent="0.3">
      <c r="A51" s="56">
        <v>49</v>
      </c>
      <c r="B51" s="53" t="s">
        <v>133</v>
      </c>
      <c r="C51" s="56" t="s">
        <v>184</v>
      </c>
      <c r="D51" s="56" t="str">
        <f t="shared" si="0"/>
        <v>100%</v>
      </c>
    </row>
    <row r="52" spans="1:4" x14ac:dyDescent="0.3">
      <c r="A52" s="56">
        <v>50</v>
      </c>
      <c r="B52" s="53" t="s">
        <v>134</v>
      </c>
      <c r="C52" s="56" t="s">
        <v>185</v>
      </c>
      <c r="D52" s="56" t="str">
        <f t="shared" si="0"/>
        <v>NO SCHOLARSHIP</v>
      </c>
    </row>
    <row r="53" spans="1:4" x14ac:dyDescent="0.3">
      <c r="A53" s="56">
        <v>51</v>
      </c>
      <c r="B53" s="53" t="s">
        <v>117</v>
      </c>
      <c r="C53" s="56" t="s">
        <v>187</v>
      </c>
      <c r="D53" s="56" t="str">
        <f t="shared" si="0"/>
        <v>NO SCHOLAR SHIP</v>
      </c>
    </row>
    <row r="54" spans="1:4" x14ac:dyDescent="0.3">
      <c r="A54" s="56">
        <v>52</v>
      </c>
      <c r="B54" s="53" t="s">
        <v>135</v>
      </c>
      <c r="C54" s="56" t="s">
        <v>184</v>
      </c>
      <c r="D54" s="56" t="str">
        <f t="shared" si="0"/>
        <v>100%</v>
      </c>
    </row>
    <row r="55" spans="1:4" x14ac:dyDescent="0.3">
      <c r="A55" s="56">
        <v>53</v>
      </c>
      <c r="B55" s="53" t="s">
        <v>136</v>
      </c>
      <c r="C55" s="56" t="s">
        <v>187</v>
      </c>
      <c r="D55" s="56" t="str">
        <f t="shared" si="0"/>
        <v>NO SCHOLAR SHIP</v>
      </c>
    </row>
    <row r="56" spans="1:4" x14ac:dyDescent="0.3">
      <c r="A56" s="56">
        <v>54</v>
      </c>
      <c r="B56" s="53" t="s">
        <v>137</v>
      </c>
      <c r="C56" s="56" t="s">
        <v>184</v>
      </c>
      <c r="D56" s="56" t="str">
        <f t="shared" si="0"/>
        <v>100%</v>
      </c>
    </row>
    <row r="57" spans="1:4" x14ac:dyDescent="0.3">
      <c r="A57" s="56">
        <v>55</v>
      </c>
      <c r="B57" s="53" t="s">
        <v>138</v>
      </c>
      <c r="C57" s="56" t="s">
        <v>185</v>
      </c>
      <c r="D57" s="56" t="str">
        <f t="shared" si="0"/>
        <v>NO SCHOLARSHIP</v>
      </c>
    </row>
    <row r="58" spans="1:4" x14ac:dyDescent="0.3">
      <c r="A58" s="56">
        <v>56</v>
      </c>
      <c r="B58" s="53" t="s">
        <v>127</v>
      </c>
      <c r="C58" s="56" t="s">
        <v>185</v>
      </c>
      <c r="D58" s="56" t="str">
        <f t="shared" si="0"/>
        <v>NO SCHOLARSHIP</v>
      </c>
    </row>
    <row r="59" spans="1:4" x14ac:dyDescent="0.3">
      <c r="A59" s="56">
        <v>57</v>
      </c>
      <c r="B59" s="53" t="s">
        <v>127</v>
      </c>
      <c r="C59" s="56" t="s">
        <v>185</v>
      </c>
      <c r="D59" s="56" t="str">
        <f t="shared" si="0"/>
        <v>NO SCHOLARSHIP</v>
      </c>
    </row>
    <row r="60" spans="1:4" x14ac:dyDescent="0.3">
      <c r="A60" s="56">
        <v>58</v>
      </c>
      <c r="B60" s="53" t="s">
        <v>139</v>
      </c>
      <c r="C60" s="56" t="s">
        <v>185</v>
      </c>
      <c r="D60" s="56" t="str">
        <f t="shared" si="0"/>
        <v>NO SCHOLARSHIP</v>
      </c>
    </row>
    <row r="61" spans="1:4" x14ac:dyDescent="0.3">
      <c r="A61" s="56">
        <v>59</v>
      </c>
      <c r="B61" s="53" t="s">
        <v>140</v>
      </c>
      <c r="C61" s="56" t="s">
        <v>185</v>
      </c>
      <c r="D61" s="56" t="str">
        <f t="shared" si="0"/>
        <v>NO SCHOLARSHIP</v>
      </c>
    </row>
    <row r="62" spans="1:4" x14ac:dyDescent="0.3">
      <c r="A62" s="56">
        <v>60</v>
      </c>
      <c r="B62" s="53" t="s">
        <v>141</v>
      </c>
      <c r="C62" s="56" t="s">
        <v>186</v>
      </c>
      <c r="D62" s="56" t="str">
        <f t="shared" si="0"/>
        <v>NO SCHOLARSHIP</v>
      </c>
    </row>
    <row r="63" spans="1:4" x14ac:dyDescent="0.3">
      <c r="A63" s="56">
        <v>61</v>
      </c>
      <c r="B63" s="53" t="s">
        <v>142</v>
      </c>
      <c r="C63" s="56" t="s">
        <v>186</v>
      </c>
      <c r="D63" s="56" t="str">
        <f t="shared" si="0"/>
        <v>NO SCHOLARSHIP</v>
      </c>
    </row>
    <row r="64" spans="1:4" x14ac:dyDescent="0.3">
      <c r="A64" s="56">
        <v>62</v>
      </c>
      <c r="B64" s="53" t="s">
        <v>143</v>
      </c>
      <c r="C64" s="56" t="s">
        <v>187</v>
      </c>
      <c r="D64" s="56" t="str">
        <f t="shared" si="0"/>
        <v>NO SCHOLAR SHIP</v>
      </c>
    </row>
    <row r="65" spans="1:4" x14ac:dyDescent="0.3">
      <c r="A65" s="56">
        <v>63</v>
      </c>
      <c r="B65" s="53" t="s">
        <v>108</v>
      </c>
      <c r="C65" s="56" t="s">
        <v>183</v>
      </c>
      <c r="D65" s="56" t="str">
        <f t="shared" si="0"/>
        <v>50%</v>
      </c>
    </row>
    <row r="66" spans="1:4" x14ac:dyDescent="0.3">
      <c r="A66" s="56">
        <v>64</v>
      </c>
      <c r="B66" s="53" t="s">
        <v>144</v>
      </c>
      <c r="C66" s="56" t="s">
        <v>183</v>
      </c>
      <c r="D66" s="56" t="str">
        <f t="shared" si="0"/>
        <v>50%</v>
      </c>
    </row>
    <row r="67" spans="1:4" x14ac:dyDescent="0.3">
      <c r="A67" s="56">
        <v>65</v>
      </c>
      <c r="B67" s="53" t="s">
        <v>145</v>
      </c>
      <c r="C67" s="56" t="s">
        <v>187</v>
      </c>
      <c r="D67" s="56" t="str">
        <f t="shared" si="0"/>
        <v>NO SCHOLAR SHIP</v>
      </c>
    </row>
    <row r="68" spans="1:4" x14ac:dyDescent="0.3">
      <c r="A68" s="56">
        <v>66</v>
      </c>
      <c r="B68" s="53" t="s">
        <v>146</v>
      </c>
      <c r="C68" s="56" t="s">
        <v>183</v>
      </c>
      <c r="D68" s="56" t="str">
        <f t="shared" ref="D68:D102" si="1">_xlfn.IFS(C68="A+", "100%",C68="A", "50%",C68="B", "NO SCHOLARSHIP",C68="B+", "NO SCHOLAR SHIP",C68="C", "NO SCHOLARSHIP",C68="C+", "NO SCHOLARSHIP")</f>
        <v>50%</v>
      </c>
    </row>
    <row r="69" spans="1:4" x14ac:dyDescent="0.3">
      <c r="A69" s="56">
        <v>67</v>
      </c>
      <c r="B69" s="53" t="s">
        <v>147</v>
      </c>
      <c r="C69" s="56" t="s">
        <v>183</v>
      </c>
      <c r="D69" s="56" t="str">
        <f t="shared" si="1"/>
        <v>50%</v>
      </c>
    </row>
    <row r="70" spans="1:4" x14ac:dyDescent="0.3">
      <c r="A70" s="56">
        <v>68</v>
      </c>
      <c r="B70" s="53" t="s">
        <v>148</v>
      </c>
      <c r="C70" s="56" t="s">
        <v>183</v>
      </c>
      <c r="D70" s="56" t="str">
        <f t="shared" si="1"/>
        <v>50%</v>
      </c>
    </row>
    <row r="71" spans="1:4" x14ac:dyDescent="0.3">
      <c r="A71" s="56">
        <v>69</v>
      </c>
      <c r="B71" s="53" t="s">
        <v>149</v>
      </c>
      <c r="C71" s="56" t="s">
        <v>183</v>
      </c>
      <c r="D71" s="56" t="str">
        <f t="shared" si="1"/>
        <v>50%</v>
      </c>
    </row>
    <row r="72" spans="1:4" x14ac:dyDescent="0.3">
      <c r="A72" s="56">
        <v>70</v>
      </c>
      <c r="B72" s="53" t="s">
        <v>124</v>
      </c>
      <c r="C72" s="56" t="s">
        <v>183</v>
      </c>
      <c r="D72" s="56" t="str">
        <f t="shared" si="1"/>
        <v>50%</v>
      </c>
    </row>
    <row r="73" spans="1:4" x14ac:dyDescent="0.3">
      <c r="A73" s="56">
        <v>71</v>
      </c>
      <c r="B73" s="53" t="s">
        <v>150</v>
      </c>
      <c r="C73" s="56" t="s">
        <v>183</v>
      </c>
      <c r="D73" s="56" t="str">
        <f t="shared" si="1"/>
        <v>50%</v>
      </c>
    </row>
    <row r="74" spans="1:4" x14ac:dyDescent="0.3">
      <c r="A74" s="56">
        <v>72</v>
      </c>
      <c r="B74" s="53" t="s">
        <v>151</v>
      </c>
      <c r="C74" s="56" t="s">
        <v>184</v>
      </c>
      <c r="D74" s="56" t="str">
        <f t="shared" si="1"/>
        <v>100%</v>
      </c>
    </row>
    <row r="75" spans="1:4" x14ac:dyDescent="0.3">
      <c r="A75" s="56">
        <v>73</v>
      </c>
      <c r="B75" s="53" t="s">
        <v>152</v>
      </c>
      <c r="C75" s="56" t="s">
        <v>187</v>
      </c>
      <c r="D75" s="56" t="str">
        <f t="shared" si="1"/>
        <v>NO SCHOLAR SHIP</v>
      </c>
    </row>
    <row r="76" spans="1:4" x14ac:dyDescent="0.3">
      <c r="A76" s="56">
        <v>74</v>
      </c>
      <c r="B76" s="53" t="s">
        <v>153</v>
      </c>
      <c r="C76" s="56" t="s">
        <v>185</v>
      </c>
      <c r="D76" s="56" t="str">
        <f t="shared" si="1"/>
        <v>NO SCHOLARSHIP</v>
      </c>
    </row>
    <row r="77" spans="1:4" x14ac:dyDescent="0.3">
      <c r="A77" s="56">
        <v>75</v>
      </c>
      <c r="B77" s="53" t="s">
        <v>154</v>
      </c>
      <c r="C77" s="56" t="s">
        <v>183</v>
      </c>
      <c r="D77" s="56" t="str">
        <f t="shared" si="1"/>
        <v>50%</v>
      </c>
    </row>
    <row r="78" spans="1:4" x14ac:dyDescent="0.3">
      <c r="A78" s="56">
        <v>76</v>
      </c>
      <c r="B78" s="53" t="s">
        <v>155</v>
      </c>
      <c r="C78" s="56" t="s">
        <v>184</v>
      </c>
      <c r="D78" s="56" t="str">
        <f t="shared" si="1"/>
        <v>100%</v>
      </c>
    </row>
    <row r="79" spans="1:4" x14ac:dyDescent="0.3">
      <c r="A79" s="56">
        <v>77</v>
      </c>
      <c r="B79" s="53" t="s">
        <v>156</v>
      </c>
      <c r="C79" s="56" t="s">
        <v>185</v>
      </c>
      <c r="D79" s="56" t="str">
        <f t="shared" si="1"/>
        <v>NO SCHOLARSHIP</v>
      </c>
    </row>
    <row r="80" spans="1:4" x14ac:dyDescent="0.3">
      <c r="A80" s="56">
        <v>78</v>
      </c>
      <c r="B80" s="53" t="s">
        <v>157</v>
      </c>
      <c r="C80" s="56" t="s">
        <v>187</v>
      </c>
      <c r="D80" s="56" t="str">
        <f t="shared" si="1"/>
        <v>NO SCHOLAR SHIP</v>
      </c>
    </row>
    <row r="81" spans="1:4" x14ac:dyDescent="0.3">
      <c r="A81" s="56">
        <v>79</v>
      </c>
      <c r="B81" s="53" t="s">
        <v>158</v>
      </c>
      <c r="C81" s="56" t="s">
        <v>186</v>
      </c>
      <c r="D81" s="56" t="str">
        <f t="shared" si="1"/>
        <v>NO SCHOLARSHIP</v>
      </c>
    </row>
    <row r="82" spans="1:4" x14ac:dyDescent="0.3">
      <c r="A82" s="56">
        <v>80</v>
      </c>
      <c r="B82" s="53" t="s">
        <v>159</v>
      </c>
      <c r="C82" s="56" t="s">
        <v>186</v>
      </c>
      <c r="D82" s="56" t="str">
        <f t="shared" si="1"/>
        <v>NO SCHOLARSHIP</v>
      </c>
    </row>
    <row r="83" spans="1:4" x14ac:dyDescent="0.3">
      <c r="A83" s="56">
        <v>81</v>
      </c>
      <c r="B83" s="53" t="s">
        <v>160</v>
      </c>
      <c r="C83" s="56" t="s">
        <v>186</v>
      </c>
      <c r="D83" s="56" t="str">
        <f t="shared" si="1"/>
        <v>NO SCHOLARSHIP</v>
      </c>
    </row>
    <row r="84" spans="1:4" x14ac:dyDescent="0.3">
      <c r="A84" s="56">
        <v>82</v>
      </c>
      <c r="B84" s="53" t="s">
        <v>119</v>
      </c>
      <c r="C84" s="56" t="s">
        <v>187</v>
      </c>
      <c r="D84" s="56" t="str">
        <f t="shared" si="1"/>
        <v>NO SCHOLAR SHIP</v>
      </c>
    </row>
    <row r="85" spans="1:4" x14ac:dyDescent="0.3">
      <c r="A85" s="56">
        <v>83</v>
      </c>
      <c r="B85" s="53" t="s">
        <v>161</v>
      </c>
      <c r="C85" s="56" t="s">
        <v>183</v>
      </c>
      <c r="D85" s="56" t="str">
        <f t="shared" si="1"/>
        <v>50%</v>
      </c>
    </row>
    <row r="86" spans="1:4" x14ac:dyDescent="0.3">
      <c r="A86" s="56">
        <v>84</v>
      </c>
      <c r="B86" s="53" t="s">
        <v>162</v>
      </c>
      <c r="C86" s="56" t="s">
        <v>184</v>
      </c>
      <c r="D86" s="56" t="str">
        <f t="shared" si="1"/>
        <v>100%</v>
      </c>
    </row>
    <row r="87" spans="1:4" x14ac:dyDescent="0.3">
      <c r="A87" s="56">
        <v>85</v>
      </c>
      <c r="B87" s="53" t="s">
        <v>163</v>
      </c>
      <c r="C87" s="56" t="s">
        <v>185</v>
      </c>
      <c r="D87" s="56" t="str">
        <f t="shared" si="1"/>
        <v>NO SCHOLARSHIP</v>
      </c>
    </row>
    <row r="88" spans="1:4" x14ac:dyDescent="0.3">
      <c r="A88" s="56">
        <v>86</v>
      </c>
      <c r="B88" s="53" t="s">
        <v>164</v>
      </c>
      <c r="C88" s="56" t="s">
        <v>185</v>
      </c>
      <c r="D88" s="56" t="str">
        <f t="shared" si="1"/>
        <v>NO SCHOLARSHIP</v>
      </c>
    </row>
    <row r="89" spans="1:4" x14ac:dyDescent="0.3">
      <c r="A89" s="56">
        <v>87</v>
      </c>
      <c r="B89" s="53" t="s">
        <v>165</v>
      </c>
      <c r="C89" s="56" t="s">
        <v>185</v>
      </c>
      <c r="D89" s="56" t="str">
        <f t="shared" si="1"/>
        <v>NO SCHOLARSHIP</v>
      </c>
    </row>
    <row r="90" spans="1:4" x14ac:dyDescent="0.3">
      <c r="A90" s="56">
        <v>88</v>
      </c>
      <c r="B90" s="53" t="s">
        <v>166</v>
      </c>
      <c r="C90" s="56" t="s">
        <v>187</v>
      </c>
      <c r="D90" s="56" t="str">
        <f t="shared" si="1"/>
        <v>NO SCHOLAR SHIP</v>
      </c>
    </row>
    <row r="91" spans="1:4" x14ac:dyDescent="0.3">
      <c r="A91" s="56">
        <v>89</v>
      </c>
      <c r="B91" s="53" t="s">
        <v>167</v>
      </c>
      <c r="C91" s="56" t="s">
        <v>185</v>
      </c>
      <c r="D91" s="56" t="str">
        <f t="shared" si="1"/>
        <v>NO SCHOLARSHIP</v>
      </c>
    </row>
    <row r="92" spans="1:4" x14ac:dyDescent="0.3">
      <c r="A92" s="56">
        <v>90</v>
      </c>
      <c r="B92" s="53" t="s">
        <v>168</v>
      </c>
      <c r="C92" s="56" t="s">
        <v>187</v>
      </c>
      <c r="D92" s="56" t="str">
        <f t="shared" si="1"/>
        <v>NO SCHOLAR SHIP</v>
      </c>
    </row>
    <row r="93" spans="1:4" x14ac:dyDescent="0.3">
      <c r="A93" s="56">
        <v>91</v>
      </c>
      <c r="B93" s="53" t="s">
        <v>169</v>
      </c>
      <c r="C93" s="56" t="s">
        <v>187</v>
      </c>
      <c r="D93" s="56" t="str">
        <f t="shared" si="1"/>
        <v>NO SCHOLAR SHIP</v>
      </c>
    </row>
    <row r="94" spans="1:4" x14ac:dyDescent="0.3">
      <c r="A94" s="56">
        <v>92</v>
      </c>
      <c r="B94" s="53" t="s">
        <v>170</v>
      </c>
      <c r="C94" s="56" t="s">
        <v>186</v>
      </c>
      <c r="D94" s="56" t="str">
        <f t="shared" si="1"/>
        <v>NO SCHOLARSHIP</v>
      </c>
    </row>
    <row r="95" spans="1:4" x14ac:dyDescent="0.3">
      <c r="A95" s="56">
        <v>93</v>
      </c>
      <c r="B95" s="53" t="s">
        <v>171</v>
      </c>
      <c r="C95" s="56" t="s">
        <v>186</v>
      </c>
      <c r="D95" s="56" t="str">
        <f t="shared" si="1"/>
        <v>NO SCHOLARSHIP</v>
      </c>
    </row>
    <row r="96" spans="1:4" x14ac:dyDescent="0.3">
      <c r="A96" s="56">
        <v>94</v>
      </c>
      <c r="B96" s="53" t="s">
        <v>172</v>
      </c>
      <c r="C96" s="56" t="s">
        <v>188</v>
      </c>
      <c r="D96" s="56" t="str">
        <f t="shared" si="1"/>
        <v>NO SCHOLARSHIP</v>
      </c>
    </row>
    <row r="97" spans="1:4" x14ac:dyDescent="0.3">
      <c r="A97" s="56">
        <v>95</v>
      </c>
      <c r="B97" s="53" t="s">
        <v>173</v>
      </c>
      <c r="C97" s="56" t="s">
        <v>188</v>
      </c>
      <c r="D97" s="56" t="str">
        <f t="shared" si="1"/>
        <v>NO SCHOLARSHIP</v>
      </c>
    </row>
    <row r="98" spans="1:4" x14ac:dyDescent="0.3">
      <c r="A98" s="56">
        <v>96</v>
      </c>
      <c r="B98" s="53" t="s">
        <v>174</v>
      </c>
      <c r="C98" s="56" t="s">
        <v>188</v>
      </c>
      <c r="D98" s="56" t="str">
        <f t="shared" si="1"/>
        <v>NO SCHOLARSHIP</v>
      </c>
    </row>
    <row r="99" spans="1:4" x14ac:dyDescent="0.3">
      <c r="A99" s="56">
        <v>97</v>
      </c>
      <c r="B99" s="53" t="s">
        <v>175</v>
      </c>
      <c r="C99" s="56" t="s">
        <v>186</v>
      </c>
      <c r="D99" s="56" t="str">
        <f t="shared" si="1"/>
        <v>NO SCHOLARSHIP</v>
      </c>
    </row>
    <row r="100" spans="1:4" x14ac:dyDescent="0.3">
      <c r="A100" s="56">
        <v>98</v>
      </c>
      <c r="B100" s="53" t="s">
        <v>176</v>
      </c>
      <c r="C100" s="56" t="s">
        <v>183</v>
      </c>
      <c r="D100" s="56" t="str">
        <f t="shared" si="1"/>
        <v>50%</v>
      </c>
    </row>
    <row r="101" spans="1:4" x14ac:dyDescent="0.3">
      <c r="A101" s="56">
        <v>99</v>
      </c>
      <c r="B101" s="53" t="s">
        <v>177</v>
      </c>
      <c r="C101" s="56" t="s">
        <v>186</v>
      </c>
      <c r="D101" s="56" t="str">
        <f t="shared" si="1"/>
        <v>NO SCHOLARSHIP</v>
      </c>
    </row>
    <row r="102" spans="1:4" x14ac:dyDescent="0.3">
      <c r="A102" s="56">
        <v>100</v>
      </c>
      <c r="B102" s="53" t="s">
        <v>178</v>
      </c>
      <c r="C102" s="56" t="s">
        <v>184</v>
      </c>
      <c r="D102" s="56" t="str">
        <f t="shared" si="1"/>
        <v>100%</v>
      </c>
    </row>
    <row r="103" spans="1:4" x14ac:dyDescent="0.3">
      <c r="A103" s="54"/>
      <c r="B103" s="54"/>
      <c r="C103" s="54"/>
      <c r="D103" s="54"/>
    </row>
  </sheetData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5ECCC-866B-4786-ABF4-F4D62879BCE9}">
  <dimension ref="A1:M102"/>
  <sheetViews>
    <sheetView topLeftCell="A84" zoomScale="105" workbookViewId="0">
      <selection activeCell="D2" sqref="D2:I102"/>
    </sheetView>
  </sheetViews>
  <sheetFormatPr defaultRowHeight="14.4" x14ac:dyDescent="0.3"/>
  <cols>
    <col min="1" max="1" width="9.44140625" bestFit="1" customWidth="1"/>
    <col min="2" max="2" width="24.5546875" bestFit="1" customWidth="1"/>
    <col min="3" max="3" width="9.6640625" bestFit="1" customWidth="1"/>
    <col min="10" max="10" width="9.109375" bestFit="1" customWidth="1"/>
    <col min="11" max="11" width="21.109375" bestFit="1" customWidth="1"/>
    <col min="12" max="12" width="9.6640625" bestFit="1" customWidth="1"/>
    <col min="13" max="13" width="16.5546875" bestFit="1" customWidth="1"/>
  </cols>
  <sheetData>
    <row r="1" spans="1:13" ht="23.4" x14ac:dyDescent="0.45">
      <c r="A1" s="62" t="s">
        <v>201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</row>
    <row r="2" spans="1:13" x14ac:dyDescent="0.3">
      <c r="A2" s="51" t="s">
        <v>93</v>
      </c>
      <c r="B2" s="51" t="s">
        <v>46</v>
      </c>
      <c r="C2" s="51" t="s">
        <v>74</v>
      </c>
      <c r="D2" s="59" t="s">
        <v>191</v>
      </c>
      <c r="E2" s="59" t="s">
        <v>192</v>
      </c>
      <c r="F2" s="59" t="s">
        <v>193</v>
      </c>
      <c r="G2" s="59" t="s">
        <v>194</v>
      </c>
      <c r="H2" s="59" t="s">
        <v>195</v>
      </c>
      <c r="I2" s="59" t="s">
        <v>196</v>
      </c>
      <c r="J2" s="59" t="s">
        <v>197</v>
      </c>
      <c r="K2" s="59" t="s">
        <v>198</v>
      </c>
      <c r="L2" s="59" t="s">
        <v>199</v>
      </c>
      <c r="M2" s="59" t="s">
        <v>200</v>
      </c>
    </row>
    <row r="3" spans="1:13" x14ac:dyDescent="0.3">
      <c r="A3" s="56">
        <v>1</v>
      </c>
      <c r="B3" s="52" t="s">
        <v>179</v>
      </c>
      <c r="C3" s="56" t="s">
        <v>183</v>
      </c>
      <c r="D3" s="60">
        <v>86</v>
      </c>
      <c r="E3" s="60">
        <v>65</v>
      </c>
      <c r="F3" s="60">
        <v>93</v>
      </c>
      <c r="G3" s="60">
        <v>67</v>
      </c>
      <c r="H3" s="60">
        <v>65</v>
      </c>
      <c r="I3" s="60">
        <v>91</v>
      </c>
      <c r="J3" s="50">
        <f>SUM(D3:I3)</f>
        <v>467</v>
      </c>
      <c r="K3" s="50">
        <f>AVERAGE(D3:I3)</f>
        <v>77.833333333333329</v>
      </c>
      <c r="L3" s="50" t="str">
        <f>_xlfn.IFS(K3&gt;=80,"A+",K3&gt;=70,"A",K3&gt;=65,"B+",K3&gt;=60,"B",K3&gt;=50,"C",K3&lt;55,"D",K3&lt;33,"FAIL")</f>
        <v>A</v>
      </c>
      <c r="M3" s="50">
        <f>PERCENTILE(K3:K102,1)</f>
        <v>84.166666666666671</v>
      </c>
    </row>
    <row r="4" spans="1:13" x14ac:dyDescent="0.3">
      <c r="A4" s="56">
        <v>2</v>
      </c>
      <c r="B4" s="52" t="s">
        <v>95</v>
      </c>
      <c r="C4" s="56" t="s">
        <v>184</v>
      </c>
      <c r="D4" s="61">
        <v>90</v>
      </c>
      <c r="E4" s="61">
        <v>86</v>
      </c>
      <c r="F4" s="61">
        <v>68</v>
      </c>
      <c r="G4" s="61">
        <v>69</v>
      </c>
      <c r="H4" s="61">
        <v>89</v>
      </c>
      <c r="I4" s="61">
        <v>83</v>
      </c>
      <c r="J4" s="50">
        <f t="shared" ref="J4:J67" si="0">SUM(D4:I4)</f>
        <v>485</v>
      </c>
      <c r="K4" s="50">
        <f t="shared" ref="K4:K67" si="1">AVERAGE(D4:I4)</f>
        <v>80.833333333333329</v>
      </c>
      <c r="L4" s="50" t="str">
        <f t="shared" ref="L4:L67" si="2">_xlfn.IFS(K4&gt;=80,"A+",K4&gt;=70,"A",K4&gt;=65,"B+",K4&gt;=60,"B",K4&gt;=50,"C",K4&lt;55,"D",K4&lt;33,"FAIL")</f>
        <v>A+</v>
      </c>
      <c r="M4" s="50">
        <f t="shared" ref="M4:M67" si="3">PERCENTILE(K4:K103,1)</f>
        <v>84.166666666666671</v>
      </c>
    </row>
    <row r="5" spans="1:13" x14ac:dyDescent="0.3">
      <c r="A5" s="56">
        <v>3</v>
      </c>
      <c r="B5" s="52" t="s">
        <v>50</v>
      </c>
      <c r="C5" s="56" t="s">
        <v>183</v>
      </c>
      <c r="D5" s="60">
        <v>77</v>
      </c>
      <c r="E5" s="60">
        <v>85</v>
      </c>
      <c r="F5" s="60">
        <v>78</v>
      </c>
      <c r="G5" s="60">
        <v>87</v>
      </c>
      <c r="H5" s="60">
        <v>84</v>
      </c>
      <c r="I5" s="60">
        <v>89</v>
      </c>
      <c r="J5" s="50">
        <f t="shared" si="0"/>
        <v>500</v>
      </c>
      <c r="K5" s="50">
        <f t="shared" si="1"/>
        <v>83.333333333333329</v>
      </c>
      <c r="L5" s="50" t="str">
        <f t="shared" si="2"/>
        <v>A+</v>
      </c>
      <c r="M5" s="50">
        <f t="shared" si="3"/>
        <v>84.166666666666671</v>
      </c>
    </row>
    <row r="6" spans="1:13" x14ac:dyDescent="0.3">
      <c r="A6" s="56">
        <v>4</v>
      </c>
      <c r="B6" s="52" t="s">
        <v>7</v>
      </c>
      <c r="C6" s="56" t="s">
        <v>184</v>
      </c>
      <c r="D6" s="61">
        <v>75</v>
      </c>
      <c r="E6" s="61">
        <v>67</v>
      </c>
      <c r="F6" s="61">
        <v>79</v>
      </c>
      <c r="G6" s="61">
        <v>90</v>
      </c>
      <c r="H6" s="61">
        <v>62</v>
      </c>
      <c r="I6" s="61">
        <v>65</v>
      </c>
      <c r="J6" s="50">
        <f t="shared" si="0"/>
        <v>438</v>
      </c>
      <c r="K6" s="50">
        <f t="shared" si="1"/>
        <v>73</v>
      </c>
      <c r="L6" s="50" t="str">
        <f t="shared" si="2"/>
        <v>A</v>
      </c>
      <c r="M6" s="50">
        <f t="shared" si="3"/>
        <v>84.166666666666671</v>
      </c>
    </row>
    <row r="7" spans="1:13" x14ac:dyDescent="0.3">
      <c r="A7" s="56">
        <v>5</v>
      </c>
      <c r="B7" s="52" t="s">
        <v>96</v>
      </c>
      <c r="C7" s="56" t="s">
        <v>183</v>
      </c>
      <c r="D7" s="60">
        <v>71</v>
      </c>
      <c r="E7" s="60">
        <v>68</v>
      </c>
      <c r="F7" s="60">
        <v>86</v>
      </c>
      <c r="G7" s="60">
        <v>67</v>
      </c>
      <c r="H7" s="60">
        <v>83</v>
      </c>
      <c r="I7" s="60">
        <v>78</v>
      </c>
      <c r="J7" s="50">
        <f t="shared" si="0"/>
        <v>453</v>
      </c>
      <c r="K7" s="50">
        <f t="shared" si="1"/>
        <v>75.5</v>
      </c>
      <c r="L7" s="50" t="str">
        <f t="shared" si="2"/>
        <v>A</v>
      </c>
      <c r="M7" s="50">
        <f t="shared" si="3"/>
        <v>84.166666666666671</v>
      </c>
    </row>
    <row r="8" spans="1:13" x14ac:dyDescent="0.3">
      <c r="A8" s="56">
        <v>6</v>
      </c>
      <c r="B8" s="52" t="s">
        <v>14</v>
      </c>
      <c r="C8" s="56" t="s">
        <v>183</v>
      </c>
      <c r="D8" s="61">
        <v>88</v>
      </c>
      <c r="E8" s="61">
        <v>88</v>
      </c>
      <c r="F8" s="61">
        <v>93</v>
      </c>
      <c r="G8" s="61">
        <v>88</v>
      </c>
      <c r="H8" s="61">
        <v>68</v>
      </c>
      <c r="I8" s="61">
        <v>69</v>
      </c>
      <c r="J8" s="50">
        <f t="shared" si="0"/>
        <v>494</v>
      </c>
      <c r="K8" s="50">
        <f t="shared" si="1"/>
        <v>82.333333333333329</v>
      </c>
      <c r="L8" s="50" t="str">
        <f t="shared" si="2"/>
        <v>A+</v>
      </c>
      <c r="M8" s="50">
        <f t="shared" si="3"/>
        <v>84.166666666666671</v>
      </c>
    </row>
    <row r="9" spans="1:13" x14ac:dyDescent="0.3">
      <c r="A9" s="56">
        <v>7</v>
      </c>
      <c r="B9" s="52" t="s">
        <v>97</v>
      </c>
      <c r="C9" s="56" t="s">
        <v>185</v>
      </c>
      <c r="D9" s="60">
        <v>90</v>
      </c>
      <c r="E9" s="60">
        <v>65</v>
      </c>
      <c r="F9" s="60">
        <v>77</v>
      </c>
      <c r="G9" s="60">
        <v>64</v>
      </c>
      <c r="H9" s="60">
        <v>82</v>
      </c>
      <c r="I9" s="60">
        <v>63</v>
      </c>
      <c r="J9" s="50">
        <f t="shared" si="0"/>
        <v>441</v>
      </c>
      <c r="K9" s="50">
        <f t="shared" si="1"/>
        <v>73.5</v>
      </c>
      <c r="L9" s="50" t="str">
        <f t="shared" si="2"/>
        <v>A</v>
      </c>
      <c r="M9" s="50">
        <f t="shared" si="3"/>
        <v>84.166666666666671</v>
      </c>
    </row>
    <row r="10" spans="1:13" x14ac:dyDescent="0.3">
      <c r="A10" s="56">
        <v>8</v>
      </c>
      <c r="B10" s="52" t="s">
        <v>98</v>
      </c>
      <c r="C10" s="56" t="s">
        <v>183</v>
      </c>
      <c r="D10" s="61">
        <v>68</v>
      </c>
      <c r="E10" s="61">
        <v>66</v>
      </c>
      <c r="F10" s="61">
        <v>76</v>
      </c>
      <c r="G10" s="61">
        <v>88</v>
      </c>
      <c r="H10" s="61">
        <v>74</v>
      </c>
      <c r="I10" s="61">
        <v>69</v>
      </c>
      <c r="J10" s="50">
        <f t="shared" si="0"/>
        <v>441</v>
      </c>
      <c r="K10" s="50">
        <f t="shared" si="1"/>
        <v>73.5</v>
      </c>
      <c r="L10" s="50" t="str">
        <f t="shared" si="2"/>
        <v>A</v>
      </c>
      <c r="M10" s="50">
        <f t="shared" si="3"/>
        <v>84.166666666666671</v>
      </c>
    </row>
    <row r="11" spans="1:13" x14ac:dyDescent="0.3">
      <c r="A11" s="56">
        <v>9</v>
      </c>
      <c r="B11" s="52" t="s">
        <v>99</v>
      </c>
      <c r="C11" s="56" t="s">
        <v>185</v>
      </c>
      <c r="D11" s="60">
        <v>68</v>
      </c>
      <c r="E11" s="60">
        <v>60</v>
      </c>
      <c r="F11" s="60">
        <v>69</v>
      </c>
      <c r="G11" s="60">
        <v>66</v>
      </c>
      <c r="H11" s="60">
        <v>72</v>
      </c>
      <c r="I11" s="60">
        <v>84</v>
      </c>
      <c r="J11" s="50">
        <f t="shared" si="0"/>
        <v>419</v>
      </c>
      <c r="K11" s="50">
        <f t="shared" si="1"/>
        <v>69.833333333333329</v>
      </c>
      <c r="L11" s="50" t="str">
        <f t="shared" si="2"/>
        <v>B+</v>
      </c>
      <c r="M11" s="50">
        <f t="shared" si="3"/>
        <v>84.166666666666671</v>
      </c>
    </row>
    <row r="12" spans="1:13" x14ac:dyDescent="0.3">
      <c r="A12" s="56">
        <v>10</v>
      </c>
      <c r="B12" s="52" t="s">
        <v>100</v>
      </c>
      <c r="C12" s="56" t="s">
        <v>183</v>
      </c>
      <c r="D12" s="61">
        <v>70</v>
      </c>
      <c r="E12" s="61">
        <v>91</v>
      </c>
      <c r="F12" s="61">
        <v>73</v>
      </c>
      <c r="G12" s="61">
        <v>93</v>
      </c>
      <c r="H12" s="61">
        <v>65</v>
      </c>
      <c r="I12" s="61">
        <v>63</v>
      </c>
      <c r="J12" s="50">
        <f t="shared" si="0"/>
        <v>455</v>
      </c>
      <c r="K12" s="50">
        <f t="shared" si="1"/>
        <v>75.833333333333329</v>
      </c>
      <c r="L12" s="50" t="str">
        <f t="shared" si="2"/>
        <v>A</v>
      </c>
      <c r="M12" s="50">
        <f t="shared" si="3"/>
        <v>84.166666666666671</v>
      </c>
    </row>
    <row r="13" spans="1:13" x14ac:dyDescent="0.3">
      <c r="A13" s="56">
        <v>11</v>
      </c>
      <c r="B13" s="52" t="s">
        <v>48</v>
      </c>
      <c r="C13" s="56" t="s">
        <v>183</v>
      </c>
      <c r="D13" s="60">
        <v>79</v>
      </c>
      <c r="E13" s="60">
        <v>83</v>
      </c>
      <c r="F13" s="60">
        <v>61</v>
      </c>
      <c r="G13" s="60">
        <v>70</v>
      </c>
      <c r="H13" s="60">
        <v>71</v>
      </c>
      <c r="I13" s="60">
        <v>66</v>
      </c>
      <c r="J13" s="50">
        <f t="shared" si="0"/>
        <v>430</v>
      </c>
      <c r="K13" s="50">
        <f t="shared" si="1"/>
        <v>71.666666666666671</v>
      </c>
      <c r="L13" s="50" t="str">
        <f t="shared" si="2"/>
        <v>A</v>
      </c>
      <c r="M13" s="50">
        <f t="shared" si="3"/>
        <v>84.166666666666671</v>
      </c>
    </row>
    <row r="14" spans="1:13" x14ac:dyDescent="0.3">
      <c r="A14" s="56">
        <v>12</v>
      </c>
      <c r="B14" s="52" t="s">
        <v>11</v>
      </c>
      <c r="C14" s="56" t="s">
        <v>185</v>
      </c>
      <c r="D14" s="61">
        <v>71</v>
      </c>
      <c r="E14" s="61">
        <v>71</v>
      </c>
      <c r="F14" s="61">
        <v>64</v>
      </c>
      <c r="G14" s="61">
        <v>63</v>
      </c>
      <c r="H14" s="61">
        <v>87</v>
      </c>
      <c r="I14" s="61">
        <v>87</v>
      </c>
      <c r="J14" s="50">
        <f t="shared" si="0"/>
        <v>443</v>
      </c>
      <c r="K14" s="50">
        <f t="shared" si="1"/>
        <v>73.833333333333329</v>
      </c>
      <c r="L14" s="50" t="str">
        <f t="shared" si="2"/>
        <v>A</v>
      </c>
      <c r="M14" s="50">
        <f t="shared" si="3"/>
        <v>84.166666666666671</v>
      </c>
    </row>
    <row r="15" spans="1:13" x14ac:dyDescent="0.3">
      <c r="A15" s="56">
        <v>13</v>
      </c>
      <c r="B15" s="52" t="s">
        <v>2</v>
      </c>
      <c r="C15" s="56" t="s">
        <v>185</v>
      </c>
      <c r="D15" s="60">
        <v>72</v>
      </c>
      <c r="E15" s="60">
        <v>88</v>
      </c>
      <c r="F15" s="60">
        <v>65</v>
      </c>
      <c r="G15" s="60">
        <v>92</v>
      </c>
      <c r="H15" s="60">
        <v>84</v>
      </c>
      <c r="I15" s="60">
        <v>65</v>
      </c>
      <c r="J15" s="50">
        <f t="shared" si="0"/>
        <v>466</v>
      </c>
      <c r="K15" s="50">
        <f t="shared" si="1"/>
        <v>77.666666666666671</v>
      </c>
      <c r="L15" s="50" t="str">
        <f t="shared" si="2"/>
        <v>A</v>
      </c>
      <c r="M15" s="50">
        <f t="shared" si="3"/>
        <v>84.166666666666671</v>
      </c>
    </row>
    <row r="16" spans="1:13" x14ac:dyDescent="0.3">
      <c r="A16" s="56">
        <v>14</v>
      </c>
      <c r="B16" s="52" t="s">
        <v>101</v>
      </c>
      <c r="C16" s="56" t="s">
        <v>183</v>
      </c>
      <c r="D16" s="61">
        <v>65</v>
      </c>
      <c r="E16" s="61">
        <v>81</v>
      </c>
      <c r="F16" s="61">
        <v>85</v>
      </c>
      <c r="G16" s="61">
        <v>64</v>
      </c>
      <c r="H16" s="61">
        <v>65</v>
      </c>
      <c r="I16" s="61">
        <v>72</v>
      </c>
      <c r="J16" s="50">
        <f t="shared" si="0"/>
        <v>432</v>
      </c>
      <c r="K16" s="50">
        <f t="shared" si="1"/>
        <v>72</v>
      </c>
      <c r="L16" s="50" t="str">
        <f t="shared" si="2"/>
        <v>A</v>
      </c>
      <c r="M16" s="50">
        <f t="shared" si="3"/>
        <v>84.166666666666671</v>
      </c>
    </row>
    <row r="17" spans="1:13" x14ac:dyDescent="0.3">
      <c r="A17" s="56">
        <v>15</v>
      </c>
      <c r="B17" s="52" t="s">
        <v>102</v>
      </c>
      <c r="C17" s="56" t="s">
        <v>186</v>
      </c>
      <c r="D17" s="60">
        <v>79</v>
      </c>
      <c r="E17" s="60">
        <v>69</v>
      </c>
      <c r="F17" s="60">
        <v>75</v>
      </c>
      <c r="G17" s="60">
        <v>62</v>
      </c>
      <c r="H17" s="60">
        <v>86</v>
      </c>
      <c r="I17" s="60">
        <v>67</v>
      </c>
      <c r="J17" s="50">
        <f t="shared" si="0"/>
        <v>438</v>
      </c>
      <c r="K17" s="50">
        <f t="shared" si="1"/>
        <v>73</v>
      </c>
      <c r="L17" s="50" t="str">
        <f t="shared" si="2"/>
        <v>A</v>
      </c>
      <c r="M17" s="50">
        <f t="shared" si="3"/>
        <v>84.166666666666671</v>
      </c>
    </row>
    <row r="18" spans="1:13" x14ac:dyDescent="0.3">
      <c r="A18" s="56">
        <v>16</v>
      </c>
      <c r="B18" s="52" t="s">
        <v>103</v>
      </c>
      <c r="C18" s="56" t="s">
        <v>183</v>
      </c>
      <c r="D18" s="61">
        <v>67</v>
      </c>
      <c r="E18" s="61">
        <v>65</v>
      </c>
      <c r="F18" s="61">
        <v>93</v>
      </c>
      <c r="G18" s="61">
        <v>91</v>
      </c>
      <c r="H18" s="61">
        <v>86</v>
      </c>
      <c r="I18" s="61">
        <v>67</v>
      </c>
      <c r="J18" s="50">
        <f t="shared" si="0"/>
        <v>469</v>
      </c>
      <c r="K18" s="50">
        <f t="shared" si="1"/>
        <v>78.166666666666671</v>
      </c>
      <c r="L18" s="50" t="str">
        <f t="shared" si="2"/>
        <v>A</v>
      </c>
      <c r="M18" s="50">
        <f t="shared" si="3"/>
        <v>84.166666666666671</v>
      </c>
    </row>
    <row r="19" spans="1:13" x14ac:dyDescent="0.3">
      <c r="A19" s="56">
        <v>17</v>
      </c>
      <c r="B19" s="52" t="s">
        <v>95</v>
      </c>
      <c r="C19" s="56" t="s">
        <v>183</v>
      </c>
      <c r="D19" s="60">
        <v>71</v>
      </c>
      <c r="E19" s="60">
        <v>75</v>
      </c>
      <c r="F19" s="60">
        <v>90</v>
      </c>
      <c r="G19" s="60">
        <v>78</v>
      </c>
      <c r="H19" s="60">
        <v>91</v>
      </c>
      <c r="I19" s="60">
        <v>86</v>
      </c>
      <c r="J19" s="50">
        <f t="shared" si="0"/>
        <v>491</v>
      </c>
      <c r="K19" s="50">
        <f t="shared" si="1"/>
        <v>81.833333333333329</v>
      </c>
      <c r="L19" s="50" t="str">
        <f t="shared" si="2"/>
        <v>A+</v>
      </c>
      <c r="M19" s="50">
        <f t="shared" si="3"/>
        <v>84.166666666666671</v>
      </c>
    </row>
    <row r="20" spans="1:13" x14ac:dyDescent="0.3">
      <c r="A20" s="56">
        <v>18</v>
      </c>
      <c r="B20" s="53" t="s">
        <v>104</v>
      </c>
      <c r="C20" s="56" t="s">
        <v>183</v>
      </c>
      <c r="D20" s="61">
        <v>70</v>
      </c>
      <c r="E20" s="61">
        <v>89</v>
      </c>
      <c r="F20" s="61">
        <v>62</v>
      </c>
      <c r="G20" s="61">
        <v>71</v>
      </c>
      <c r="H20" s="61">
        <v>83</v>
      </c>
      <c r="I20" s="61">
        <v>62</v>
      </c>
      <c r="J20" s="50">
        <f t="shared" si="0"/>
        <v>437</v>
      </c>
      <c r="K20" s="50">
        <f t="shared" si="1"/>
        <v>72.833333333333329</v>
      </c>
      <c r="L20" s="50" t="str">
        <f t="shared" si="2"/>
        <v>A</v>
      </c>
      <c r="M20" s="50">
        <f t="shared" si="3"/>
        <v>84.166666666666671</v>
      </c>
    </row>
    <row r="21" spans="1:13" x14ac:dyDescent="0.3">
      <c r="A21" s="56">
        <v>19</v>
      </c>
      <c r="B21" s="53" t="s">
        <v>105</v>
      </c>
      <c r="C21" s="56" t="s">
        <v>187</v>
      </c>
      <c r="D21" s="60">
        <v>66</v>
      </c>
      <c r="E21" s="60">
        <v>61</v>
      </c>
      <c r="F21" s="60">
        <v>81</v>
      </c>
      <c r="G21" s="60">
        <v>63</v>
      </c>
      <c r="H21" s="60">
        <v>88</v>
      </c>
      <c r="I21" s="60">
        <v>74</v>
      </c>
      <c r="J21" s="50">
        <f t="shared" si="0"/>
        <v>433</v>
      </c>
      <c r="K21" s="50">
        <f t="shared" si="1"/>
        <v>72.166666666666671</v>
      </c>
      <c r="L21" s="50" t="str">
        <f t="shared" si="2"/>
        <v>A</v>
      </c>
      <c r="M21" s="50">
        <f t="shared" si="3"/>
        <v>84.166666666666671</v>
      </c>
    </row>
    <row r="22" spans="1:13" x14ac:dyDescent="0.3">
      <c r="A22" s="56">
        <v>20</v>
      </c>
      <c r="B22" s="53" t="s">
        <v>106</v>
      </c>
      <c r="C22" s="56" t="s">
        <v>185</v>
      </c>
      <c r="D22" s="61">
        <v>55</v>
      </c>
      <c r="E22" s="61">
        <v>61</v>
      </c>
      <c r="F22" s="61">
        <v>66</v>
      </c>
      <c r="G22" s="61">
        <v>77</v>
      </c>
      <c r="H22" s="61">
        <v>69</v>
      </c>
      <c r="I22" s="61">
        <v>69</v>
      </c>
      <c r="J22" s="50">
        <f t="shared" si="0"/>
        <v>397</v>
      </c>
      <c r="K22" s="50">
        <f t="shared" si="1"/>
        <v>66.166666666666671</v>
      </c>
      <c r="L22" s="50" t="str">
        <f t="shared" si="2"/>
        <v>B+</v>
      </c>
      <c r="M22" s="50">
        <f t="shared" si="3"/>
        <v>84.166666666666671</v>
      </c>
    </row>
    <row r="23" spans="1:13" x14ac:dyDescent="0.3">
      <c r="A23" s="56">
        <v>21</v>
      </c>
      <c r="B23" s="53" t="s">
        <v>107</v>
      </c>
      <c r="C23" s="56" t="s">
        <v>185</v>
      </c>
      <c r="D23" s="60">
        <v>69</v>
      </c>
      <c r="E23" s="60">
        <v>83</v>
      </c>
      <c r="F23" s="60">
        <v>85</v>
      </c>
      <c r="G23" s="60">
        <v>62</v>
      </c>
      <c r="H23" s="60">
        <v>75</v>
      </c>
      <c r="I23" s="60">
        <v>83</v>
      </c>
      <c r="J23" s="50">
        <f t="shared" si="0"/>
        <v>457</v>
      </c>
      <c r="K23" s="50">
        <f t="shared" si="1"/>
        <v>76.166666666666671</v>
      </c>
      <c r="L23" s="50" t="str">
        <f t="shared" si="2"/>
        <v>A</v>
      </c>
      <c r="M23" s="50">
        <f t="shared" si="3"/>
        <v>84.166666666666671</v>
      </c>
    </row>
    <row r="24" spans="1:13" x14ac:dyDescent="0.3">
      <c r="A24" s="56">
        <v>22</v>
      </c>
      <c r="B24" s="53" t="s">
        <v>108</v>
      </c>
      <c r="C24" s="56" t="s">
        <v>183</v>
      </c>
      <c r="D24" s="61">
        <v>65</v>
      </c>
      <c r="E24" s="61">
        <v>92</v>
      </c>
      <c r="F24" s="61">
        <v>65</v>
      </c>
      <c r="G24" s="61">
        <v>61</v>
      </c>
      <c r="H24" s="61">
        <v>92</v>
      </c>
      <c r="I24" s="61">
        <v>70</v>
      </c>
      <c r="J24" s="50">
        <f t="shared" si="0"/>
        <v>445</v>
      </c>
      <c r="K24" s="50">
        <f t="shared" si="1"/>
        <v>74.166666666666671</v>
      </c>
      <c r="L24" s="50" t="str">
        <f t="shared" si="2"/>
        <v>A</v>
      </c>
      <c r="M24" s="50">
        <f t="shared" si="3"/>
        <v>84.166666666666671</v>
      </c>
    </row>
    <row r="25" spans="1:13" x14ac:dyDescent="0.3">
      <c r="A25" s="56">
        <v>23</v>
      </c>
      <c r="B25" s="53" t="s">
        <v>109</v>
      </c>
      <c r="C25" s="56" t="s">
        <v>184</v>
      </c>
      <c r="D25" s="60">
        <v>90</v>
      </c>
      <c r="E25" s="60">
        <v>64</v>
      </c>
      <c r="F25" s="60">
        <v>84</v>
      </c>
      <c r="G25" s="60">
        <v>92</v>
      </c>
      <c r="H25" s="60">
        <v>68</v>
      </c>
      <c r="I25" s="60">
        <v>75</v>
      </c>
      <c r="J25" s="50">
        <f t="shared" si="0"/>
        <v>473</v>
      </c>
      <c r="K25" s="50">
        <f t="shared" si="1"/>
        <v>78.833333333333329</v>
      </c>
      <c r="L25" s="50" t="str">
        <f t="shared" si="2"/>
        <v>A</v>
      </c>
      <c r="M25" s="50">
        <f t="shared" si="3"/>
        <v>84.166666666666671</v>
      </c>
    </row>
    <row r="26" spans="1:13" x14ac:dyDescent="0.3">
      <c r="A26" s="56">
        <v>24</v>
      </c>
      <c r="B26" s="53" t="s">
        <v>110</v>
      </c>
      <c r="C26" s="56" t="s">
        <v>183</v>
      </c>
      <c r="D26" s="61">
        <v>60</v>
      </c>
      <c r="E26" s="61">
        <v>90</v>
      </c>
      <c r="F26" s="61">
        <v>88</v>
      </c>
      <c r="G26" s="61">
        <v>81</v>
      </c>
      <c r="H26" s="61">
        <v>60</v>
      </c>
      <c r="I26" s="61">
        <v>80</v>
      </c>
      <c r="J26" s="50">
        <f t="shared" si="0"/>
        <v>459</v>
      </c>
      <c r="K26" s="50">
        <f t="shared" si="1"/>
        <v>76.5</v>
      </c>
      <c r="L26" s="50" t="str">
        <f t="shared" si="2"/>
        <v>A</v>
      </c>
      <c r="M26" s="50">
        <f t="shared" si="3"/>
        <v>84.166666666666671</v>
      </c>
    </row>
    <row r="27" spans="1:13" x14ac:dyDescent="0.3">
      <c r="A27" s="56">
        <v>25</v>
      </c>
      <c r="B27" s="53" t="s">
        <v>111</v>
      </c>
      <c r="C27" s="56" t="s">
        <v>183</v>
      </c>
      <c r="D27" s="60">
        <v>62</v>
      </c>
      <c r="E27" s="60">
        <v>79</v>
      </c>
      <c r="F27" s="60">
        <v>64</v>
      </c>
      <c r="G27" s="60">
        <v>90</v>
      </c>
      <c r="H27" s="60">
        <v>89</v>
      </c>
      <c r="I27" s="60">
        <v>74</v>
      </c>
      <c r="J27" s="50">
        <f t="shared" si="0"/>
        <v>458</v>
      </c>
      <c r="K27" s="50">
        <f t="shared" si="1"/>
        <v>76.333333333333329</v>
      </c>
      <c r="L27" s="50" t="str">
        <f t="shared" si="2"/>
        <v>A</v>
      </c>
      <c r="M27" s="50">
        <f t="shared" si="3"/>
        <v>84.166666666666671</v>
      </c>
    </row>
    <row r="28" spans="1:13" x14ac:dyDescent="0.3">
      <c r="A28" s="56">
        <v>26</v>
      </c>
      <c r="B28" s="53" t="s">
        <v>112</v>
      </c>
      <c r="C28" s="56" t="s">
        <v>183</v>
      </c>
      <c r="D28" s="61">
        <v>72</v>
      </c>
      <c r="E28" s="61">
        <v>68</v>
      </c>
      <c r="F28" s="61">
        <v>88</v>
      </c>
      <c r="G28" s="61">
        <v>72</v>
      </c>
      <c r="H28" s="61">
        <v>83</v>
      </c>
      <c r="I28" s="61">
        <v>63</v>
      </c>
      <c r="J28" s="50">
        <f t="shared" si="0"/>
        <v>446</v>
      </c>
      <c r="K28" s="50">
        <f t="shared" si="1"/>
        <v>74.333333333333329</v>
      </c>
      <c r="L28" s="50" t="str">
        <f t="shared" si="2"/>
        <v>A</v>
      </c>
      <c r="M28" s="50">
        <f t="shared" si="3"/>
        <v>84.166666666666671</v>
      </c>
    </row>
    <row r="29" spans="1:13" x14ac:dyDescent="0.3">
      <c r="A29" s="56">
        <v>27</v>
      </c>
      <c r="B29" s="53" t="s">
        <v>113</v>
      </c>
      <c r="C29" s="56" t="s">
        <v>185</v>
      </c>
      <c r="D29" s="60">
        <v>78</v>
      </c>
      <c r="E29" s="60">
        <v>64</v>
      </c>
      <c r="F29" s="60">
        <v>92</v>
      </c>
      <c r="G29" s="60">
        <v>67</v>
      </c>
      <c r="H29" s="60">
        <v>76</v>
      </c>
      <c r="I29" s="60">
        <v>78</v>
      </c>
      <c r="J29" s="50">
        <f t="shared" si="0"/>
        <v>455</v>
      </c>
      <c r="K29" s="50">
        <f t="shared" si="1"/>
        <v>75.833333333333329</v>
      </c>
      <c r="L29" s="50" t="str">
        <f t="shared" si="2"/>
        <v>A</v>
      </c>
      <c r="M29" s="50">
        <f t="shared" si="3"/>
        <v>84.166666666666671</v>
      </c>
    </row>
    <row r="30" spans="1:13" x14ac:dyDescent="0.3">
      <c r="A30" s="56">
        <v>28</v>
      </c>
      <c r="B30" s="53" t="s">
        <v>114</v>
      </c>
      <c r="C30" s="56" t="s">
        <v>185</v>
      </c>
      <c r="D30" s="61">
        <v>85</v>
      </c>
      <c r="E30" s="61">
        <v>80</v>
      </c>
      <c r="F30" s="61">
        <v>91</v>
      </c>
      <c r="G30" s="61">
        <v>82</v>
      </c>
      <c r="H30" s="61">
        <v>75</v>
      </c>
      <c r="I30" s="61">
        <v>77</v>
      </c>
      <c r="J30" s="50">
        <f t="shared" si="0"/>
        <v>490</v>
      </c>
      <c r="K30" s="50">
        <f t="shared" si="1"/>
        <v>81.666666666666671</v>
      </c>
      <c r="L30" s="50" t="str">
        <f t="shared" si="2"/>
        <v>A+</v>
      </c>
      <c r="M30" s="50">
        <f t="shared" si="3"/>
        <v>84.166666666666671</v>
      </c>
    </row>
    <row r="31" spans="1:13" x14ac:dyDescent="0.3">
      <c r="A31" s="56">
        <v>29</v>
      </c>
      <c r="B31" s="53" t="s">
        <v>115</v>
      </c>
      <c r="C31" s="56" t="s">
        <v>185</v>
      </c>
      <c r="D31" s="60">
        <v>66</v>
      </c>
      <c r="E31" s="60">
        <v>82</v>
      </c>
      <c r="F31" s="60">
        <v>81</v>
      </c>
      <c r="G31" s="60">
        <v>90</v>
      </c>
      <c r="H31" s="60">
        <v>82</v>
      </c>
      <c r="I31" s="60">
        <v>62</v>
      </c>
      <c r="J31" s="50">
        <f t="shared" si="0"/>
        <v>463</v>
      </c>
      <c r="K31" s="50">
        <f t="shared" si="1"/>
        <v>77.166666666666671</v>
      </c>
      <c r="L31" s="50" t="str">
        <f t="shared" si="2"/>
        <v>A</v>
      </c>
      <c r="M31" s="50">
        <f t="shared" si="3"/>
        <v>84.166666666666671</v>
      </c>
    </row>
    <row r="32" spans="1:13" x14ac:dyDescent="0.3">
      <c r="A32" s="56">
        <v>30</v>
      </c>
      <c r="B32" s="53" t="s">
        <v>116</v>
      </c>
      <c r="C32" s="56" t="s">
        <v>185</v>
      </c>
      <c r="D32" s="61">
        <v>70</v>
      </c>
      <c r="E32" s="61">
        <v>76</v>
      </c>
      <c r="F32" s="61">
        <v>80</v>
      </c>
      <c r="G32" s="61">
        <v>64</v>
      </c>
      <c r="H32" s="61">
        <v>70</v>
      </c>
      <c r="I32" s="61">
        <v>68</v>
      </c>
      <c r="J32" s="50">
        <f t="shared" si="0"/>
        <v>428</v>
      </c>
      <c r="K32" s="50">
        <f t="shared" si="1"/>
        <v>71.333333333333329</v>
      </c>
      <c r="L32" s="50" t="str">
        <f t="shared" si="2"/>
        <v>A</v>
      </c>
      <c r="M32" s="50">
        <f t="shared" si="3"/>
        <v>84.166666666666671</v>
      </c>
    </row>
    <row r="33" spans="1:13" x14ac:dyDescent="0.3">
      <c r="A33" s="56">
        <v>31</v>
      </c>
      <c r="B33" s="53" t="s">
        <v>117</v>
      </c>
      <c r="C33" s="56" t="s">
        <v>187</v>
      </c>
      <c r="D33" s="60">
        <v>75</v>
      </c>
      <c r="E33" s="60">
        <v>87</v>
      </c>
      <c r="F33" s="60">
        <v>84</v>
      </c>
      <c r="G33" s="60">
        <v>74</v>
      </c>
      <c r="H33" s="60">
        <v>71</v>
      </c>
      <c r="I33" s="60">
        <v>80</v>
      </c>
      <c r="J33" s="50">
        <f t="shared" si="0"/>
        <v>471</v>
      </c>
      <c r="K33" s="50">
        <f t="shared" si="1"/>
        <v>78.5</v>
      </c>
      <c r="L33" s="50" t="str">
        <f t="shared" si="2"/>
        <v>A</v>
      </c>
      <c r="M33" s="50">
        <f t="shared" si="3"/>
        <v>84.166666666666671</v>
      </c>
    </row>
    <row r="34" spans="1:13" x14ac:dyDescent="0.3">
      <c r="A34" s="56">
        <v>32</v>
      </c>
      <c r="B34" s="53" t="s">
        <v>118</v>
      </c>
      <c r="C34" s="56" t="s">
        <v>187</v>
      </c>
      <c r="D34" s="61">
        <v>71</v>
      </c>
      <c r="E34" s="61">
        <v>93</v>
      </c>
      <c r="F34" s="61">
        <v>68</v>
      </c>
      <c r="G34" s="61">
        <v>75</v>
      </c>
      <c r="H34" s="61">
        <v>90</v>
      </c>
      <c r="I34" s="61">
        <v>61</v>
      </c>
      <c r="J34" s="50">
        <f t="shared" si="0"/>
        <v>458</v>
      </c>
      <c r="K34" s="50">
        <f t="shared" si="1"/>
        <v>76.333333333333329</v>
      </c>
      <c r="L34" s="50" t="str">
        <f t="shared" si="2"/>
        <v>A</v>
      </c>
      <c r="M34" s="50">
        <f t="shared" si="3"/>
        <v>84.166666666666671</v>
      </c>
    </row>
    <row r="35" spans="1:13" x14ac:dyDescent="0.3">
      <c r="A35" s="56">
        <v>33</v>
      </c>
      <c r="B35" s="53" t="s">
        <v>119</v>
      </c>
      <c r="C35" s="56" t="s">
        <v>183</v>
      </c>
      <c r="D35" s="60">
        <v>69</v>
      </c>
      <c r="E35" s="60">
        <v>90</v>
      </c>
      <c r="F35" s="60">
        <v>76</v>
      </c>
      <c r="G35" s="60">
        <v>72</v>
      </c>
      <c r="H35" s="60">
        <v>63</v>
      </c>
      <c r="I35" s="60">
        <v>93</v>
      </c>
      <c r="J35" s="50">
        <f t="shared" si="0"/>
        <v>463</v>
      </c>
      <c r="K35" s="50">
        <f t="shared" si="1"/>
        <v>77.166666666666671</v>
      </c>
      <c r="L35" s="50" t="str">
        <f t="shared" si="2"/>
        <v>A</v>
      </c>
      <c r="M35" s="50">
        <f t="shared" si="3"/>
        <v>84.166666666666671</v>
      </c>
    </row>
    <row r="36" spans="1:13" x14ac:dyDescent="0.3">
      <c r="A36" s="56">
        <v>34</v>
      </c>
      <c r="B36" s="53" t="s">
        <v>120</v>
      </c>
      <c r="C36" s="56" t="s">
        <v>183</v>
      </c>
      <c r="D36" s="61">
        <v>73</v>
      </c>
      <c r="E36" s="61">
        <v>81</v>
      </c>
      <c r="F36" s="61">
        <v>75</v>
      </c>
      <c r="G36" s="61">
        <v>64</v>
      </c>
      <c r="H36" s="61">
        <v>68</v>
      </c>
      <c r="I36" s="61">
        <v>76</v>
      </c>
      <c r="J36" s="50">
        <f t="shared" si="0"/>
        <v>437</v>
      </c>
      <c r="K36" s="50">
        <f t="shared" si="1"/>
        <v>72.833333333333329</v>
      </c>
      <c r="L36" s="50" t="str">
        <f t="shared" si="2"/>
        <v>A</v>
      </c>
      <c r="M36" s="50">
        <f t="shared" si="3"/>
        <v>84.166666666666671</v>
      </c>
    </row>
    <row r="37" spans="1:13" x14ac:dyDescent="0.3">
      <c r="A37" s="56">
        <v>35</v>
      </c>
      <c r="B37" s="53" t="s">
        <v>121</v>
      </c>
      <c r="C37" s="56" t="s">
        <v>183</v>
      </c>
      <c r="D37" s="60">
        <v>69</v>
      </c>
      <c r="E37" s="60">
        <v>77</v>
      </c>
      <c r="F37" s="60">
        <v>61</v>
      </c>
      <c r="G37" s="60">
        <v>62</v>
      </c>
      <c r="H37" s="60">
        <v>76</v>
      </c>
      <c r="I37" s="60">
        <v>71</v>
      </c>
      <c r="J37" s="50">
        <f t="shared" si="0"/>
        <v>416</v>
      </c>
      <c r="K37" s="50">
        <f t="shared" si="1"/>
        <v>69.333333333333329</v>
      </c>
      <c r="L37" s="50" t="str">
        <f t="shared" si="2"/>
        <v>B+</v>
      </c>
      <c r="M37" s="50">
        <f t="shared" si="3"/>
        <v>84.166666666666671</v>
      </c>
    </row>
    <row r="38" spans="1:13" x14ac:dyDescent="0.3">
      <c r="A38" s="56">
        <v>36</v>
      </c>
      <c r="B38" s="53" t="s">
        <v>122</v>
      </c>
      <c r="C38" s="56" t="s">
        <v>183</v>
      </c>
      <c r="D38" s="61">
        <v>76</v>
      </c>
      <c r="E38" s="61">
        <v>86</v>
      </c>
      <c r="F38" s="61">
        <v>87</v>
      </c>
      <c r="G38" s="61">
        <v>89</v>
      </c>
      <c r="H38" s="61">
        <v>70</v>
      </c>
      <c r="I38" s="61">
        <v>79</v>
      </c>
      <c r="J38" s="50">
        <f t="shared" si="0"/>
        <v>487</v>
      </c>
      <c r="K38" s="50">
        <f t="shared" si="1"/>
        <v>81.166666666666671</v>
      </c>
      <c r="L38" s="50" t="str">
        <f t="shared" si="2"/>
        <v>A+</v>
      </c>
      <c r="M38" s="50">
        <f t="shared" si="3"/>
        <v>84.166666666666671</v>
      </c>
    </row>
    <row r="39" spans="1:13" x14ac:dyDescent="0.3">
      <c r="A39" s="56">
        <v>37</v>
      </c>
      <c r="B39" s="53" t="s">
        <v>123</v>
      </c>
      <c r="C39" s="56" t="s">
        <v>183</v>
      </c>
      <c r="D39" s="60">
        <v>74</v>
      </c>
      <c r="E39" s="60">
        <v>84</v>
      </c>
      <c r="F39" s="60">
        <v>83</v>
      </c>
      <c r="G39" s="60">
        <v>80</v>
      </c>
      <c r="H39" s="60">
        <v>73</v>
      </c>
      <c r="I39" s="60">
        <v>65</v>
      </c>
      <c r="J39" s="50">
        <f t="shared" si="0"/>
        <v>459</v>
      </c>
      <c r="K39" s="50">
        <f t="shared" si="1"/>
        <v>76.5</v>
      </c>
      <c r="L39" s="50" t="str">
        <f t="shared" si="2"/>
        <v>A</v>
      </c>
      <c r="M39" s="50">
        <f t="shared" si="3"/>
        <v>84.166666666666671</v>
      </c>
    </row>
    <row r="40" spans="1:13" x14ac:dyDescent="0.3">
      <c r="A40" s="56">
        <v>38</v>
      </c>
      <c r="B40" s="53" t="s">
        <v>124</v>
      </c>
      <c r="C40" s="56" t="s">
        <v>183</v>
      </c>
      <c r="D40" s="61">
        <v>79</v>
      </c>
      <c r="E40" s="61">
        <v>67</v>
      </c>
      <c r="F40" s="61">
        <v>84</v>
      </c>
      <c r="G40" s="61">
        <v>88</v>
      </c>
      <c r="H40" s="61">
        <v>68</v>
      </c>
      <c r="I40" s="61">
        <v>88</v>
      </c>
      <c r="J40" s="50">
        <f t="shared" si="0"/>
        <v>474</v>
      </c>
      <c r="K40" s="50">
        <f t="shared" si="1"/>
        <v>79</v>
      </c>
      <c r="L40" s="50" t="str">
        <f t="shared" si="2"/>
        <v>A</v>
      </c>
      <c r="M40" s="50">
        <f t="shared" si="3"/>
        <v>84.166666666666671</v>
      </c>
    </row>
    <row r="41" spans="1:13" x14ac:dyDescent="0.3">
      <c r="A41" s="56">
        <v>39</v>
      </c>
      <c r="B41" s="53" t="s">
        <v>125</v>
      </c>
      <c r="C41" s="56" t="s">
        <v>185</v>
      </c>
      <c r="D41" s="60">
        <v>88</v>
      </c>
      <c r="E41" s="60">
        <v>68</v>
      </c>
      <c r="F41" s="60">
        <v>60</v>
      </c>
      <c r="G41" s="60">
        <v>79</v>
      </c>
      <c r="H41" s="60">
        <v>66</v>
      </c>
      <c r="I41" s="60">
        <v>71</v>
      </c>
      <c r="J41" s="50">
        <f t="shared" si="0"/>
        <v>432</v>
      </c>
      <c r="K41" s="50">
        <f t="shared" si="1"/>
        <v>72</v>
      </c>
      <c r="L41" s="50" t="str">
        <f t="shared" si="2"/>
        <v>A</v>
      </c>
      <c r="M41" s="50">
        <f t="shared" si="3"/>
        <v>84.166666666666671</v>
      </c>
    </row>
    <row r="42" spans="1:13" x14ac:dyDescent="0.3">
      <c r="A42" s="56">
        <v>40</v>
      </c>
      <c r="B42" s="53" t="s">
        <v>126</v>
      </c>
      <c r="C42" s="56" t="s">
        <v>185</v>
      </c>
      <c r="D42" s="61">
        <v>87</v>
      </c>
      <c r="E42" s="61">
        <v>81</v>
      </c>
      <c r="F42" s="61">
        <v>63</v>
      </c>
      <c r="G42" s="61">
        <v>83</v>
      </c>
      <c r="H42" s="61">
        <v>76</v>
      </c>
      <c r="I42" s="61">
        <v>76</v>
      </c>
      <c r="J42" s="50">
        <f t="shared" si="0"/>
        <v>466</v>
      </c>
      <c r="K42" s="50">
        <f t="shared" si="1"/>
        <v>77.666666666666671</v>
      </c>
      <c r="L42" s="50" t="str">
        <f t="shared" si="2"/>
        <v>A</v>
      </c>
      <c r="M42" s="50">
        <f t="shared" si="3"/>
        <v>84.166666666666671</v>
      </c>
    </row>
    <row r="43" spans="1:13" x14ac:dyDescent="0.3">
      <c r="A43" s="56">
        <v>41</v>
      </c>
      <c r="B43" s="53" t="s">
        <v>127</v>
      </c>
      <c r="C43" s="56" t="s">
        <v>185</v>
      </c>
      <c r="D43" s="60">
        <v>80</v>
      </c>
      <c r="E43" s="60">
        <v>73</v>
      </c>
      <c r="F43" s="60">
        <v>85</v>
      </c>
      <c r="G43" s="60">
        <v>87</v>
      </c>
      <c r="H43" s="60">
        <v>72</v>
      </c>
      <c r="I43" s="60">
        <v>71</v>
      </c>
      <c r="J43" s="50">
        <f t="shared" si="0"/>
        <v>468</v>
      </c>
      <c r="K43" s="50">
        <f t="shared" si="1"/>
        <v>78</v>
      </c>
      <c r="L43" s="50" t="str">
        <f t="shared" si="2"/>
        <v>A</v>
      </c>
      <c r="M43" s="50">
        <f t="shared" si="3"/>
        <v>84.166666666666671</v>
      </c>
    </row>
    <row r="44" spans="1:13" x14ac:dyDescent="0.3">
      <c r="A44" s="56">
        <v>42</v>
      </c>
      <c r="B44" s="53" t="s">
        <v>127</v>
      </c>
      <c r="C44" s="56" t="s">
        <v>187</v>
      </c>
      <c r="D44" s="61">
        <v>78</v>
      </c>
      <c r="E44" s="61">
        <v>66</v>
      </c>
      <c r="F44" s="61">
        <v>78</v>
      </c>
      <c r="G44" s="61">
        <v>68</v>
      </c>
      <c r="H44" s="61">
        <v>78</v>
      </c>
      <c r="I44" s="61">
        <v>91</v>
      </c>
      <c r="J44" s="50">
        <f t="shared" si="0"/>
        <v>459</v>
      </c>
      <c r="K44" s="50">
        <f t="shared" si="1"/>
        <v>76.5</v>
      </c>
      <c r="L44" s="50" t="str">
        <f t="shared" si="2"/>
        <v>A</v>
      </c>
      <c r="M44" s="50">
        <f t="shared" si="3"/>
        <v>84.166666666666671</v>
      </c>
    </row>
    <row r="45" spans="1:13" x14ac:dyDescent="0.3">
      <c r="A45" s="56">
        <v>43</v>
      </c>
      <c r="B45" s="53" t="s">
        <v>128</v>
      </c>
      <c r="C45" s="56" t="s">
        <v>184</v>
      </c>
      <c r="D45" s="60">
        <v>76</v>
      </c>
      <c r="E45" s="60">
        <v>75</v>
      </c>
      <c r="F45" s="60">
        <v>66</v>
      </c>
      <c r="G45" s="60">
        <v>89</v>
      </c>
      <c r="H45" s="60">
        <v>92</v>
      </c>
      <c r="I45" s="60">
        <v>75</v>
      </c>
      <c r="J45" s="50">
        <f t="shared" si="0"/>
        <v>473</v>
      </c>
      <c r="K45" s="50">
        <f t="shared" si="1"/>
        <v>78.833333333333329</v>
      </c>
      <c r="L45" s="50" t="str">
        <f t="shared" si="2"/>
        <v>A</v>
      </c>
      <c r="M45" s="50">
        <f t="shared" si="3"/>
        <v>84.166666666666671</v>
      </c>
    </row>
    <row r="46" spans="1:13" x14ac:dyDescent="0.3">
      <c r="A46" s="56">
        <v>44</v>
      </c>
      <c r="B46" s="53" t="s">
        <v>129</v>
      </c>
      <c r="C46" s="56" t="s">
        <v>185</v>
      </c>
      <c r="D46" s="61">
        <v>74</v>
      </c>
      <c r="E46" s="61">
        <v>91</v>
      </c>
      <c r="F46" s="61">
        <v>81</v>
      </c>
      <c r="G46" s="61">
        <v>84</v>
      </c>
      <c r="H46" s="61">
        <v>78</v>
      </c>
      <c r="I46" s="61">
        <v>82</v>
      </c>
      <c r="J46" s="50">
        <f t="shared" si="0"/>
        <v>490</v>
      </c>
      <c r="K46" s="50">
        <f t="shared" si="1"/>
        <v>81.666666666666671</v>
      </c>
      <c r="L46" s="50" t="str">
        <f t="shared" si="2"/>
        <v>A+</v>
      </c>
      <c r="M46" s="50">
        <f t="shared" si="3"/>
        <v>84.166666666666671</v>
      </c>
    </row>
    <row r="47" spans="1:13" x14ac:dyDescent="0.3">
      <c r="A47" s="56">
        <v>45</v>
      </c>
      <c r="B47" s="53" t="s">
        <v>129</v>
      </c>
      <c r="C47" s="56" t="s">
        <v>187</v>
      </c>
      <c r="D47" s="60">
        <v>85</v>
      </c>
      <c r="E47" s="60">
        <v>80</v>
      </c>
      <c r="F47" s="60">
        <v>68</v>
      </c>
      <c r="G47" s="60">
        <v>93</v>
      </c>
      <c r="H47" s="60">
        <v>70</v>
      </c>
      <c r="I47" s="60">
        <v>63</v>
      </c>
      <c r="J47" s="50">
        <f t="shared" si="0"/>
        <v>459</v>
      </c>
      <c r="K47" s="50">
        <f t="shared" si="1"/>
        <v>76.5</v>
      </c>
      <c r="L47" s="50" t="str">
        <f t="shared" si="2"/>
        <v>A</v>
      </c>
      <c r="M47" s="50">
        <f t="shared" si="3"/>
        <v>84.166666666666671</v>
      </c>
    </row>
    <row r="48" spans="1:13" x14ac:dyDescent="0.3">
      <c r="A48" s="56">
        <v>46</v>
      </c>
      <c r="B48" s="53" t="s">
        <v>130</v>
      </c>
      <c r="C48" s="56" t="s">
        <v>185</v>
      </c>
      <c r="D48" s="61">
        <v>73</v>
      </c>
      <c r="E48" s="61">
        <v>60</v>
      </c>
      <c r="F48" s="61">
        <v>60</v>
      </c>
      <c r="G48" s="61">
        <v>86</v>
      </c>
      <c r="H48" s="61">
        <v>86</v>
      </c>
      <c r="I48" s="61">
        <v>78</v>
      </c>
      <c r="J48" s="50">
        <f t="shared" si="0"/>
        <v>443</v>
      </c>
      <c r="K48" s="50">
        <f t="shared" si="1"/>
        <v>73.833333333333329</v>
      </c>
      <c r="L48" s="50" t="str">
        <f t="shared" si="2"/>
        <v>A</v>
      </c>
      <c r="M48" s="50">
        <f t="shared" si="3"/>
        <v>84.166666666666671</v>
      </c>
    </row>
    <row r="49" spans="1:13" x14ac:dyDescent="0.3">
      <c r="A49" s="56">
        <v>47</v>
      </c>
      <c r="B49" s="53" t="s">
        <v>131</v>
      </c>
      <c r="C49" s="56" t="s">
        <v>183</v>
      </c>
      <c r="D49" s="60">
        <v>70</v>
      </c>
      <c r="E49" s="60">
        <v>78</v>
      </c>
      <c r="F49" s="60">
        <v>67</v>
      </c>
      <c r="G49" s="60">
        <v>71</v>
      </c>
      <c r="H49" s="60">
        <v>81</v>
      </c>
      <c r="I49" s="60">
        <v>86</v>
      </c>
      <c r="J49" s="50">
        <f t="shared" si="0"/>
        <v>453</v>
      </c>
      <c r="K49" s="50">
        <f t="shared" si="1"/>
        <v>75.5</v>
      </c>
      <c r="L49" s="50" t="str">
        <f t="shared" si="2"/>
        <v>A</v>
      </c>
      <c r="M49" s="50">
        <f t="shared" si="3"/>
        <v>84.166666666666671</v>
      </c>
    </row>
    <row r="50" spans="1:13" x14ac:dyDescent="0.3">
      <c r="A50" s="56">
        <v>48</v>
      </c>
      <c r="B50" s="53" t="s">
        <v>132</v>
      </c>
      <c r="C50" s="56" t="s">
        <v>183</v>
      </c>
      <c r="D50" s="61">
        <v>70</v>
      </c>
      <c r="E50" s="61">
        <v>87</v>
      </c>
      <c r="F50" s="61">
        <v>83</v>
      </c>
      <c r="G50" s="61">
        <v>63</v>
      </c>
      <c r="H50" s="61">
        <v>73</v>
      </c>
      <c r="I50" s="61">
        <v>75</v>
      </c>
      <c r="J50" s="50">
        <f t="shared" si="0"/>
        <v>451</v>
      </c>
      <c r="K50" s="50">
        <f t="shared" si="1"/>
        <v>75.166666666666671</v>
      </c>
      <c r="L50" s="50" t="str">
        <f t="shared" si="2"/>
        <v>A</v>
      </c>
      <c r="M50" s="50">
        <f t="shared" si="3"/>
        <v>84.166666666666671</v>
      </c>
    </row>
    <row r="51" spans="1:13" x14ac:dyDescent="0.3">
      <c r="A51" s="56">
        <v>49</v>
      </c>
      <c r="B51" s="53" t="s">
        <v>133</v>
      </c>
      <c r="C51" s="56" t="s">
        <v>184</v>
      </c>
      <c r="D51" s="60">
        <v>71</v>
      </c>
      <c r="E51" s="60">
        <v>83</v>
      </c>
      <c r="F51" s="60">
        <v>69</v>
      </c>
      <c r="G51" s="60">
        <v>68</v>
      </c>
      <c r="H51" s="60">
        <v>77</v>
      </c>
      <c r="I51" s="60">
        <v>64</v>
      </c>
      <c r="J51" s="50">
        <f t="shared" si="0"/>
        <v>432</v>
      </c>
      <c r="K51" s="50">
        <f t="shared" si="1"/>
        <v>72</v>
      </c>
      <c r="L51" s="50" t="str">
        <f t="shared" si="2"/>
        <v>A</v>
      </c>
      <c r="M51" s="50">
        <f t="shared" si="3"/>
        <v>84.166666666666671</v>
      </c>
    </row>
    <row r="52" spans="1:13" x14ac:dyDescent="0.3">
      <c r="A52" s="56">
        <v>50</v>
      </c>
      <c r="B52" s="53" t="s">
        <v>134</v>
      </c>
      <c r="C52" s="56" t="s">
        <v>185</v>
      </c>
      <c r="D52" s="61">
        <v>70</v>
      </c>
      <c r="E52" s="61">
        <v>85</v>
      </c>
      <c r="F52" s="61">
        <v>66</v>
      </c>
      <c r="G52" s="61">
        <v>91</v>
      </c>
      <c r="H52" s="61">
        <v>69</v>
      </c>
      <c r="I52" s="61">
        <v>75</v>
      </c>
      <c r="J52" s="50">
        <f t="shared" si="0"/>
        <v>456</v>
      </c>
      <c r="K52" s="50">
        <f t="shared" si="1"/>
        <v>76</v>
      </c>
      <c r="L52" s="50" t="str">
        <f t="shared" si="2"/>
        <v>A</v>
      </c>
      <c r="M52" s="50">
        <f t="shared" si="3"/>
        <v>84.166666666666671</v>
      </c>
    </row>
    <row r="53" spans="1:13" x14ac:dyDescent="0.3">
      <c r="A53" s="56">
        <v>51</v>
      </c>
      <c r="B53" s="53" t="s">
        <v>117</v>
      </c>
      <c r="C53" s="56" t="s">
        <v>187</v>
      </c>
      <c r="D53" s="60">
        <v>79</v>
      </c>
      <c r="E53" s="60">
        <v>92</v>
      </c>
      <c r="F53" s="60">
        <v>88</v>
      </c>
      <c r="G53" s="60">
        <v>86</v>
      </c>
      <c r="H53" s="60">
        <v>71</v>
      </c>
      <c r="I53" s="60">
        <v>89</v>
      </c>
      <c r="J53" s="50">
        <f t="shared" si="0"/>
        <v>505</v>
      </c>
      <c r="K53" s="50">
        <f t="shared" si="1"/>
        <v>84.166666666666671</v>
      </c>
      <c r="L53" s="50" t="str">
        <f t="shared" si="2"/>
        <v>A+</v>
      </c>
      <c r="M53" s="50">
        <f t="shared" si="3"/>
        <v>84.166666666666671</v>
      </c>
    </row>
    <row r="54" spans="1:13" x14ac:dyDescent="0.3">
      <c r="A54" s="56">
        <v>52</v>
      </c>
      <c r="B54" s="53" t="s">
        <v>135</v>
      </c>
      <c r="C54" s="56" t="s">
        <v>184</v>
      </c>
      <c r="D54" s="61">
        <v>71</v>
      </c>
      <c r="E54" s="61">
        <v>84</v>
      </c>
      <c r="F54" s="61">
        <v>67</v>
      </c>
      <c r="G54" s="61">
        <v>76</v>
      </c>
      <c r="H54" s="61">
        <v>63</v>
      </c>
      <c r="I54" s="61">
        <v>62</v>
      </c>
      <c r="J54" s="50">
        <f t="shared" si="0"/>
        <v>423</v>
      </c>
      <c r="K54" s="50">
        <f t="shared" si="1"/>
        <v>70.5</v>
      </c>
      <c r="L54" s="50" t="str">
        <f t="shared" si="2"/>
        <v>A</v>
      </c>
      <c r="M54" s="50">
        <f t="shared" si="3"/>
        <v>83.833333333333329</v>
      </c>
    </row>
    <row r="55" spans="1:13" x14ac:dyDescent="0.3">
      <c r="A55" s="56">
        <v>53</v>
      </c>
      <c r="B55" s="53" t="s">
        <v>136</v>
      </c>
      <c r="C55" s="56" t="s">
        <v>187</v>
      </c>
      <c r="D55" s="60">
        <v>72</v>
      </c>
      <c r="E55" s="60">
        <v>86</v>
      </c>
      <c r="F55" s="60">
        <v>71</v>
      </c>
      <c r="G55" s="60">
        <v>86</v>
      </c>
      <c r="H55" s="60">
        <v>75</v>
      </c>
      <c r="I55" s="60">
        <v>89</v>
      </c>
      <c r="J55" s="50">
        <f t="shared" si="0"/>
        <v>479</v>
      </c>
      <c r="K55" s="50">
        <f t="shared" si="1"/>
        <v>79.833333333333329</v>
      </c>
      <c r="L55" s="50" t="str">
        <f t="shared" si="2"/>
        <v>A</v>
      </c>
      <c r="M55" s="50">
        <f t="shared" si="3"/>
        <v>83.833333333333329</v>
      </c>
    </row>
    <row r="56" spans="1:13" x14ac:dyDescent="0.3">
      <c r="A56" s="56">
        <v>54</v>
      </c>
      <c r="B56" s="53" t="s">
        <v>137</v>
      </c>
      <c r="C56" s="56" t="s">
        <v>184</v>
      </c>
      <c r="D56" s="61">
        <v>65</v>
      </c>
      <c r="E56" s="61">
        <v>88</v>
      </c>
      <c r="F56" s="61">
        <v>85</v>
      </c>
      <c r="G56" s="61">
        <v>74</v>
      </c>
      <c r="H56" s="61">
        <v>91</v>
      </c>
      <c r="I56" s="61">
        <v>87</v>
      </c>
      <c r="J56" s="50">
        <f t="shared" si="0"/>
        <v>490</v>
      </c>
      <c r="K56" s="50">
        <f t="shared" si="1"/>
        <v>81.666666666666671</v>
      </c>
      <c r="L56" s="50" t="str">
        <f t="shared" si="2"/>
        <v>A+</v>
      </c>
      <c r="M56" s="50">
        <f t="shared" si="3"/>
        <v>83.833333333333329</v>
      </c>
    </row>
    <row r="57" spans="1:13" x14ac:dyDescent="0.3">
      <c r="A57" s="56">
        <v>55</v>
      </c>
      <c r="B57" s="53" t="s">
        <v>138</v>
      </c>
      <c r="C57" s="56" t="s">
        <v>185</v>
      </c>
      <c r="D57" s="60">
        <v>62</v>
      </c>
      <c r="E57" s="60">
        <v>75</v>
      </c>
      <c r="F57" s="60">
        <v>70</v>
      </c>
      <c r="G57" s="60">
        <v>80</v>
      </c>
      <c r="H57" s="60">
        <v>70</v>
      </c>
      <c r="I57" s="60">
        <v>66</v>
      </c>
      <c r="J57" s="50">
        <f t="shared" si="0"/>
        <v>423</v>
      </c>
      <c r="K57" s="50">
        <f t="shared" si="1"/>
        <v>70.5</v>
      </c>
      <c r="L57" s="50" t="str">
        <f t="shared" si="2"/>
        <v>A</v>
      </c>
      <c r="M57" s="50">
        <f t="shared" si="3"/>
        <v>83.833333333333329</v>
      </c>
    </row>
    <row r="58" spans="1:13" x14ac:dyDescent="0.3">
      <c r="A58" s="56">
        <v>56</v>
      </c>
      <c r="B58" s="53" t="s">
        <v>127</v>
      </c>
      <c r="C58" s="56" t="s">
        <v>185</v>
      </c>
      <c r="D58" s="61">
        <v>65</v>
      </c>
      <c r="E58" s="61">
        <v>85</v>
      </c>
      <c r="F58" s="61">
        <v>76</v>
      </c>
      <c r="G58" s="61">
        <v>61</v>
      </c>
      <c r="H58" s="61">
        <v>79</v>
      </c>
      <c r="I58" s="61">
        <v>84</v>
      </c>
      <c r="J58" s="50">
        <f t="shared" si="0"/>
        <v>450</v>
      </c>
      <c r="K58" s="50">
        <f t="shared" si="1"/>
        <v>75</v>
      </c>
      <c r="L58" s="50" t="str">
        <f t="shared" si="2"/>
        <v>A</v>
      </c>
      <c r="M58" s="50">
        <f t="shared" si="3"/>
        <v>83.833333333333329</v>
      </c>
    </row>
    <row r="59" spans="1:13" x14ac:dyDescent="0.3">
      <c r="A59" s="56">
        <v>57</v>
      </c>
      <c r="B59" s="53" t="s">
        <v>127</v>
      </c>
      <c r="C59" s="56" t="s">
        <v>185</v>
      </c>
      <c r="D59" s="60">
        <v>60</v>
      </c>
      <c r="E59" s="60">
        <v>88</v>
      </c>
      <c r="F59" s="60">
        <v>84</v>
      </c>
      <c r="G59" s="60">
        <v>90</v>
      </c>
      <c r="H59" s="60">
        <v>69</v>
      </c>
      <c r="I59" s="60">
        <v>91</v>
      </c>
      <c r="J59" s="50">
        <f t="shared" si="0"/>
        <v>482</v>
      </c>
      <c r="K59" s="50">
        <f t="shared" si="1"/>
        <v>80.333333333333329</v>
      </c>
      <c r="L59" s="50" t="str">
        <f t="shared" si="2"/>
        <v>A+</v>
      </c>
      <c r="M59" s="50">
        <f t="shared" si="3"/>
        <v>83.833333333333329</v>
      </c>
    </row>
    <row r="60" spans="1:13" x14ac:dyDescent="0.3">
      <c r="A60" s="56">
        <v>58</v>
      </c>
      <c r="B60" s="53" t="s">
        <v>139</v>
      </c>
      <c r="C60" s="56" t="s">
        <v>185</v>
      </c>
      <c r="D60" s="61">
        <v>70</v>
      </c>
      <c r="E60" s="61">
        <v>86</v>
      </c>
      <c r="F60" s="61">
        <v>84</v>
      </c>
      <c r="G60" s="61">
        <v>86</v>
      </c>
      <c r="H60" s="61">
        <v>68</v>
      </c>
      <c r="I60" s="61">
        <v>66</v>
      </c>
      <c r="J60" s="50">
        <f t="shared" si="0"/>
        <v>460</v>
      </c>
      <c r="K60" s="50">
        <f t="shared" si="1"/>
        <v>76.666666666666671</v>
      </c>
      <c r="L60" s="50" t="str">
        <f t="shared" si="2"/>
        <v>A</v>
      </c>
      <c r="M60" s="50">
        <f t="shared" si="3"/>
        <v>83.833333333333329</v>
      </c>
    </row>
    <row r="61" spans="1:13" x14ac:dyDescent="0.3">
      <c r="A61" s="56">
        <v>59</v>
      </c>
      <c r="B61" s="53" t="s">
        <v>140</v>
      </c>
      <c r="C61" s="56" t="s">
        <v>185</v>
      </c>
      <c r="D61" s="60">
        <v>68</v>
      </c>
      <c r="E61" s="60">
        <v>77</v>
      </c>
      <c r="F61" s="60">
        <v>89</v>
      </c>
      <c r="G61" s="60">
        <v>71</v>
      </c>
      <c r="H61" s="60">
        <v>65</v>
      </c>
      <c r="I61" s="60">
        <v>63</v>
      </c>
      <c r="J61" s="50">
        <f t="shared" si="0"/>
        <v>433</v>
      </c>
      <c r="K61" s="50">
        <f t="shared" si="1"/>
        <v>72.166666666666671</v>
      </c>
      <c r="L61" s="50" t="str">
        <f t="shared" si="2"/>
        <v>A</v>
      </c>
      <c r="M61" s="50">
        <f t="shared" si="3"/>
        <v>83.833333333333329</v>
      </c>
    </row>
    <row r="62" spans="1:13" x14ac:dyDescent="0.3">
      <c r="A62" s="56">
        <v>60</v>
      </c>
      <c r="B62" s="53" t="s">
        <v>141</v>
      </c>
      <c r="C62" s="56" t="s">
        <v>186</v>
      </c>
      <c r="D62" s="61">
        <v>67</v>
      </c>
      <c r="E62" s="61">
        <v>86</v>
      </c>
      <c r="F62" s="61">
        <v>85</v>
      </c>
      <c r="G62" s="61">
        <v>68</v>
      </c>
      <c r="H62" s="61">
        <v>70</v>
      </c>
      <c r="I62" s="61">
        <v>89</v>
      </c>
      <c r="J62" s="50">
        <f t="shared" si="0"/>
        <v>465</v>
      </c>
      <c r="K62" s="50">
        <f t="shared" si="1"/>
        <v>77.5</v>
      </c>
      <c r="L62" s="50" t="str">
        <f t="shared" si="2"/>
        <v>A</v>
      </c>
      <c r="M62" s="50">
        <f t="shared" si="3"/>
        <v>83.833333333333329</v>
      </c>
    </row>
    <row r="63" spans="1:13" x14ac:dyDescent="0.3">
      <c r="A63" s="56">
        <v>61</v>
      </c>
      <c r="B63" s="53" t="s">
        <v>142</v>
      </c>
      <c r="C63" s="56" t="s">
        <v>186</v>
      </c>
      <c r="D63" s="60">
        <v>68</v>
      </c>
      <c r="E63" s="60">
        <v>75</v>
      </c>
      <c r="F63" s="60">
        <v>83</v>
      </c>
      <c r="G63" s="60">
        <v>93</v>
      </c>
      <c r="H63" s="60">
        <v>92</v>
      </c>
      <c r="I63" s="60">
        <v>92</v>
      </c>
      <c r="J63" s="50">
        <f t="shared" si="0"/>
        <v>503</v>
      </c>
      <c r="K63" s="50">
        <f t="shared" si="1"/>
        <v>83.833333333333329</v>
      </c>
      <c r="L63" s="50" t="str">
        <f t="shared" si="2"/>
        <v>A+</v>
      </c>
      <c r="M63" s="50">
        <f t="shared" si="3"/>
        <v>83.833333333333329</v>
      </c>
    </row>
    <row r="64" spans="1:13" x14ac:dyDescent="0.3">
      <c r="A64" s="56">
        <v>62</v>
      </c>
      <c r="B64" s="53" t="s">
        <v>143</v>
      </c>
      <c r="C64" s="56" t="s">
        <v>187</v>
      </c>
      <c r="D64" s="61">
        <v>73</v>
      </c>
      <c r="E64" s="61">
        <v>76</v>
      </c>
      <c r="F64" s="61">
        <v>79</v>
      </c>
      <c r="G64" s="61">
        <v>77</v>
      </c>
      <c r="H64" s="61">
        <v>64</v>
      </c>
      <c r="I64" s="61">
        <v>61</v>
      </c>
      <c r="J64" s="50">
        <f t="shared" si="0"/>
        <v>430</v>
      </c>
      <c r="K64" s="50">
        <f t="shared" si="1"/>
        <v>71.666666666666671</v>
      </c>
      <c r="L64" s="50" t="str">
        <f t="shared" si="2"/>
        <v>A</v>
      </c>
      <c r="M64" s="50">
        <f t="shared" si="3"/>
        <v>82.666666666666671</v>
      </c>
    </row>
    <row r="65" spans="1:13" x14ac:dyDescent="0.3">
      <c r="A65" s="56">
        <v>63</v>
      </c>
      <c r="B65" s="53" t="s">
        <v>108</v>
      </c>
      <c r="C65" s="56" t="s">
        <v>183</v>
      </c>
      <c r="D65" s="60">
        <v>79</v>
      </c>
      <c r="E65" s="60">
        <v>79</v>
      </c>
      <c r="F65" s="60">
        <v>84</v>
      </c>
      <c r="G65" s="60">
        <v>73</v>
      </c>
      <c r="H65" s="60">
        <v>93</v>
      </c>
      <c r="I65" s="60">
        <v>86</v>
      </c>
      <c r="J65" s="50">
        <f t="shared" si="0"/>
        <v>494</v>
      </c>
      <c r="K65" s="50">
        <f t="shared" si="1"/>
        <v>82.333333333333329</v>
      </c>
      <c r="L65" s="50" t="str">
        <f t="shared" si="2"/>
        <v>A+</v>
      </c>
      <c r="M65" s="50">
        <f t="shared" si="3"/>
        <v>82.666666666666671</v>
      </c>
    </row>
    <row r="66" spans="1:13" x14ac:dyDescent="0.3">
      <c r="A66" s="56">
        <v>64</v>
      </c>
      <c r="B66" s="53" t="s">
        <v>144</v>
      </c>
      <c r="C66" s="56" t="s">
        <v>183</v>
      </c>
      <c r="D66" s="61">
        <v>70</v>
      </c>
      <c r="E66" s="61">
        <v>76</v>
      </c>
      <c r="F66" s="61">
        <v>91</v>
      </c>
      <c r="G66" s="61">
        <v>63</v>
      </c>
      <c r="H66" s="61">
        <v>75</v>
      </c>
      <c r="I66" s="61">
        <v>81</v>
      </c>
      <c r="J66" s="50">
        <f t="shared" si="0"/>
        <v>456</v>
      </c>
      <c r="K66" s="50">
        <f t="shared" si="1"/>
        <v>76</v>
      </c>
      <c r="L66" s="50" t="str">
        <f t="shared" si="2"/>
        <v>A</v>
      </c>
      <c r="M66" s="50">
        <f t="shared" si="3"/>
        <v>82.666666666666671</v>
      </c>
    </row>
    <row r="67" spans="1:13" x14ac:dyDescent="0.3">
      <c r="A67" s="56">
        <v>65</v>
      </c>
      <c r="B67" s="53" t="s">
        <v>145</v>
      </c>
      <c r="C67" s="56" t="s">
        <v>187</v>
      </c>
      <c r="D67" s="60">
        <v>78</v>
      </c>
      <c r="E67" s="60">
        <v>69</v>
      </c>
      <c r="F67" s="60">
        <v>88</v>
      </c>
      <c r="G67" s="60">
        <v>73</v>
      </c>
      <c r="H67" s="60">
        <v>72</v>
      </c>
      <c r="I67" s="60">
        <v>80</v>
      </c>
      <c r="J67" s="50">
        <f t="shared" si="0"/>
        <v>460</v>
      </c>
      <c r="K67" s="50">
        <f t="shared" si="1"/>
        <v>76.666666666666671</v>
      </c>
      <c r="L67" s="50" t="str">
        <f t="shared" si="2"/>
        <v>A</v>
      </c>
      <c r="M67" s="50">
        <f t="shared" si="3"/>
        <v>82.666666666666671</v>
      </c>
    </row>
    <row r="68" spans="1:13" x14ac:dyDescent="0.3">
      <c r="A68" s="56">
        <v>66</v>
      </c>
      <c r="B68" s="53" t="s">
        <v>146</v>
      </c>
      <c r="C68" s="56" t="s">
        <v>183</v>
      </c>
      <c r="D68" s="61">
        <v>55</v>
      </c>
      <c r="E68" s="61">
        <v>80</v>
      </c>
      <c r="F68" s="61">
        <v>93</v>
      </c>
      <c r="G68" s="61">
        <v>91</v>
      </c>
      <c r="H68" s="61">
        <v>65</v>
      </c>
      <c r="I68" s="61">
        <v>66</v>
      </c>
      <c r="J68" s="50">
        <f t="shared" ref="J68:J102" si="4">SUM(D68:I68)</f>
        <v>450</v>
      </c>
      <c r="K68" s="50">
        <f t="shared" ref="K68:K102" si="5">AVERAGE(D68:I68)</f>
        <v>75</v>
      </c>
      <c r="L68" s="50" t="str">
        <f t="shared" ref="L68:L102" si="6">_xlfn.IFS(K68&gt;=80,"A+",K68&gt;=70,"A",K68&gt;=65,"B+",K68&gt;=60,"B",K68&gt;=50,"C",K68&lt;55,"D",K68&lt;33,"FAIL")</f>
        <v>A</v>
      </c>
      <c r="M68" s="50">
        <f t="shared" ref="M68:M102" si="7">PERCENTILE(K68:K167,1)</f>
        <v>82.666666666666671</v>
      </c>
    </row>
    <row r="69" spans="1:13" x14ac:dyDescent="0.3">
      <c r="A69" s="56">
        <v>67</v>
      </c>
      <c r="B69" s="53" t="s">
        <v>147</v>
      </c>
      <c r="C69" s="56" t="s">
        <v>183</v>
      </c>
      <c r="D69" s="60">
        <v>56</v>
      </c>
      <c r="E69" s="60">
        <v>84</v>
      </c>
      <c r="F69" s="60">
        <v>63</v>
      </c>
      <c r="G69" s="60">
        <v>64</v>
      </c>
      <c r="H69" s="60">
        <v>60</v>
      </c>
      <c r="I69" s="60">
        <v>60</v>
      </c>
      <c r="J69" s="50">
        <f t="shared" si="4"/>
        <v>387</v>
      </c>
      <c r="K69" s="50">
        <f t="shared" si="5"/>
        <v>64.5</v>
      </c>
      <c r="L69" s="50" t="str">
        <f t="shared" si="6"/>
        <v>B</v>
      </c>
      <c r="M69" s="50">
        <f t="shared" si="7"/>
        <v>82.666666666666671</v>
      </c>
    </row>
    <row r="70" spans="1:13" x14ac:dyDescent="0.3">
      <c r="A70" s="56">
        <v>68</v>
      </c>
      <c r="B70" s="53" t="s">
        <v>148</v>
      </c>
      <c r="C70" s="56" t="s">
        <v>183</v>
      </c>
      <c r="D70" s="61">
        <v>69</v>
      </c>
      <c r="E70" s="61">
        <v>82</v>
      </c>
      <c r="F70" s="61">
        <v>89</v>
      </c>
      <c r="G70" s="61">
        <v>72</v>
      </c>
      <c r="H70" s="61">
        <v>79</v>
      </c>
      <c r="I70" s="61">
        <v>71</v>
      </c>
      <c r="J70" s="50">
        <f t="shared" si="4"/>
        <v>462</v>
      </c>
      <c r="K70" s="50">
        <f t="shared" si="5"/>
        <v>77</v>
      </c>
      <c r="L70" s="50" t="str">
        <f t="shared" si="6"/>
        <v>A</v>
      </c>
      <c r="M70" s="50">
        <f t="shared" si="7"/>
        <v>82.666666666666671</v>
      </c>
    </row>
    <row r="71" spans="1:13" x14ac:dyDescent="0.3">
      <c r="A71" s="56">
        <v>69</v>
      </c>
      <c r="B71" s="53" t="s">
        <v>149</v>
      </c>
      <c r="C71" s="56" t="s">
        <v>183</v>
      </c>
      <c r="D71" s="60">
        <v>76</v>
      </c>
      <c r="E71" s="60">
        <v>74</v>
      </c>
      <c r="F71" s="60">
        <v>66</v>
      </c>
      <c r="G71" s="60">
        <v>80</v>
      </c>
      <c r="H71" s="60">
        <v>64</v>
      </c>
      <c r="I71" s="60">
        <v>82</v>
      </c>
      <c r="J71" s="50">
        <f t="shared" si="4"/>
        <v>442</v>
      </c>
      <c r="K71" s="50">
        <f t="shared" si="5"/>
        <v>73.666666666666671</v>
      </c>
      <c r="L71" s="50" t="str">
        <f t="shared" si="6"/>
        <v>A</v>
      </c>
      <c r="M71" s="50">
        <f t="shared" si="7"/>
        <v>82.666666666666671</v>
      </c>
    </row>
    <row r="72" spans="1:13" x14ac:dyDescent="0.3">
      <c r="A72" s="56">
        <v>70</v>
      </c>
      <c r="B72" s="53" t="s">
        <v>124</v>
      </c>
      <c r="C72" s="56" t="s">
        <v>183</v>
      </c>
      <c r="D72" s="61">
        <v>74</v>
      </c>
      <c r="E72" s="61">
        <v>92</v>
      </c>
      <c r="F72" s="61">
        <v>67</v>
      </c>
      <c r="G72" s="61">
        <v>84</v>
      </c>
      <c r="H72" s="61">
        <v>69</v>
      </c>
      <c r="I72" s="61">
        <v>85</v>
      </c>
      <c r="J72" s="50">
        <f t="shared" si="4"/>
        <v>471</v>
      </c>
      <c r="K72" s="50">
        <f t="shared" si="5"/>
        <v>78.5</v>
      </c>
      <c r="L72" s="50" t="str">
        <f t="shared" si="6"/>
        <v>A</v>
      </c>
      <c r="M72" s="50">
        <f t="shared" si="7"/>
        <v>82.666666666666671</v>
      </c>
    </row>
    <row r="73" spans="1:13" x14ac:dyDescent="0.3">
      <c r="A73" s="56">
        <v>71</v>
      </c>
      <c r="B73" s="53" t="s">
        <v>150</v>
      </c>
      <c r="C73" s="56" t="s">
        <v>183</v>
      </c>
      <c r="D73" s="60">
        <v>79</v>
      </c>
      <c r="E73" s="60">
        <v>75</v>
      </c>
      <c r="F73" s="60">
        <v>84</v>
      </c>
      <c r="G73" s="60">
        <v>92</v>
      </c>
      <c r="H73" s="60">
        <v>62</v>
      </c>
      <c r="I73" s="60">
        <v>90</v>
      </c>
      <c r="J73" s="50">
        <f t="shared" si="4"/>
        <v>482</v>
      </c>
      <c r="K73" s="50">
        <f t="shared" si="5"/>
        <v>80.333333333333329</v>
      </c>
      <c r="L73" s="50" t="str">
        <f t="shared" si="6"/>
        <v>A+</v>
      </c>
      <c r="M73" s="50">
        <f t="shared" si="7"/>
        <v>82.666666666666671</v>
      </c>
    </row>
    <row r="74" spans="1:13" x14ac:dyDescent="0.3">
      <c r="A74" s="56">
        <v>72</v>
      </c>
      <c r="B74" s="53" t="s">
        <v>151</v>
      </c>
      <c r="C74" s="56" t="s">
        <v>184</v>
      </c>
      <c r="D74" s="61">
        <v>88</v>
      </c>
      <c r="E74" s="61">
        <v>63</v>
      </c>
      <c r="F74" s="61">
        <v>69</v>
      </c>
      <c r="G74" s="61">
        <v>72</v>
      </c>
      <c r="H74" s="61">
        <v>72</v>
      </c>
      <c r="I74" s="61">
        <v>88</v>
      </c>
      <c r="J74" s="50">
        <f t="shared" si="4"/>
        <v>452</v>
      </c>
      <c r="K74" s="50">
        <f t="shared" si="5"/>
        <v>75.333333333333329</v>
      </c>
      <c r="L74" s="50" t="str">
        <f t="shared" si="6"/>
        <v>A</v>
      </c>
      <c r="M74" s="50">
        <f t="shared" si="7"/>
        <v>82.666666666666671</v>
      </c>
    </row>
    <row r="75" spans="1:13" x14ac:dyDescent="0.3">
      <c r="A75" s="56">
        <v>73</v>
      </c>
      <c r="B75" s="53" t="s">
        <v>152</v>
      </c>
      <c r="C75" s="56" t="s">
        <v>187</v>
      </c>
      <c r="D75" s="60">
        <v>52</v>
      </c>
      <c r="E75" s="60">
        <v>71</v>
      </c>
      <c r="F75" s="60">
        <v>61</v>
      </c>
      <c r="G75" s="60">
        <v>86</v>
      </c>
      <c r="H75" s="60">
        <v>80</v>
      </c>
      <c r="I75" s="60">
        <v>65</v>
      </c>
      <c r="J75" s="50">
        <f t="shared" si="4"/>
        <v>415</v>
      </c>
      <c r="K75" s="50">
        <f t="shared" si="5"/>
        <v>69.166666666666671</v>
      </c>
      <c r="L75" s="50" t="str">
        <f t="shared" si="6"/>
        <v>B+</v>
      </c>
      <c r="M75" s="50">
        <f t="shared" si="7"/>
        <v>82.666666666666671</v>
      </c>
    </row>
    <row r="76" spans="1:13" x14ac:dyDescent="0.3">
      <c r="A76" s="56">
        <v>74</v>
      </c>
      <c r="B76" s="53" t="s">
        <v>153</v>
      </c>
      <c r="C76" s="56" t="s">
        <v>185</v>
      </c>
      <c r="D76" s="61">
        <v>55</v>
      </c>
      <c r="E76" s="61">
        <v>81</v>
      </c>
      <c r="F76" s="61">
        <v>70</v>
      </c>
      <c r="G76" s="61">
        <v>87</v>
      </c>
      <c r="H76" s="61">
        <v>76</v>
      </c>
      <c r="I76" s="61">
        <v>79</v>
      </c>
      <c r="J76" s="50">
        <f t="shared" si="4"/>
        <v>448</v>
      </c>
      <c r="K76" s="50">
        <f t="shared" si="5"/>
        <v>74.666666666666671</v>
      </c>
      <c r="L76" s="50" t="str">
        <f t="shared" si="6"/>
        <v>A</v>
      </c>
      <c r="M76" s="50">
        <f t="shared" si="7"/>
        <v>82.666666666666671</v>
      </c>
    </row>
    <row r="77" spans="1:13" x14ac:dyDescent="0.3">
      <c r="A77" s="56">
        <v>75</v>
      </c>
      <c r="B77" s="53" t="s">
        <v>154</v>
      </c>
      <c r="C77" s="56" t="s">
        <v>183</v>
      </c>
      <c r="D77" s="60">
        <v>55</v>
      </c>
      <c r="E77" s="60">
        <v>65</v>
      </c>
      <c r="F77" s="60">
        <v>76</v>
      </c>
      <c r="G77" s="60">
        <v>82</v>
      </c>
      <c r="H77" s="60">
        <v>82</v>
      </c>
      <c r="I77" s="60">
        <v>71</v>
      </c>
      <c r="J77" s="50">
        <f t="shared" si="4"/>
        <v>431</v>
      </c>
      <c r="K77" s="50">
        <f t="shared" si="5"/>
        <v>71.833333333333329</v>
      </c>
      <c r="L77" s="50" t="str">
        <f t="shared" si="6"/>
        <v>A</v>
      </c>
      <c r="M77" s="50">
        <f t="shared" si="7"/>
        <v>82.666666666666671</v>
      </c>
    </row>
    <row r="78" spans="1:13" x14ac:dyDescent="0.3">
      <c r="A78" s="56">
        <v>76</v>
      </c>
      <c r="B78" s="53" t="s">
        <v>155</v>
      </c>
      <c r="C78" s="56" t="s">
        <v>184</v>
      </c>
      <c r="D78" s="61">
        <v>69</v>
      </c>
      <c r="E78" s="61">
        <v>77</v>
      </c>
      <c r="F78" s="61">
        <v>78</v>
      </c>
      <c r="G78" s="61">
        <v>86</v>
      </c>
      <c r="H78" s="61">
        <v>74</v>
      </c>
      <c r="I78" s="61">
        <v>71</v>
      </c>
      <c r="J78" s="50">
        <f t="shared" si="4"/>
        <v>455</v>
      </c>
      <c r="K78" s="50">
        <f t="shared" si="5"/>
        <v>75.833333333333329</v>
      </c>
      <c r="L78" s="50" t="str">
        <f t="shared" si="6"/>
        <v>A</v>
      </c>
      <c r="M78" s="50">
        <f t="shared" si="7"/>
        <v>82.666666666666671</v>
      </c>
    </row>
    <row r="79" spans="1:13" x14ac:dyDescent="0.3">
      <c r="A79" s="56">
        <v>77</v>
      </c>
      <c r="B79" s="53" t="s">
        <v>156</v>
      </c>
      <c r="C79" s="56" t="s">
        <v>185</v>
      </c>
      <c r="D79" s="60">
        <v>53</v>
      </c>
      <c r="E79" s="60">
        <v>73</v>
      </c>
      <c r="F79" s="60">
        <v>88</v>
      </c>
      <c r="G79" s="60">
        <v>78</v>
      </c>
      <c r="H79" s="60">
        <v>69</v>
      </c>
      <c r="I79" s="60">
        <v>89</v>
      </c>
      <c r="J79" s="50">
        <f t="shared" si="4"/>
        <v>450</v>
      </c>
      <c r="K79" s="50">
        <f t="shared" si="5"/>
        <v>75</v>
      </c>
      <c r="L79" s="50" t="str">
        <f t="shared" si="6"/>
        <v>A</v>
      </c>
      <c r="M79" s="50">
        <f t="shared" si="7"/>
        <v>82.666666666666671</v>
      </c>
    </row>
    <row r="80" spans="1:13" x14ac:dyDescent="0.3">
      <c r="A80" s="56">
        <v>78</v>
      </c>
      <c r="B80" s="53" t="s">
        <v>157</v>
      </c>
      <c r="C80" s="56" t="s">
        <v>187</v>
      </c>
      <c r="D80" s="61">
        <v>69</v>
      </c>
      <c r="E80" s="61">
        <v>69</v>
      </c>
      <c r="F80" s="61">
        <v>93</v>
      </c>
      <c r="G80" s="61">
        <v>68</v>
      </c>
      <c r="H80" s="61">
        <v>68</v>
      </c>
      <c r="I80" s="61">
        <v>65</v>
      </c>
      <c r="J80" s="50">
        <f t="shared" si="4"/>
        <v>432</v>
      </c>
      <c r="K80" s="50">
        <f t="shared" si="5"/>
        <v>72</v>
      </c>
      <c r="L80" s="50" t="str">
        <f t="shared" si="6"/>
        <v>A</v>
      </c>
      <c r="M80" s="50">
        <f t="shared" si="7"/>
        <v>82.666666666666671</v>
      </c>
    </row>
    <row r="81" spans="1:13" x14ac:dyDescent="0.3">
      <c r="A81" s="56">
        <v>79</v>
      </c>
      <c r="B81" s="53" t="s">
        <v>158</v>
      </c>
      <c r="C81" s="56" t="s">
        <v>186</v>
      </c>
      <c r="D81" s="60">
        <v>89</v>
      </c>
      <c r="E81" s="60">
        <v>73</v>
      </c>
      <c r="F81" s="60">
        <v>86</v>
      </c>
      <c r="G81" s="60">
        <v>93</v>
      </c>
      <c r="H81" s="60">
        <v>72</v>
      </c>
      <c r="I81" s="60">
        <v>83</v>
      </c>
      <c r="J81" s="50">
        <f t="shared" si="4"/>
        <v>496</v>
      </c>
      <c r="K81" s="50">
        <f t="shared" si="5"/>
        <v>82.666666666666671</v>
      </c>
      <c r="L81" s="50" t="str">
        <f t="shared" si="6"/>
        <v>A+</v>
      </c>
      <c r="M81" s="50">
        <f t="shared" si="7"/>
        <v>82.666666666666671</v>
      </c>
    </row>
    <row r="82" spans="1:13" x14ac:dyDescent="0.3">
      <c r="A82" s="56">
        <v>80</v>
      </c>
      <c r="B82" s="53" t="s">
        <v>159</v>
      </c>
      <c r="C82" s="56" t="s">
        <v>186</v>
      </c>
      <c r="D82" s="61">
        <v>51</v>
      </c>
      <c r="E82" s="61">
        <v>82</v>
      </c>
      <c r="F82" s="61">
        <v>72</v>
      </c>
      <c r="G82" s="61">
        <v>70</v>
      </c>
      <c r="H82" s="61">
        <v>88</v>
      </c>
      <c r="I82" s="61">
        <v>64</v>
      </c>
      <c r="J82" s="50">
        <f t="shared" si="4"/>
        <v>427</v>
      </c>
      <c r="K82" s="50">
        <f t="shared" si="5"/>
        <v>71.166666666666671</v>
      </c>
      <c r="L82" s="50" t="str">
        <f t="shared" si="6"/>
        <v>A</v>
      </c>
      <c r="M82" s="50">
        <f t="shared" si="7"/>
        <v>82.5</v>
      </c>
    </row>
    <row r="83" spans="1:13" x14ac:dyDescent="0.3">
      <c r="A83" s="56">
        <v>81</v>
      </c>
      <c r="B83" s="53" t="s">
        <v>160</v>
      </c>
      <c r="C83" s="56" t="s">
        <v>186</v>
      </c>
      <c r="D83" s="60">
        <v>58</v>
      </c>
      <c r="E83" s="60">
        <v>84</v>
      </c>
      <c r="F83" s="60">
        <v>90</v>
      </c>
      <c r="G83" s="60">
        <v>92</v>
      </c>
      <c r="H83" s="60">
        <v>87</v>
      </c>
      <c r="I83" s="60">
        <v>84</v>
      </c>
      <c r="J83" s="50">
        <f t="shared" si="4"/>
        <v>495</v>
      </c>
      <c r="K83" s="50">
        <f t="shared" si="5"/>
        <v>82.5</v>
      </c>
      <c r="L83" s="50" t="str">
        <f t="shared" si="6"/>
        <v>A+</v>
      </c>
      <c r="M83" s="50">
        <f t="shared" si="7"/>
        <v>82.5</v>
      </c>
    </row>
    <row r="84" spans="1:13" x14ac:dyDescent="0.3">
      <c r="A84" s="56">
        <v>82</v>
      </c>
      <c r="B84" s="53" t="s">
        <v>119</v>
      </c>
      <c r="C84" s="56" t="s">
        <v>187</v>
      </c>
      <c r="D84" s="61">
        <v>53</v>
      </c>
      <c r="E84" s="61">
        <v>72</v>
      </c>
      <c r="F84" s="61">
        <v>80</v>
      </c>
      <c r="G84" s="61">
        <v>93</v>
      </c>
      <c r="H84" s="61">
        <v>64</v>
      </c>
      <c r="I84" s="61">
        <v>74</v>
      </c>
      <c r="J84" s="50">
        <f t="shared" si="4"/>
        <v>436</v>
      </c>
      <c r="K84" s="50">
        <f t="shared" si="5"/>
        <v>72.666666666666671</v>
      </c>
      <c r="L84" s="50" t="str">
        <f t="shared" si="6"/>
        <v>A</v>
      </c>
      <c r="M84" s="50">
        <f t="shared" si="7"/>
        <v>80.666666666666671</v>
      </c>
    </row>
    <row r="85" spans="1:13" x14ac:dyDescent="0.3">
      <c r="A85" s="56">
        <v>83</v>
      </c>
      <c r="B85" s="53" t="s">
        <v>161</v>
      </c>
      <c r="C85" s="56" t="s">
        <v>183</v>
      </c>
      <c r="D85" s="60">
        <v>83</v>
      </c>
      <c r="E85" s="60">
        <v>61</v>
      </c>
      <c r="F85" s="60">
        <v>74</v>
      </c>
      <c r="G85" s="60">
        <v>81</v>
      </c>
      <c r="H85" s="60">
        <v>63</v>
      </c>
      <c r="I85" s="60">
        <v>68</v>
      </c>
      <c r="J85" s="50">
        <f t="shared" si="4"/>
        <v>430</v>
      </c>
      <c r="K85" s="50">
        <f t="shared" si="5"/>
        <v>71.666666666666671</v>
      </c>
      <c r="L85" s="50" t="str">
        <f t="shared" si="6"/>
        <v>A</v>
      </c>
      <c r="M85" s="50">
        <f t="shared" si="7"/>
        <v>80.666666666666671</v>
      </c>
    </row>
    <row r="86" spans="1:13" x14ac:dyDescent="0.3">
      <c r="A86" s="56">
        <v>84</v>
      </c>
      <c r="B86" s="53" t="s">
        <v>162</v>
      </c>
      <c r="C86" s="56" t="s">
        <v>184</v>
      </c>
      <c r="D86" s="61">
        <v>79</v>
      </c>
      <c r="E86" s="61">
        <v>79</v>
      </c>
      <c r="F86" s="61">
        <v>84</v>
      </c>
      <c r="G86" s="61">
        <v>65</v>
      </c>
      <c r="H86" s="61">
        <v>74</v>
      </c>
      <c r="I86" s="61">
        <v>87</v>
      </c>
      <c r="J86" s="50">
        <f t="shared" si="4"/>
        <v>468</v>
      </c>
      <c r="K86" s="50">
        <f t="shared" si="5"/>
        <v>78</v>
      </c>
      <c r="L86" s="50" t="str">
        <f t="shared" si="6"/>
        <v>A</v>
      </c>
      <c r="M86" s="50">
        <f t="shared" si="7"/>
        <v>80.666666666666671</v>
      </c>
    </row>
    <row r="87" spans="1:13" x14ac:dyDescent="0.3">
      <c r="A87" s="56">
        <v>85</v>
      </c>
      <c r="B87" s="53" t="s">
        <v>163</v>
      </c>
      <c r="C87" s="56" t="s">
        <v>185</v>
      </c>
      <c r="D87" s="60">
        <v>87</v>
      </c>
      <c r="E87" s="60">
        <v>77</v>
      </c>
      <c r="F87" s="60">
        <v>61</v>
      </c>
      <c r="G87" s="60">
        <v>63</v>
      </c>
      <c r="H87" s="60">
        <v>68</v>
      </c>
      <c r="I87" s="60">
        <v>78</v>
      </c>
      <c r="J87" s="50">
        <f t="shared" si="4"/>
        <v>434</v>
      </c>
      <c r="K87" s="50">
        <f t="shared" si="5"/>
        <v>72.333333333333329</v>
      </c>
      <c r="L87" s="50" t="str">
        <f t="shared" si="6"/>
        <v>A</v>
      </c>
      <c r="M87" s="50">
        <f t="shared" si="7"/>
        <v>80.666666666666671</v>
      </c>
    </row>
    <row r="88" spans="1:13" x14ac:dyDescent="0.3">
      <c r="A88" s="56">
        <v>86</v>
      </c>
      <c r="B88" s="53" t="s">
        <v>164</v>
      </c>
      <c r="C88" s="56" t="s">
        <v>185</v>
      </c>
      <c r="D88" s="61">
        <v>66</v>
      </c>
      <c r="E88" s="61">
        <v>87</v>
      </c>
      <c r="F88" s="61">
        <v>65</v>
      </c>
      <c r="G88" s="61">
        <v>92</v>
      </c>
      <c r="H88" s="61">
        <v>69</v>
      </c>
      <c r="I88" s="61">
        <v>64</v>
      </c>
      <c r="J88" s="50">
        <f t="shared" si="4"/>
        <v>443</v>
      </c>
      <c r="K88" s="50">
        <f t="shared" si="5"/>
        <v>73.833333333333329</v>
      </c>
      <c r="L88" s="50" t="str">
        <f t="shared" si="6"/>
        <v>A</v>
      </c>
      <c r="M88" s="50">
        <f t="shared" si="7"/>
        <v>80.666666666666671</v>
      </c>
    </row>
    <row r="89" spans="1:13" x14ac:dyDescent="0.3">
      <c r="A89" s="56">
        <v>87</v>
      </c>
      <c r="B89" s="53" t="s">
        <v>165</v>
      </c>
      <c r="C89" s="56" t="s">
        <v>185</v>
      </c>
      <c r="D89" s="60">
        <v>81</v>
      </c>
      <c r="E89" s="60">
        <v>71</v>
      </c>
      <c r="F89" s="60">
        <v>77</v>
      </c>
      <c r="G89" s="60">
        <v>88</v>
      </c>
      <c r="H89" s="60">
        <v>75</v>
      </c>
      <c r="I89" s="60">
        <v>66</v>
      </c>
      <c r="J89" s="50">
        <f t="shared" si="4"/>
        <v>458</v>
      </c>
      <c r="K89" s="50">
        <f t="shared" si="5"/>
        <v>76.333333333333329</v>
      </c>
      <c r="L89" s="50" t="str">
        <f t="shared" si="6"/>
        <v>A</v>
      </c>
      <c r="M89" s="50">
        <f t="shared" si="7"/>
        <v>80.666666666666671</v>
      </c>
    </row>
    <row r="90" spans="1:13" x14ac:dyDescent="0.3">
      <c r="A90" s="56">
        <v>88</v>
      </c>
      <c r="B90" s="53" t="s">
        <v>166</v>
      </c>
      <c r="C90" s="56" t="s">
        <v>187</v>
      </c>
      <c r="D90" s="61">
        <v>57</v>
      </c>
      <c r="E90" s="61">
        <v>92</v>
      </c>
      <c r="F90" s="61">
        <v>61</v>
      </c>
      <c r="G90" s="61">
        <v>67</v>
      </c>
      <c r="H90" s="61">
        <v>60</v>
      </c>
      <c r="I90" s="61">
        <v>92</v>
      </c>
      <c r="J90" s="50">
        <f t="shared" si="4"/>
        <v>429</v>
      </c>
      <c r="K90" s="50">
        <f t="shared" si="5"/>
        <v>71.5</v>
      </c>
      <c r="L90" s="50" t="str">
        <f t="shared" si="6"/>
        <v>A</v>
      </c>
      <c r="M90" s="50">
        <f t="shared" si="7"/>
        <v>80.666666666666671</v>
      </c>
    </row>
    <row r="91" spans="1:13" x14ac:dyDescent="0.3">
      <c r="A91" s="56">
        <v>89</v>
      </c>
      <c r="B91" s="53" t="s">
        <v>167</v>
      </c>
      <c r="C91" s="56" t="s">
        <v>185</v>
      </c>
      <c r="D91" s="60">
        <v>82</v>
      </c>
      <c r="E91" s="60">
        <v>61</v>
      </c>
      <c r="F91" s="60">
        <v>77</v>
      </c>
      <c r="G91" s="60">
        <v>91</v>
      </c>
      <c r="H91" s="60">
        <v>91</v>
      </c>
      <c r="I91" s="60">
        <v>65</v>
      </c>
      <c r="J91" s="50">
        <f t="shared" si="4"/>
        <v>467</v>
      </c>
      <c r="K91" s="50">
        <f t="shared" si="5"/>
        <v>77.833333333333329</v>
      </c>
      <c r="L91" s="50" t="str">
        <f t="shared" si="6"/>
        <v>A</v>
      </c>
      <c r="M91" s="50">
        <f t="shared" si="7"/>
        <v>80.666666666666671</v>
      </c>
    </row>
    <row r="92" spans="1:13" x14ac:dyDescent="0.3">
      <c r="A92" s="56">
        <v>90</v>
      </c>
      <c r="B92" s="53" t="s">
        <v>168</v>
      </c>
      <c r="C92" s="56" t="s">
        <v>187</v>
      </c>
      <c r="D92" s="61">
        <v>71</v>
      </c>
      <c r="E92" s="61">
        <v>85</v>
      </c>
      <c r="F92" s="61">
        <v>91</v>
      </c>
      <c r="G92" s="61">
        <v>69</v>
      </c>
      <c r="H92" s="61">
        <v>76</v>
      </c>
      <c r="I92" s="61">
        <v>60</v>
      </c>
      <c r="J92" s="50">
        <f t="shared" si="4"/>
        <v>452</v>
      </c>
      <c r="K92" s="50">
        <f t="shared" si="5"/>
        <v>75.333333333333329</v>
      </c>
      <c r="L92" s="50" t="str">
        <f t="shared" si="6"/>
        <v>A</v>
      </c>
      <c r="M92" s="50">
        <f t="shared" si="7"/>
        <v>80.666666666666671</v>
      </c>
    </row>
    <row r="93" spans="1:13" x14ac:dyDescent="0.3">
      <c r="A93" s="56">
        <v>91</v>
      </c>
      <c r="B93" s="53" t="s">
        <v>169</v>
      </c>
      <c r="C93" s="56" t="s">
        <v>187</v>
      </c>
      <c r="D93" s="60">
        <v>90</v>
      </c>
      <c r="E93" s="60">
        <v>62</v>
      </c>
      <c r="F93" s="60">
        <v>66</v>
      </c>
      <c r="G93" s="60">
        <v>60</v>
      </c>
      <c r="H93" s="60">
        <v>81</v>
      </c>
      <c r="I93" s="60">
        <v>64</v>
      </c>
      <c r="J93" s="50">
        <f t="shared" si="4"/>
        <v>423</v>
      </c>
      <c r="K93" s="50">
        <f t="shared" si="5"/>
        <v>70.5</v>
      </c>
      <c r="L93" s="50" t="str">
        <f t="shared" si="6"/>
        <v>A</v>
      </c>
      <c r="M93" s="50">
        <f t="shared" si="7"/>
        <v>80.666666666666671</v>
      </c>
    </row>
    <row r="94" spans="1:13" x14ac:dyDescent="0.3">
      <c r="A94" s="56">
        <v>92</v>
      </c>
      <c r="B94" s="53" t="s">
        <v>170</v>
      </c>
      <c r="C94" s="56" t="s">
        <v>186</v>
      </c>
      <c r="D94" s="61">
        <v>60</v>
      </c>
      <c r="E94" s="61">
        <v>86</v>
      </c>
      <c r="F94" s="61">
        <v>69</v>
      </c>
      <c r="G94" s="61">
        <v>60</v>
      </c>
      <c r="H94" s="61">
        <v>73</v>
      </c>
      <c r="I94" s="61">
        <v>92</v>
      </c>
      <c r="J94" s="50">
        <f t="shared" si="4"/>
        <v>440</v>
      </c>
      <c r="K94" s="50">
        <f t="shared" si="5"/>
        <v>73.333333333333329</v>
      </c>
      <c r="L94" s="50" t="str">
        <f t="shared" si="6"/>
        <v>A</v>
      </c>
      <c r="M94" s="50">
        <f t="shared" si="7"/>
        <v>80.666666666666671</v>
      </c>
    </row>
    <row r="95" spans="1:13" x14ac:dyDescent="0.3">
      <c r="A95" s="56">
        <v>93</v>
      </c>
      <c r="B95" s="53" t="s">
        <v>171</v>
      </c>
      <c r="C95" s="56" t="s">
        <v>186</v>
      </c>
      <c r="D95" s="60">
        <v>58</v>
      </c>
      <c r="E95" s="60">
        <v>71</v>
      </c>
      <c r="F95" s="60">
        <v>93</v>
      </c>
      <c r="G95" s="60">
        <v>78</v>
      </c>
      <c r="H95" s="60">
        <v>82</v>
      </c>
      <c r="I95" s="60">
        <v>73</v>
      </c>
      <c r="J95" s="50">
        <f t="shared" si="4"/>
        <v>455</v>
      </c>
      <c r="K95" s="50">
        <f t="shared" si="5"/>
        <v>75.833333333333329</v>
      </c>
      <c r="L95" s="50" t="str">
        <f t="shared" si="6"/>
        <v>A</v>
      </c>
      <c r="M95" s="50">
        <f t="shared" si="7"/>
        <v>80.666666666666671</v>
      </c>
    </row>
    <row r="96" spans="1:13" x14ac:dyDescent="0.3">
      <c r="A96" s="56">
        <v>94</v>
      </c>
      <c r="B96" s="53" t="s">
        <v>172</v>
      </c>
      <c r="C96" s="56" t="s">
        <v>188</v>
      </c>
      <c r="D96" s="61">
        <v>80</v>
      </c>
      <c r="E96" s="61">
        <v>64</v>
      </c>
      <c r="F96" s="61">
        <v>61</v>
      </c>
      <c r="G96" s="61">
        <v>89</v>
      </c>
      <c r="H96" s="61">
        <v>89</v>
      </c>
      <c r="I96" s="61">
        <v>63</v>
      </c>
      <c r="J96" s="50">
        <f t="shared" si="4"/>
        <v>446</v>
      </c>
      <c r="K96" s="50">
        <f t="shared" si="5"/>
        <v>74.333333333333329</v>
      </c>
      <c r="L96" s="50" t="str">
        <f t="shared" si="6"/>
        <v>A</v>
      </c>
      <c r="M96" s="50">
        <f t="shared" si="7"/>
        <v>80.666666666666671</v>
      </c>
    </row>
    <row r="97" spans="1:13" x14ac:dyDescent="0.3">
      <c r="A97" s="56">
        <v>95</v>
      </c>
      <c r="B97" s="53" t="s">
        <v>173</v>
      </c>
      <c r="C97" s="56" t="s">
        <v>188</v>
      </c>
      <c r="D97" s="60">
        <v>60</v>
      </c>
      <c r="E97" s="60">
        <v>76</v>
      </c>
      <c r="F97" s="60">
        <v>71</v>
      </c>
      <c r="G97" s="60">
        <v>60</v>
      </c>
      <c r="H97" s="60">
        <v>67</v>
      </c>
      <c r="I97" s="60">
        <v>70</v>
      </c>
      <c r="J97" s="50">
        <f t="shared" si="4"/>
        <v>404</v>
      </c>
      <c r="K97" s="50">
        <f t="shared" si="5"/>
        <v>67.333333333333329</v>
      </c>
      <c r="L97" s="50" t="str">
        <f t="shared" si="6"/>
        <v>B+</v>
      </c>
      <c r="M97" s="50">
        <f t="shared" si="7"/>
        <v>80.666666666666671</v>
      </c>
    </row>
    <row r="98" spans="1:13" x14ac:dyDescent="0.3">
      <c r="A98" s="56">
        <v>96</v>
      </c>
      <c r="B98" s="53" t="s">
        <v>174</v>
      </c>
      <c r="C98" s="56" t="s">
        <v>188</v>
      </c>
      <c r="D98" s="61">
        <v>61</v>
      </c>
      <c r="E98" s="61">
        <v>73</v>
      </c>
      <c r="F98" s="61">
        <v>71</v>
      </c>
      <c r="G98" s="61">
        <v>81</v>
      </c>
      <c r="H98" s="61">
        <v>75</v>
      </c>
      <c r="I98" s="61">
        <v>77</v>
      </c>
      <c r="J98" s="50">
        <f t="shared" si="4"/>
        <v>438</v>
      </c>
      <c r="K98" s="50">
        <f t="shared" si="5"/>
        <v>73</v>
      </c>
      <c r="L98" s="50" t="str">
        <f t="shared" si="6"/>
        <v>A</v>
      </c>
      <c r="M98" s="50">
        <f t="shared" si="7"/>
        <v>80.666666666666671</v>
      </c>
    </row>
    <row r="99" spans="1:13" x14ac:dyDescent="0.3">
      <c r="A99" s="56">
        <v>97</v>
      </c>
      <c r="B99" s="53" t="s">
        <v>175</v>
      </c>
      <c r="C99" s="56" t="s">
        <v>186</v>
      </c>
      <c r="D99" s="60">
        <v>83</v>
      </c>
      <c r="E99" s="60">
        <v>81</v>
      </c>
      <c r="F99" s="60">
        <v>83</v>
      </c>
      <c r="G99" s="60">
        <v>60</v>
      </c>
      <c r="H99" s="60">
        <v>88</v>
      </c>
      <c r="I99" s="60">
        <v>89</v>
      </c>
      <c r="J99" s="50">
        <f t="shared" si="4"/>
        <v>484</v>
      </c>
      <c r="K99" s="50">
        <f t="shared" si="5"/>
        <v>80.666666666666671</v>
      </c>
      <c r="L99" s="50" t="str">
        <f t="shared" si="6"/>
        <v>A+</v>
      </c>
      <c r="M99" s="50">
        <f t="shared" si="7"/>
        <v>80.666666666666671</v>
      </c>
    </row>
    <row r="100" spans="1:13" x14ac:dyDescent="0.3">
      <c r="A100" s="56">
        <v>98</v>
      </c>
      <c r="B100" s="53" t="s">
        <v>176</v>
      </c>
      <c r="C100" s="56" t="s">
        <v>183</v>
      </c>
      <c r="D100" s="61">
        <v>87</v>
      </c>
      <c r="E100" s="61">
        <v>64</v>
      </c>
      <c r="F100" s="61">
        <v>88</v>
      </c>
      <c r="G100" s="61">
        <v>66</v>
      </c>
      <c r="H100" s="61">
        <v>82</v>
      </c>
      <c r="I100" s="61">
        <v>73</v>
      </c>
      <c r="J100" s="50">
        <f t="shared" si="4"/>
        <v>460</v>
      </c>
      <c r="K100" s="50">
        <f t="shared" si="5"/>
        <v>76.666666666666671</v>
      </c>
      <c r="L100" s="50" t="str">
        <f t="shared" si="6"/>
        <v>A</v>
      </c>
      <c r="M100" s="50">
        <f t="shared" si="7"/>
        <v>76.666666666666671</v>
      </c>
    </row>
    <row r="101" spans="1:13" x14ac:dyDescent="0.3">
      <c r="A101" s="56">
        <v>99</v>
      </c>
      <c r="B101" s="53" t="s">
        <v>177</v>
      </c>
      <c r="C101" s="56" t="s">
        <v>186</v>
      </c>
      <c r="D101" s="60">
        <v>84</v>
      </c>
      <c r="E101" s="60">
        <v>71</v>
      </c>
      <c r="F101" s="60">
        <v>78</v>
      </c>
      <c r="G101" s="60">
        <v>65</v>
      </c>
      <c r="H101" s="60">
        <v>72</v>
      </c>
      <c r="I101" s="60">
        <v>75</v>
      </c>
      <c r="J101" s="50">
        <f t="shared" si="4"/>
        <v>445</v>
      </c>
      <c r="K101" s="50">
        <f t="shared" si="5"/>
        <v>74.166666666666671</v>
      </c>
      <c r="L101" s="50" t="str">
        <f t="shared" si="6"/>
        <v>A</v>
      </c>
      <c r="M101" s="50">
        <f t="shared" si="7"/>
        <v>74.166666666666671</v>
      </c>
    </row>
    <row r="102" spans="1:13" x14ac:dyDescent="0.3">
      <c r="A102" s="56">
        <v>100</v>
      </c>
      <c r="B102" s="53" t="s">
        <v>178</v>
      </c>
      <c r="C102" s="56" t="s">
        <v>184</v>
      </c>
      <c r="D102" s="61">
        <v>54</v>
      </c>
      <c r="E102" s="61">
        <v>84</v>
      </c>
      <c r="F102" s="61">
        <v>70</v>
      </c>
      <c r="G102" s="61">
        <v>81</v>
      </c>
      <c r="H102" s="61">
        <v>85</v>
      </c>
      <c r="I102" s="61">
        <v>66</v>
      </c>
      <c r="J102" s="50">
        <f t="shared" si="4"/>
        <v>440</v>
      </c>
      <c r="K102" s="50">
        <f t="shared" si="5"/>
        <v>73.333333333333329</v>
      </c>
      <c r="L102" s="50" t="str">
        <f t="shared" si="6"/>
        <v>A</v>
      </c>
      <c r="M102" s="50">
        <f t="shared" si="7"/>
        <v>73.333333333333329</v>
      </c>
    </row>
  </sheetData>
  <mergeCells count="1">
    <mergeCell ref="A1:M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K A A B Q S w M E F A A C A A g A R X Y X V 6 d 1 0 v e l A A A A 9 g A A A B I A H A B D b 2 5 m a W c v U G F j a 2 F n Z S 5 4 b W w g o h g A K K A U A A A A A A A A A A A A A A A A A A A A A A A A A A A A h Y 8 9 D o I w A I W v Q r r T H 2 R Q U s r g Z C L G x M S 4 N q W W R i i G t p a 7 O X g k r y B G U T f H 9 7 1 v e O 9 + v d F i a J v o I n u r O 5 M D A j G I p B F d p Y 3 K g X f H e A 4 K R r d c n L i S 0 S g b m w 2 2 y k H t 3 D l D K I Q A w w x 2 v U I J x g Q d y v V O 1 L L l 4 C P r / 3 K s j X X c C A k Y 3 b / G s A Q S s o A p T i G m a I K 0 1 O Y r J O P e Z / s D 6 d I 3 z v e S K R + v N h R N k a L 3 B / Y A U E s D B B Q A A g A I A E V 2 F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d h d X u I / n p z k H A A A B G A A A E w A c A E Z v c m 1 1 b G F z L 1 N l Y 3 R p b 2 4 x L m 0 g o h g A K K A U A A A A A A A A A A A A A A A A A A A A A A A A A A A A 1 V h b b y I 3 F H 6 P l P + A W K l i J W D L 7 n Y f W u V h G E h C A 4 Q y C W w V V p a Z M Y w X j z 2 1 P Q l s t P + 9 x x 7 S h N i T a P t S N Q 9 J x s e X c / 3 O Z y s S a y p 4 L S r / d n 4 7 P j o + U i m W J K n F W C q U K L S i H D P 0 / u f 3 n d p J j R F 9 f F S D n 0 g U M i Y w E q r b d k / E R U a 4 b p x S R t q h 4 B o + V K M e / r q 4 V k S q R Y 8 w t r j k p C f p L Y E v t d E i X 1 x M B 9 H 5 O K i N + / P F R l K V L i 7 M b 4 5 b + U 6 n i 0 A p u u Z m 3 0 X / c 9 g f L l y N 2 r G 6 r b 9 t 3 s D + N K O a y J N 6 s 9 6 s h Y I V G V c n n Y + d Z u 2 P Q m g S 6 R 0 j J 4 / / t s e C k y 9 v m 6 U x b + o T K T K Q J b V z g h P Q u A 6 W X e E l T N x L 9 u O N 0 u 5 m 7 W Y / H j A W x Z i B Z i d a F k + 3 D F P M 1 7 D j 1 S 4 n j 9 t d S c z V S s i s 1 N E I V c N z f v P + v g 6 W D L j + 9 L F t Z n 1 v 1 u 7 r I 7 w h M K r h u 6 b J V p e D I i H M G Z 1 h S T H X z n h / 2 4 p S c S e F y N B E 0 t j d r 0 d V z n B M j O c d Y b h j l J c a P l d u h t k t U W h C J H q Y 5 U 6 y G a A l p r x y a w Q J t K L r Q m K T k 6 4 B G Y X E E B y N w Y u u l K 8 p J 2 g o Y v / q 0 4 I w F O 2 U J u 5 a K 7 v C f I N C n O O Y 6 l 3 F F B P R 5 5 J z Q t e p 6 6 8 h 4 W u d O s N z m n h G u y L Z + X f v C e F z e Q g 6 o h E U H V 5 7 N A K F 7 n C 1 P J g G A x Q S q e m K k u Q H p y H I Y R S O z 5 z p F 0 Q u 0 d z v j D O C f V a c S V H w B I W w M V S H J y N P J U A K 6 k r I f u U I p 7 C q S l Y u j A q V E 6 5 8 6 W A X v y A v N 4 C i j T f + t X 7 R f t l O E v Q T m l I 3 1 c q 1 1 f K J u I N C i D Q h k v J 1 h X g O 5 S L u X K v 3 i w n W r u y C A P o p h f p c S z e 9 7 U p n 9 E r I v w o 3 K p e J y I j 2 z I 9 y Q q p k V z h O q 0 S S 5 h U b g i n g h q d l + S y F r L F o h G E 1 x S 4 Y e m t q n h L C l l h V S B S K 6 D d X F m k s N X o H s R E 5 6 h Z a e 7 K m 8 / 4 W l U G 4 L D S 0 T L e m i o Q K 5 U e h o N i 2 K A c Q z H K w e k m Z D 4 e C W y J N F V o 8 A r x U R Z Z 7 8 a 6 L F Y 3 R H E u o L M 8 + X V Y Q L Y Q X i 4 R u M Z q g S 6 g N T 0 y M H E U Q D 9 d F Y Q / 8 M 5 p 8 g N + 9 W Q 9 N G N 5 5 N g i h v U j o 4 w D V G 1 + O h y l l C Y r w i g D G m U l u M o d M e I o v L H J 0 L t i + S T m 9 T R u I Q V q g P r j M 9 Y h B W g h e v C G e 6 t l 3 l x F m q 4 J b y o S G X q T r b 4 E C J Q C X l Z 4 / H a E p h i z w t p i X H G 9 D f o Y L H + J j n i y l j y M M u A J 6 Y j q 6 z R b B 3 C l D c V e m E 6 j M f Q E Z U U 6 z I k N X h Z V b 9 Q v X R 6 O C Q a t 4 c E 9 J J l z z o 4 K j G V X C A w M p l Q m a g j Z B i G a G S L r c B k Y p s w 2 + q p c H h R a t H s 0 y q y m g b W t G y R 1 0 L y k 9 Z 5 5 T x p D h m 8 r f t N C A J x Q Y h W f p B 0 g W a p o M I F C r S 5 h G U L w j m i S M o L K 7 g M B V L 1 t S E w y b P V 5 v h 1 i u x T t b Z X a S J 5 c N l U K G / V U m 6 i D L h E G Q b 5 4 8 M v Q A W a h G A Y P 2 X u X J I Y a N 5 l j H K e B v B r A D 2 E c T s n f l f s z t J F g p o D 6 m D 5 n J j 9 6 Z k u y B G r o g j 7 r Q T S u r b y a A r s I G s V h z 6 k W 7 O W Y b F B j S Y + I P u k m L H K 7 7 u x F q B J B E L Y M g l j 2 Y P C k 9 8 N b D 7 X D C T B C q t Q + S r w V A C 1 B 8 Z G Z L o j w G A N G B 1 j s j K Y 1 h X g V J C q h c 4 r U n 3 A a Y g q 9 g U l W B 9 r s 9 1 O g z u M s B / Q D U t 6 S o B U Q N v G a A T 9 J l Y d z m G n i K w X C O y h C Y K F U d Y Y s h S u n q B V e M i 2 w J c R c r 9 G j K c 9 4 K z Q 1 c Z G n 8 1 N T x S / 5 8 Y E G o v D K 5 P E S n J s 1 y E r t O K 2 X K K 5 t g a a N e 1 r 2 X e A J b Q p e r V b W t 1 1 H 3 t U 7 N E y k A z U 1 C u s I 8 B w M h T S c + j A z p G m 7 i W p M S A T z H D / h K a L h L W W C P Y k m I 6 5 5 D P P 7 H m Z b j V P I K i w u e B A v c B N v 7 z 0 0 q m 0 3 l t Q i V 4 f T e K M f 4 F u x 8 C c s j q H j + S k u w X H p i c q q Q B h Q B I I R 8 r G k / A T c U B N I j k J m p V 2 c O n Y j k l e j 2 o 8 m B R 4 A d l j N B F 7 G W 2 A M m o Y D u m 6 A z J g C 9 u 2 L r U S 0 W W V b S h w O z f L i k Y Z K f 6 U O b X o o 4 h T b i S 5 z o 8 n T w G T U s y W r Z S I 3 g E u a J 4 h T S C 0 6 A 6 5 F J G p r 7 W N U E 2 3 Z n c c E n H 8 L + p g 7 n E u e 5 U b j q X m O K J A N v x x Z E G c 7 y y t b m p f R B N A X S a e 5 k N p / M S 5 Q U b p a H s q C K V I p N U U + E 9 P j U a K V a 1 3 k l r Z k T B s E j V S 2 7 i 6 G a P f e u M o P A 7 K l 5 M z o Q f 3 9 8 U Z o S D s 0 2 e X j e e n x U K g X 7 4 c a z p y f z k n Q I g 0 8 / 2 5 0 6 H H F 8 R H n V K U / f B N / U A 8 Z a h g z h l k m M F W a s / l 8 / C 7 o q v f I s + O n / / C j 4 Z z + Y u g 3 1 9 + v x Q 9 Z w 2 3 7 3 o 0 P P a H B 9 5 h m N + h P v D u O W K z l M m A O b n m Z L B C 1 G + 1 + N + 9 u Y s P Z c y M 1 S i M 0 P J g i Q 4 k 2 n v W V q C 0 E G n R g D 9 c D P D 2 4 u z 0 X 2 D 5 x V H n p / M 4 A + c F I v h f X m B T T 0 / V f 9 y / e b H t b 4 y 7 8 J 0 9 P D T H x K W c f H e Y z g f Z X g Q 5 X g Y 5 X g l y r B p 0 P B S 9 H 6 G 1 B L A Q I t A B Q A A g A I A E V 2 F 1 e n d d L 3 p Q A A A P Y A A A A S A A A A A A A A A A A A A A A A A A A A A A B D b 2 5 m a W c v U G F j a 2 F n Z S 5 4 b W x Q S w E C L Q A U A A I A C A B F d h d X D 8 r p q 6 Q A A A D p A A A A E w A A A A A A A A A A A A A A A A D x A A A A W 0 N v b n R l b n R f V H l w Z X N d L n h t b F B L A Q I t A B Q A A g A I A E V 2 F 1 e 4 j + e n O Q c A A A E Y A A A T A A A A A A A A A A A A A A A A A O I B A A B G b 3 J t d W x h c y 9 T Z W N 0 a W 9 u M S 5 t U E s F B g A A A A A D A A M A w g A A A G g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o a A A A A A A A A K B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h c n N f Z H N f Z m l u Y W x f M j A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g t M D d U M D g 6 M D A 6 N T Y u M z Q 1 N D U 5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Y 2 F y c 1 9 k c 1 9 m a W 5 h b F 8 y M D I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n N f Z H N f Z m l u Y W x f M j A y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z X 2 R z X 2 Z p b m F s X z I w M j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z X 2 R z X 2 Z p b m F s X z I w M j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t S W 5 k a W E t U m F p b m Z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W x s X 0 l u Z G l h X 1 J h a W 5 m Y W x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w N 1 Q w O D o w N T o y O C 4 w O T M z O D E 0 W i I g L z 4 8 R W 5 0 c n k g V H l w Z T 0 i R m l s b E N v b H V t b l R 5 c G V z I i B W Y W x 1 Z T 0 i c 0 F 3 V U Z C U V V G I i A v P j x F b n R y e S B U e X B l P S J G a W x s Q 2 9 s d W 1 u T m F t Z X M i I F Z h b H V l P S J z W y Z x d W 9 0 O 1 l F Q V I m c X V v d D s s J n F 1 b 3 Q 7 S l V O J n F 1 b 3 Q 7 L C Z x d W 9 0 O 0 p V T C Z x d W 9 0 O y w m c X V v d D t B V U c m c X V v d D s s J n F 1 b 3 Q 7 U 0 V Q J n F 1 b 3 Q 7 L C Z x d W 9 0 O 0 p V T i 1 T R V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w t S W 5 k a W E t U m F p b m Z h b G w v Q 2 h h b m d l Z C B U e X B l L n t Z R U F S L D B 9 J n F 1 b 3 Q 7 L C Z x d W 9 0 O 1 N l Y 3 R p b 2 4 x L 0 F s b C 1 J b m R p Y S 1 S Y W l u Z m F s b C 9 D a G F u Z 2 V k I F R 5 c G U u e 0 p V T i w x f S Z x d W 9 0 O y w m c X V v d D t T Z W N 0 a W 9 u M S 9 B b G w t S W 5 k a W E t U m F p b m Z h b G w v Q 2 h h b m d l Z C B U e X B l L n t K V U w s M n 0 m c X V v d D s s J n F 1 b 3 Q 7 U 2 V j d G l v b j E v Q W x s L U l u Z G l h L V J h a W 5 m Y W x s L 0 N o Y W 5 n Z W Q g V H l w Z S 5 7 Q V V H L D N 9 J n F 1 b 3 Q 7 L C Z x d W 9 0 O 1 N l Y 3 R p b 2 4 x L 0 F s b C 1 J b m R p Y S 1 S Y W l u Z m F s b C 9 D a G F u Z 2 V k I F R 5 c G U u e 1 N F U C w 0 f S Z x d W 9 0 O y w m c X V v d D t T Z W N 0 a W 9 u M S 9 B b G w t S W 5 k a W E t U m F p b m Z h b G w v Q 2 h h b m d l Z C B U e X B l L n t K V U 4 t U 0 V Q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F s b C 1 J b m R p Y S 1 S Y W l u Z m F s b C 9 D a G F u Z 2 V k I F R 5 c G U u e 1 l F Q V I s M H 0 m c X V v d D s s J n F 1 b 3 Q 7 U 2 V j d G l v b j E v Q W x s L U l u Z G l h L V J h a W 5 m Y W x s L 0 N o Y W 5 n Z W Q g V H l w Z S 5 7 S l V O L D F 9 J n F 1 b 3 Q 7 L C Z x d W 9 0 O 1 N l Y 3 R p b 2 4 x L 0 F s b C 1 J b m R p Y S 1 S Y W l u Z m F s b C 9 D a G F u Z 2 V k I F R 5 c G U u e 0 p V T C w y f S Z x d W 9 0 O y w m c X V v d D t T Z W N 0 a W 9 u M S 9 B b G w t S W 5 k a W E t U m F p b m Z h b G w v Q 2 h h b m d l Z C B U e X B l L n t B V U c s M 3 0 m c X V v d D s s J n F 1 b 3 Q 7 U 2 V j d G l v b j E v Q W x s L U l u Z G l h L V J h a W 5 m Y W x s L 0 N o Y W 5 n Z W Q g V H l w Z S 5 7 U 0 V Q L D R 9 J n F 1 b 3 Q 7 L C Z x d W 9 0 O 1 N l Y 3 R p b 2 4 x L 0 F s b C 1 J b m R p Y S 1 S Y W l u Z m F s b C 9 D a G F u Z 2 V k I F R 5 c G U u e 0 p V T i 1 T R V A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b C 1 J b m R p Y S 1 S Y W l u Z m F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t S W 5 k a W E t U m F p b m Z h b G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L U l u Z G l h L V J h a W 5 m Y W x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y M 1 Q w O T o x O D o x M y 4 2 O T A 4 N j U z W i I g L z 4 8 R W 5 0 c n k g V H l w Z T 0 i R m l s b E N v b H V t b l R 5 c G V z I i B W Y W x 1 Z T 0 i c 0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N o Y W 5 n Z W Q g V H l w Z S 5 7 Q 2 9 s d W 1 u M S w w f S Z x d W 9 0 O y w m c X V v d D t T Z W N 0 a W 9 u M S 9 T a G V l d D E v Q 2 h h b m d l Z C B U e X B l L n t D b 2 x 1 b W 4 y L D F 9 J n F 1 b 3 Q 7 L C Z x d W 9 0 O 1 N l Y 3 R p b 2 4 x L 1 N o Z W V 0 M S 9 D a G F u Z 2 V k I F R 5 c G U u e 0 N v b H V t b j M s M n 0 m c X V v d D s s J n F 1 b 3 Q 7 U 2 V j d G l v b j E v U 2 h l Z X Q x L 0 N o Y W 5 n Z W Q g V H l w Z S 5 7 Q 2 9 s d W 1 u N C w z f S Z x d W 9 0 O y w m c X V v d D t T Z W N 0 a W 9 u M S 9 T a G V l d D E v Q 2 h h b m d l Z C B U e X B l L n t D b 2 x 1 b W 4 1 L D R 9 J n F 1 b 3 Q 7 L C Z x d W 9 0 O 1 N l Y 3 R p b 2 4 x L 1 N o Z W V 0 M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2 h l Z X Q x L 0 N o Y W 5 n Z W Q g V H l w Z S 5 7 Q 2 9 s d W 1 u M S w w f S Z x d W 9 0 O y w m c X V v d D t T Z W N 0 a W 9 u M S 9 T a G V l d D E v Q 2 h h b m d l Z C B U e X B l L n t D b 2 x 1 b W 4 y L D F 9 J n F 1 b 3 Q 7 L C Z x d W 9 0 O 1 N l Y 3 R p b 2 4 x L 1 N o Z W V 0 M S 9 D a G F u Z 2 V k I F R 5 c G U u e 0 N v b H V t b j M s M n 0 m c X V v d D s s J n F 1 b 3 Q 7 U 2 V j d G l v b j E v U 2 h l Z X Q x L 0 N o Y W 5 n Z W Q g V H l w Z S 5 7 Q 2 9 s d W 1 u N C w z f S Z x d W 9 0 O y w m c X V v d D t T Z W N 0 a W 9 u M S 9 T a G V l d D E v Q 2 h h b m d l Z C B U e X B l L n t D b 2 x 1 b W 4 1 L D R 9 J n F 1 b 3 Q 7 L C Z x d W 9 0 O 1 N l Y 3 R p b 2 4 x L 1 N o Z W V 0 M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0 p 5 B k y U B J D q n w Z N I 6 / C v U A A A A A A g A A A A A A E G Y A A A A B A A A g A A A A 3 c 1 I Y A N T d 8 P Q c z V M m q d X A 1 e w a P O P B R w M k j H u g / s 7 3 Z Y A A A A A D o A A A A A C A A A g A A A A + D i U X 1 6 J v 8 5 U B s Z 7 G o U N V P Z F b O / e F F z 2 A A Q a D H M G z 8 5 Q A A A A v U l i r w 1 x Y A b z g I d f T g s Y E j q G T B C r O d z y s B l l / N 9 a o n r f e i r L e k 8 o m s i S c y o c u A P 1 n R Y Z e B c B C V 7 O f R V s V u M g G c x H F + h / r l I S d M L / W d Q z i d F A A A A A 9 c T C u G 0 n 0 p 1 C k V Z V F v + 6 2 / 0 l s N w K c e E b d v t u v c 3 k M 0 K O 6 Y T 3 y i Q k s L H O v w 4 P F H m M Y 9 / t F Z k U o 0 V Z V y P / m C M R o A = = < / D a t a M a s h u p > 
</file>

<file path=customXml/itemProps1.xml><?xml version="1.0" encoding="utf-8"?>
<ds:datastoreItem xmlns:ds="http://schemas.openxmlformats.org/officeDocument/2006/customXml" ds:itemID="{172A63F5-A866-4F60-8FE6-23BBA810FF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AVERAGE</vt:lpstr>
      <vt:lpstr>COUNT 1</vt:lpstr>
      <vt:lpstr>COUNT 2</vt:lpstr>
      <vt:lpstr>COUNT 3</vt:lpstr>
      <vt:lpstr>IF 1</vt:lpstr>
      <vt:lpstr>IF 2</vt:lpstr>
      <vt:lpstr>IF 3</vt:lpstr>
      <vt:lpstr>IF 4</vt:lpstr>
      <vt:lpstr>MATH 1</vt:lpstr>
      <vt:lpstr>MAX MIN 1</vt:lpstr>
      <vt:lpstr>MAX MIN 2</vt:lpstr>
      <vt:lpstr>MAX MIN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2023-08-07T07:11:45Z</dcterms:created>
  <dcterms:modified xsi:type="dcterms:W3CDTF">2023-08-23T10:34:58Z</dcterms:modified>
</cp:coreProperties>
</file>