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.xml" ContentType="application/vnd.openxmlformats-officedocument.drawing+xml"/>
  <Override PartName="/xl/comments1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2.xml" ContentType="application/vnd.openxmlformats-officedocument.spreadsheetml.comments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KRISHNA NEW\krish\Krishna-pyth\Assignment\STATASTICS\"/>
    </mc:Choice>
  </mc:AlternateContent>
  <xr:revisionPtr revIDLastSave="0" documentId="8_{2E9DDD87-632F-47C0-826B-0E9ACB406009}" xr6:coauthVersionLast="47" xr6:coauthVersionMax="47" xr10:uidLastSave="{00000000-0000-0000-0000-000000000000}"/>
  <bookViews>
    <workbookView xWindow="-108" yWindow="-108" windowWidth="23256" windowHeight="12456" firstSheet="28" activeTab="41" xr2:uid="{1A33263F-7D6F-406E-AF56-09A6D73F48FC}"/>
  </bookViews>
  <sheets>
    <sheet name="Q-1" sheetId="1" r:id="rId1"/>
    <sheet name="Q-2" sheetId="2" r:id="rId2"/>
    <sheet name="Q-3" sheetId="3" r:id="rId3"/>
    <sheet name="Q-4" sheetId="4" r:id="rId4"/>
    <sheet name="Q-5" sheetId="5" r:id="rId5"/>
    <sheet name="Q-6" sheetId="6" r:id="rId6"/>
    <sheet name="Q-7" sheetId="7" r:id="rId7"/>
    <sheet name="Q-8" sheetId="8" r:id="rId8"/>
    <sheet name="Q-9" sheetId="9" r:id="rId9"/>
    <sheet name="Q-10" sheetId="10" r:id="rId10"/>
    <sheet name="Q-11" sheetId="12" r:id="rId11"/>
    <sheet name="Q-12" sheetId="44" r:id="rId12"/>
    <sheet name="Q-13" sheetId="13" r:id="rId13"/>
    <sheet name="Q-14" sheetId="14" r:id="rId14"/>
    <sheet name="Q-15" sheetId="15" r:id="rId15"/>
    <sheet name="Q-16" sheetId="16" r:id="rId16"/>
    <sheet name="Q-17" sheetId="17" r:id="rId17"/>
    <sheet name="Q-18" sheetId="18" r:id="rId18"/>
    <sheet name="Q-19" sheetId="19" r:id="rId19"/>
    <sheet name="Q-20" sheetId="20" r:id="rId20"/>
    <sheet name="Q-21" sheetId="21" r:id="rId21"/>
    <sheet name="Q-22" sheetId="22" r:id="rId22"/>
    <sheet name="Q-23" sheetId="23" r:id="rId23"/>
    <sheet name="Q-24" sheetId="24" r:id="rId24"/>
    <sheet name="Q-25" sheetId="25" r:id="rId25"/>
    <sheet name="Q-26" sheetId="26" r:id="rId26"/>
    <sheet name="Q-27" sheetId="27" r:id="rId27"/>
    <sheet name="Q-28" sheetId="28" r:id="rId28"/>
    <sheet name="Q-29" sheetId="29" r:id="rId29"/>
    <sheet name="Q-30" sheetId="30" r:id="rId30"/>
    <sheet name="Q-31" sheetId="31" r:id="rId31"/>
    <sheet name="Q-32" sheetId="32" r:id="rId32"/>
    <sheet name="Q-33" sheetId="33" r:id="rId33"/>
    <sheet name="Q-34" sheetId="34" r:id="rId34"/>
    <sheet name="Q-35" sheetId="35" r:id="rId35"/>
    <sheet name="Q-36" sheetId="36" r:id="rId36"/>
    <sheet name="Q-37" sheetId="37" r:id="rId37"/>
    <sheet name="Q-38" sheetId="38" r:id="rId38"/>
    <sheet name="Q-39" sheetId="39" r:id="rId39"/>
    <sheet name="Q-40" sheetId="40" r:id="rId40"/>
    <sheet name="Q-41" sheetId="41" r:id="rId41"/>
    <sheet name="Q-42" sheetId="42" r:id="rId42"/>
    <sheet name="Q-43" sheetId="43" r:id="rId43"/>
  </sheets>
  <definedNames>
    <definedName name="_xlchart.v1.10" hidden="1">'Q-14'!$B$6:$B$105</definedName>
    <definedName name="_xlchart.v1.11" hidden="1">'Q-16'!$B$7</definedName>
    <definedName name="_xlchart.v1.12" hidden="1">'Q-16'!$B$8:$B$108</definedName>
    <definedName name="_xlchart.v1.13" hidden="1">'Q-16'!$C$7</definedName>
    <definedName name="_xlchart.v1.14" hidden="1">'Q-16'!$C$8:$C$108</definedName>
    <definedName name="_xlchart.v1.15" hidden="1">'Q-16'!$D$7</definedName>
    <definedName name="_xlchart.v1.16" hidden="1">'Q-16'!$D$8:$D$108</definedName>
    <definedName name="_xlchart.v1.17" hidden="1">'Q-16'!$E$7</definedName>
    <definedName name="_xlchart.v1.18" hidden="1">'Q-16'!$E$8:$E$108</definedName>
    <definedName name="_xlchart.v1.19" hidden="1">'Q-16'!$F$7</definedName>
    <definedName name="_xlchart.v1.20" hidden="1">'Q-16'!$F$8:$F$108</definedName>
    <definedName name="_xlchart.v1.21" hidden="1">'Q-16'!$G$7</definedName>
    <definedName name="_xlchart.v1.22" hidden="1">'Q-16'!$G$8:$G$108</definedName>
    <definedName name="_xlchart.v1.23" hidden="1">'Q-16'!$H$7</definedName>
    <definedName name="_xlchart.v1.24" hidden="1">'Q-16'!$H$8:$H$108</definedName>
    <definedName name="_xlchart.v1.3" hidden="1">'Q-14'!$A$5</definedName>
    <definedName name="_xlchart.v1.4" hidden="1">'Q-14'!$A$6:$A$105</definedName>
    <definedName name="_xlchart.v1.5" hidden="1">'Q-14'!$B$5</definedName>
    <definedName name="_xlchart.v1.6" hidden="1">'Q-14'!$B$6:$B$105</definedName>
    <definedName name="_xlchart.v1.7" hidden="1">'Q-14'!$A$5</definedName>
    <definedName name="_xlchart.v1.8" hidden="1">'Q-14'!$A$6:$A$105</definedName>
    <definedName name="_xlchart.v1.9" hidden="1">'Q-14'!$B$5</definedName>
    <definedName name="_xlchart.v2.0" hidden="1">'Q-13'!$C$6:$C$13</definedName>
    <definedName name="_xlchart.v2.1" hidden="1">'Q-13'!$D$5</definedName>
    <definedName name="_xlchart.v2.2" hidden="1">'Q-13'!$D$6:$D$13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4" l="1"/>
  <c r="B8" i="31"/>
  <c r="E17" i="10" l="1"/>
  <c r="F11" i="10"/>
  <c r="G11" i="10" s="1"/>
  <c r="B17" i="10"/>
  <c r="C15" i="10" s="1"/>
  <c r="D15" i="10" s="1"/>
  <c r="G14" i="1"/>
  <c r="G16" i="1"/>
  <c r="C10" i="43"/>
  <c r="E12" i="42"/>
  <c r="E14" i="41"/>
  <c r="H16" i="40"/>
  <c r="K14" i="40" s="1"/>
  <c r="I12" i="39"/>
  <c r="I13" i="39"/>
  <c r="G11" i="38"/>
  <c r="G10" i="38"/>
  <c r="G9" i="38"/>
  <c r="G8" i="38"/>
  <c r="E12" i="37"/>
  <c r="D13" i="37" s="1"/>
  <c r="B17" i="36"/>
  <c r="B18" i="36"/>
  <c r="F11" i="35"/>
  <c r="B8" i="32"/>
  <c r="E36" i="30"/>
  <c r="C36" i="30"/>
  <c r="E26" i="29"/>
  <c r="C26" i="29"/>
  <c r="E18" i="28"/>
  <c r="C18" i="28"/>
  <c r="E10" i="27"/>
  <c r="E9" i="27"/>
  <c r="E8" i="27"/>
  <c r="G10" i="27"/>
  <c r="G8" i="27"/>
  <c r="G9" i="27"/>
  <c r="E10" i="26"/>
  <c r="E9" i="26"/>
  <c r="E8" i="26"/>
  <c r="G10" i="26"/>
  <c r="G8" i="26"/>
  <c r="G9" i="26"/>
  <c r="E10" i="25"/>
  <c r="E9" i="25"/>
  <c r="E8" i="25"/>
  <c r="G8" i="25"/>
  <c r="G10" i="25"/>
  <c r="G9" i="25"/>
  <c r="G8" i="24"/>
  <c r="E10" i="24"/>
  <c r="E9" i="24"/>
  <c r="E8" i="24"/>
  <c r="G10" i="24"/>
  <c r="G9" i="24"/>
  <c r="H11" i="23"/>
  <c r="H12" i="23"/>
  <c r="H9" i="23"/>
  <c r="H10" i="23"/>
  <c r="F11" i="23"/>
  <c r="F10" i="23"/>
  <c r="F9" i="23"/>
  <c r="E18" i="17"/>
  <c r="D18" i="17"/>
  <c r="C18" i="17"/>
  <c r="E16" i="17"/>
  <c r="D16" i="17"/>
  <c r="C16" i="17"/>
  <c r="B58" i="15"/>
  <c r="D13" i="13"/>
  <c r="J22" i="6"/>
  <c r="N17" i="5"/>
  <c r="N15" i="5"/>
  <c r="I11" i="4"/>
  <c r="I9" i="4"/>
  <c r="D12" i="4" s="1"/>
  <c r="F12" i="4" s="1"/>
  <c r="N13" i="5"/>
  <c r="I35" i="5" s="1"/>
  <c r="K35" i="5" s="1"/>
  <c r="N20" i="10"/>
  <c r="K20" i="10"/>
  <c r="H20" i="10"/>
  <c r="E20" i="10"/>
  <c r="B20" i="10"/>
  <c r="N18" i="10"/>
  <c r="K18" i="10"/>
  <c r="H18" i="10"/>
  <c r="E18" i="10"/>
  <c r="B18" i="10"/>
  <c r="H17" i="10"/>
  <c r="I14" i="10" s="1"/>
  <c r="J14" i="10" s="1"/>
  <c r="K17" i="10"/>
  <c r="L11" i="10" s="1"/>
  <c r="M11" i="10" s="1"/>
  <c r="N17" i="10"/>
  <c r="O14" i="10" s="1"/>
  <c r="P14" i="10" s="1"/>
  <c r="J17" i="9"/>
  <c r="J15" i="9"/>
  <c r="J14" i="9"/>
  <c r="J13" i="9"/>
  <c r="D104" i="9" s="1"/>
  <c r="F104" i="9" s="1"/>
  <c r="I18" i="8"/>
  <c r="I17" i="8"/>
  <c r="I16" i="8"/>
  <c r="D54" i="8" s="1"/>
  <c r="F54" i="8" s="1"/>
  <c r="F12" i="7"/>
  <c r="F10" i="7"/>
  <c r="J20" i="6"/>
  <c r="J19" i="6"/>
  <c r="J18" i="6"/>
  <c r="D51" i="6" s="1"/>
  <c r="F51" i="6" s="1"/>
  <c r="N14" i="5"/>
  <c r="I13" i="4"/>
  <c r="I12" i="4"/>
  <c r="H13" i="3"/>
  <c r="H12" i="3"/>
  <c r="H11" i="3"/>
  <c r="I30" i="2"/>
  <c r="I29" i="2"/>
  <c r="I28" i="2"/>
  <c r="G15" i="1"/>
  <c r="I14" i="39" l="1"/>
  <c r="F14" i="10"/>
  <c r="G14" i="10" s="1"/>
  <c r="O10" i="10"/>
  <c r="P10" i="10" s="1"/>
  <c r="L8" i="10"/>
  <c r="M8" i="10" s="1"/>
  <c r="L10" i="10"/>
  <c r="M10" i="10" s="1"/>
  <c r="O7" i="10"/>
  <c r="P7" i="10" s="1"/>
  <c r="C14" i="10"/>
  <c r="D14" i="10" s="1"/>
  <c r="L12" i="10"/>
  <c r="M12" i="10" s="1"/>
  <c r="O9" i="10"/>
  <c r="P9" i="10" s="1"/>
  <c r="D67" i="9"/>
  <c r="F67" i="9" s="1"/>
  <c r="D63" i="9"/>
  <c r="F63" i="9" s="1"/>
  <c r="D20" i="9"/>
  <c r="F20" i="9" s="1"/>
  <c r="D21" i="9"/>
  <c r="F21" i="9" s="1"/>
  <c r="D27" i="9"/>
  <c r="F27" i="9" s="1"/>
  <c r="D59" i="9"/>
  <c r="F59" i="9" s="1"/>
  <c r="D39" i="9"/>
  <c r="F39" i="9" s="1"/>
  <c r="D84" i="9"/>
  <c r="F84" i="9" s="1"/>
  <c r="D42" i="9"/>
  <c r="F42" i="9" s="1"/>
  <c r="D87" i="9"/>
  <c r="F87" i="9" s="1"/>
  <c r="D43" i="9"/>
  <c r="F43" i="9" s="1"/>
  <c r="D88" i="9"/>
  <c r="F88" i="9" s="1"/>
  <c r="D9" i="9"/>
  <c r="F9" i="9" s="1"/>
  <c r="D47" i="9"/>
  <c r="F47" i="9" s="1"/>
  <c r="D91" i="9"/>
  <c r="F91" i="9" s="1"/>
  <c r="D24" i="9"/>
  <c r="F24" i="9" s="1"/>
  <c r="D70" i="9"/>
  <c r="F70" i="9" s="1"/>
  <c r="D13" i="9"/>
  <c r="F13" i="9" s="1"/>
  <c r="D31" i="9"/>
  <c r="F31" i="9" s="1"/>
  <c r="D51" i="9"/>
  <c r="F51" i="9" s="1"/>
  <c r="D76" i="9"/>
  <c r="F76" i="9" s="1"/>
  <c r="D95" i="9"/>
  <c r="F95" i="9" s="1"/>
  <c r="D14" i="9"/>
  <c r="F14" i="9" s="1"/>
  <c r="D34" i="9"/>
  <c r="F34" i="9" s="1"/>
  <c r="D55" i="9"/>
  <c r="F55" i="9" s="1"/>
  <c r="D79" i="9"/>
  <c r="F79" i="9" s="1"/>
  <c r="D12" i="9"/>
  <c r="F12" i="9" s="1"/>
  <c r="D25" i="9"/>
  <c r="F25" i="9" s="1"/>
  <c r="D50" i="9"/>
  <c r="F50" i="9" s="1"/>
  <c r="D66" i="9"/>
  <c r="F66" i="9" s="1"/>
  <c r="D94" i="9"/>
  <c r="F94" i="9" s="1"/>
  <c r="D17" i="9"/>
  <c r="F17" i="9" s="1"/>
  <c r="D35" i="9"/>
  <c r="F35" i="9" s="1"/>
  <c r="D58" i="9"/>
  <c r="F58" i="9" s="1"/>
  <c r="D80" i="9"/>
  <c r="F80" i="9" s="1"/>
  <c r="D28" i="9"/>
  <c r="F28" i="9" s="1"/>
  <c r="D36" i="9"/>
  <c r="F36" i="9" s="1"/>
  <c r="D44" i="9"/>
  <c r="F44" i="9" s="1"/>
  <c r="D52" i="9"/>
  <c r="F52" i="9" s="1"/>
  <c r="D60" i="9"/>
  <c r="F60" i="9" s="1"/>
  <c r="D73" i="9"/>
  <c r="F73" i="9" s="1"/>
  <c r="D81" i="9"/>
  <c r="F81" i="9" s="1"/>
  <c r="D89" i="9"/>
  <c r="F89" i="9" s="1"/>
  <c r="D96" i="9"/>
  <c r="F96" i="9" s="1"/>
  <c r="D7" i="9"/>
  <c r="F7" i="9" s="1"/>
  <c r="D15" i="9"/>
  <c r="F15" i="9" s="1"/>
  <c r="D22" i="9"/>
  <c r="F22" i="9" s="1"/>
  <c r="D29" i="9"/>
  <c r="F29" i="9" s="1"/>
  <c r="D37" i="9"/>
  <c r="F37" i="9" s="1"/>
  <c r="D45" i="9"/>
  <c r="F45" i="9" s="1"/>
  <c r="D53" i="9"/>
  <c r="F53" i="9" s="1"/>
  <c r="D61" i="9"/>
  <c r="F61" i="9" s="1"/>
  <c r="D68" i="9"/>
  <c r="F68" i="9" s="1"/>
  <c r="D74" i="9"/>
  <c r="F74" i="9" s="1"/>
  <c r="D82" i="9"/>
  <c r="F82" i="9" s="1"/>
  <c r="D97" i="9"/>
  <c r="F97" i="9" s="1"/>
  <c r="D105" i="9"/>
  <c r="F105" i="9" s="1"/>
  <c r="D8" i="9"/>
  <c r="F8" i="9" s="1"/>
  <c r="D16" i="9"/>
  <c r="F16" i="9" s="1"/>
  <c r="D23" i="9"/>
  <c r="F23" i="9" s="1"/>
  <c r="D30" i="9"/>
  <c r="F30" i="9" s="1"/>
  <c r="D38" i="9"/>
  <c r="F38" i="9" s="1"/>
  <c r="D46" i="9"/>
  <c r="F46" i="9" s="1"/>
  <c r="D54" i="9"/>
  <c r="F54" i="9" s="1"/>
  <c r="D62" i="9"/>
  <c r="F62" i="9" s="1"/>
  <c r="D69" i="9"/>
  <c r="F69" i="9" s="1"/>
  <c r="D75" i="9"/>
  <c r="F75" i="9" s="1"/>
  <c r="D83" i="9"/>
  <c r="F83" i="9" s="1"/>
  <c r="D90" i="9"/>
  <c r="F90" i="9" s="1"/>
  <c r="D98" i="9"/>
  <c r="F98" i="9" s="1"/>
  <c r="D106" i="9"/>
  <c r="F106" i="9" s="1"/>
  <c r="D99" i="9"/>
  <c r="F99" i="9" s="1"/>
  <c r="D10" i="9"/>
  <c r="F10" i="9" s="1"/>
  <c r="D18" i="9"/>
  <c r="F18" i="9" s="1"/>
  <c r="D26" i="9"/>
  <c r="F26" i="9" s="1"/>
  <c r="D32" i="9"/>
  <c r="F32" i="9" s="1"/>
  <c r="D40" i="9"/>
  <c r="F40" i="9" s="1"/>
  <c r="D48" i="9"/>
  <c r="F48" i="9" s="1"/>
  <c r="D56" i="9"/>
  <c r="F56" i="9" s="1"/>
  <c r="D64" i="9"/>
  <c r="F64" i="9" s="1"/>
  <c r="D71" i="9"/>
  <c r="F71" i="9" s="1"/>
  <c r="D77" i="9"/>
  <c r="F77" i="9" s="1"/>
  <c r="D85" i="9"/>
  <c r="F85" i="9" s="1"/>
  <c r="D92" i="9"/>
  <c r="F92" i="9" s="1"/>
  <c r="D100" i="9"/>
  <c r="F100" i="9" s="1"/>
  <c r="D11" i="9"/>
  <c r="F11" i="9" s="1"/>
  <c r="D19" i="9"/>
  <c r="F19" i="9" s="1"/>
  <c r="D33" i="9"/>
  <c r="F33" i="9" s="1"/>
  <c r="D41" i="9"/>
  <c r="F41" i="9" s="1"/>
  <c r="D49" i="9"/>
  <c r="F49" i="9" s="1"/>
  <c r="D57" i="9"/>
  <c r="F57" i="9" s="1"/>
  <c r="D65" i="9"/>
  <c r="F65" i="9" s="1"/>
  <c r="D72" i="9"/>
  <c r="F72" i="9" s="1"/>
  <c r="D78" i="9"/>
  <c r="F78" i="9" s="1"/>
  <c r="D86" i="9"/>
  <c r="F86" i="9" s="1"/>
  <c r="D93" i="9"/>
  <c r="F93" i="9" s="1"/>
  <c r="D101" i="9"/>
  <c r="F101" i="9" s="1"/>
  <c r="D102" i="9"/>
  <c r="F102" i="9" s="1"/>
  <c r="D103" i="9"/>
  <c r="F103" i="9" s="1"/>
  <c r="D28" i="8"/>
  <c r="F28" i="8" s="1"/>
  <c r="D52" i="8"/>
  <c r="F52" i="8" s="1"/>
  <c r="D14" i="8"/>
  <c r="F14" i="8" s="1"/>
  <c r="D22" i="8"/>
  <c r="F22" i="8" s="1"/>
  <c r="D38" i="8"/>
  <c r="F38" i="8" s="1"/>
  <c r="D7" i="8"/>
  <c r="F7" i="8" s="1"/>
  <c r="D15" i="8"/>
  <c r="F15" i="8" s="1"/>
  <c r="D23" i="8"/>
  <c r="F23" i="8" s="1"/>
  <c r="D31" i="8"/>
  <c r="F31" i="8" s="1"/>
  <c r="D39" i="8"/>
  <c r="F39" i="8" s="1"/>
  <c r="D47" i="8"/>
  <c r="F47" i="8" s="1"/>
  <c r="D55" i="8"/>
  <c r="F55" i="8" s="1"/>
  <c r="D8" i="8"/>
  <c r="F8" i="8" s="1"/>
  <c r="D16" i="8"/>
  <c r="F16" i="8" s="1"/>
  <c r="D24" i="8"/>
  <c r="F24" i="8" s="1"/>
  <c r="D32" i="8"/>
  <c r="F32" i="8" s="1"/>
  <c r="D40" i="8"/>
  <c r="F40" i="8" s="1"/>
  <c r="D48" i="8"/>
  <c r="F48" i="8" s="1"/>
  <c r="D56" i="8"/>
  <c r="F56" i="8" s="1"/>
  <c r="D20" i="8"/>
  <c r="F20" i="8" s="1"/>
  <c r="D44" i="8"/>
  <c r="F44" i="8" s="1"/>
  <c r="D17" i="8"/>
  <c r="F17" i="8" s="1"/>
  <c r="D33" i="8"/>
  <c r="F33" i="8" s="1"/>
  <c r="D49" i="8"/>
  <c r="F49" i="8" s="1"/>
  <c r="D34" i="8"/>
  <c r="F34" i="8" s="1"/>
  <c r="D12" i="8"/>
  <c r="F12" i="8" s="1"/>
  <c r="D36" i="8"/>
  <c r="F36" i="8" s="1"/>
  <c r="D9" i="8"/>
  <c r="F9" i="8" s="1"/>
  <c r="D25" i="8"/>
  <c r="F25" i="8" s="1"/>
  <c r="D41" i="8"/>
  <c r="F41" i="8" s="1"/>
  <c r="D10" i="8"/>
  <c r="F10" i="8" s="1"/>
  <c r="D18" i="8"/>
  <c r="F18" i="8" s="1"/>
  <c r="D26" i="8"/>
  <c r="F26" i="8" s="1"/>
  <c r="D42" i="8"/>
  <c r="F42" i="8" s="1"/>
  <c r="D50" i="8"/>
  <c r="F50" i="8" s="1"/>
  <c r="D11" i="8"/>
  <c r="F11" i="8" s="1"/>
  <c r="D19" i="8"/>
  <c r="F19" i="8" s="1"/>
  <c r="D27" i="8"/>
  <c r="F27" i="8" s="1"/>
  <c r="D35" i="8"/>
  <c r="F35" i="8" s="1"/>
  <c r="D43" i="8"/>
  <c r="F43" i="8" s="1"/>
  <c r="D51" i="8"/>
  <c r="F51" i="8" s="1"/>
  <c r="D13" i="8"/>
  <c r="F13" i="8" s="1"/>
  <c r="D21" i="8"/>
  <c r="F21" i="8" s="1"/>
  <c r="D29" i="8"/>
  <c r="F29" i="8" s="1"/>
  <c r="D37" i="8"/>
  <c r="F37" i="8" s="1"/>
  <c r="D45" i="8"/>
  <c r="F45" i="8" s="1"/>
  <c r="D53" i="8"/>
  <c r="F53" i="8" s="1"/>
  <c r="D30" i="8"/>
  <c r="F30" i="8" s="1"/>
  <c r="D46" i="8"/>
  <c r="F46" i="8" s="1"/>
  <c r="D6" i="6"/>
  <c r="F6" i="6" s="1"/>
  <c r="D16" i="6"/>
  <c r="F16" i="6" s="1"/>
  <c r="D28" i="6"/>
  <c r="F28" i="6" s="1"/>
  <c r="D38" i="6"/>
  <c r="F38" i="6" s="1"/>
  <c r="D48" i="6"/>
  <c r="F48" i="6" s="1"/>
  <c r="D37" i="6"/>
  <c r="F37" i="6" s="1"/>
  <c r="D25" i="6"/>
  <c r="F25" i="6" s="1"/>
  <c r="D17" i="6"/>
  <c r="F17" i="6" s="1"/>
  <c r="D39" i="6"/>
  <c r="F39" i="6" s="1"/>
  <c r="D9" i="6"/>
  <c r="F9" i="6" s="1"/>
  <c r="D20" i="6"/>
  <c r="F20" i="6" s="1"/>
  <c r="D30" i="6"/>
  <c r="F30" i="6" s="1"/>
  <c r="D40" i="6"/>
  <c r="F40" i="6" s="1"/>
  <c r="D52" i="6"/>
  <c r="F52" i="6" s="1"/>
  <c r="D47" i="6"/>
  <c r="F47" i="6" s="1"/>
  <c r="D7" i="6"/>
  <c r="F7" i="6" s="1"/>
  <c r="D15" i="6"/>
  <c r="F15" i="6" s="1"/>
  <c r="D29" i="6"/>
  <c r="F29" i="6" s="1"/>
  <c r="D49" i="6"/>
  <c r="F49" i="6" s="1"/>
  <c r="D8" i="6"/>
  <c r="F8" i="6" s="1"/>
  <c r="D21" i="6"/>
  <c r="F21" i="6" s="1"/>
  <c r="D31" i="6"/>
  <c r="F31" i="6" s="1"/>
  <c r="D41" i="6"/>
  <c r="F41" i="6" s="1"/>
  <c r="D53" i="6"/>
  <c r="F53" i="6" s="1"/>
  <c r="D12" i="6"/>
  <c r="F12" i="6" s="1"/>
  <c r="D22" i="6"/>
  <c r="F22" i="6" s="1"/>
  <c r="D32" i="6"/>
  <c r="F32" i="6" s="1"/>
  <c r="D44" i="6"/>
  <c r="F44" i="6" s="1"/>
  <c r="D54" i="6"/>
  <c r="F54" i="6" s="1"/>
  <c r="D13" i="6"/>
  <c r="F13" i="6" s="1"/>
  <c r="D23" i="6"/>
  <c r="F23" i="6" s="1"/>
  <c r="D33" i="6"/>
  <c r="F33" i="6" s="1"/>
  <c r="D45" i="6"/>
  <c r="F45" i="6" s="1"/>
  <c r="D55" i="6"/>
  <c r="F55" i="6" s="1"/>
  <c r="D14" i="6"/>
  <c r="F14" i="6" s="1"/>
  <c r="D24" i="6"/>
  <c r="F24" i="6" s="1"/>
  <c r="D36" i="6"/>
  <c r="F36" i="6" s="1"/>
  <c r="D46" i="6"/>
  <c r="F46" i="6" s="1"/>
  <c r="I6" i="5"/>
  <c r="K6" i="5" s="1"/>
  <c r="D10" i="6"/>
  <c r="F10" i="6" s="1"/>
  <c r="D18" i="6"/>
  <c r="F18" i="6" s="1"/>
  <c r="D26" i="6"/>
  <c r="F26" i="6" s="1"/>
  <c r="D34" i="6"/>
  <c r="F34" i="6" s="1"/>
  <c r="D42" i="6"/>
  <c r="F42" i="6" s="1"/>
  <c r="D50" i="6"/>
  <c r="F50" i="6" s="1"/>
  <c r="D11" i="6"/>
  <c r="F11" i="6" s="1"/>
  <c r="D19" i="6"/>
  <c r="F19" i="6" s="1"/>
  <c r="D27" i="6"/>
  <c r="F27" i="6" s="1"/>
  <c r="D35" i="6"/>
  <c r="F35" i="6" s="1"/>
  <c r="D43" i="6"/>
  <c r="F43" i="6" s="1"/>
  <c r="D13" i="4"/>
  <c r="F13" i="4" s="1"/>
  <c r="O8" i="10"/>
  <c r="P8" i="10" s="1"/>
  <c r="L6" i="10"/>
  <c r="M6" i="10" s="1"/>
  <c r="L13" i="10"/>
  <c r="M13" i="10" s="1"/>
  <c r="L14" i="10"/>
  <c r="M14" i="10" s="1"/>
  <c r="L15" i="10"/>
  <c r="M15" i="10" s="1"/>
  <c r="L7" i="10"/>
  <c r="M7" i="10" s="1"/>
  <c r="I10" i="10"/>
  <c r="J10" i="10" s="1"/>
  <c r="I9" i="10"/>
  <c r="J9" i="10" s="1"/>
  <c r="I11" i="10"/>
  <c r="J11" i="10" s="1"/>
  <c r="I8" i="10"/>
  <c r="J8" i="10" s="1"/>
  <c r="I12" i="10"/>
  <c r="J12" i="10" s="1"/>
  <c r="F12" i="10"/>
  <c r="G12" i="10" s="1"/>
  <c r="F13" i="10"/>
  <c r="G13" i="10" s="1"/>
  <c r="C7" i="10"/>
  <c r="D7" i="10" s="1"/>
  <c r="C8" i="10"/>
  <c r="D8" i="10" s="1"/>
  <c r="F6" i="10"/>
  <c r="G6" i="10" s="1"/>
  <c r="C12" i="10"/>
  <c r="D12" i="10" s="1"/>
  <c r="F7" i="10"/>
  <c r="G7" i="10" s="1"/>
  <c r="F10" i="10"/>
  <c r="G10" i="10" s="1"/>
  <c r="C13" i="10"/>
  <c r="D13" i="10" s="1"/>
  <c r="F8" i="10"/>
  <c r="G8" i="10" s="1"/>
  <c r="I13" i="10"/>
  <c r="J13" i="10" s="1"/>
  <c r="L9" i="10"/>
  <c r="M9" i="10" s="1"/>
  <c r="O12" i="10"/>
  <c r="P12" i="10" s="1"/>
  <c r="F9" i="10"/>
  <c r="G9" i="10" s="1"/>
  <c r="I6" i="10"/>
  <c r="J6" i="10" s="1"/>
  <c r="I15" i="10"/>
  <c r="J15" i="10" s="1"/>
  <c r="O13" i="10"/>
  <c r="P13" i="10" s="1"/>
  <c r="C9" i="10"/>
  <c r="D9" i="10" s="1"/>
  <c r="C11" i="10"/>
  <c r="D11" i="10" s="1"/>
  <c r="F15" i="10"/>
  <c r="G15" i="10" s="1"/>
  <c r="C10" i="10"/>
  <c r="D10" i="10" s="1"/>
  <c r="O11" i="10"/>
  <c r="P11" i="10" s="1"/>
  <c r="C6" i="10"/>
  <c r="D6" i="10" s="1"/>
  <c r="I7" i="10"/>
  <c r="J7" i="10" s="1"/>
  <c r="O6" i="10"/>
  <c r="P6" i="10" s="1"/>
  <c r="O15" i="10"/>
  <c r="P15" i="10" s="1"/>
  <c r="I13" i="5"/>
  <c r="K13" i="5" s="1"/>
  <c r="I29" i="5"/>
  <c r="K29" i="5" s="1"/>
  <c r="I14" i="5"/>
  <c r="K14" i="5" s="1"/>
  <c r="I22" i="5"/>
  <c r="K22" i="5" s="1"/>
  <c r="I30" i="5"/>
  <c r="K30" i="5" s="1"/>
  <c r="I20" i="5"/>
  <c r="K20" i="5" s="1"/>
  <c r="I21" i="5"/>
  <c r="K21" i="5" s="1"/>
  <c r="I7" i="5"/>
  <c r="K7" i="5" s="1"/>
  <c r="I15" i="5"/>
  <c r="K15" i="5" s="1"/>
  <c r="I23" i="5"/>
  <c r="K23" i="5" s="1"/>
  <c r="I31" i="5"/>
  <c r="K31" i="5" s="1"/>
  <c r="I28" i="5"/>
  <c r="K28" i="5" s="1"/>
  <c r="I8" i="5"/>
  <c r="K8" i="5" s="1"/>
  <c r="I16" i="5"/>
  <c r="K16" i="5" s="1"/>
  <c r="I24" i="5"/>
  <c r="K24" i="5" s="1"/>
  <c r="I32" i="5"/>
  <c r="K32" i="5" s="1"/>
  <c r="I9" i="5"/>
  <c r="K9" i="5" s="1"/>
  <c r="I17" i="5"/>
  <c r="K17" i="5" s="1"/>
  <c r="I25" i="5"/>
  <c r="K25" i="5" s="1"/>
  <c r="I33" i="5"/>
  <c r="K33" i="5" s="1"/>
  <c r="I10" i="5"/>
  <c r="K10" i="5" s="1"/>
  <c r="I18" i="5"/>
  <c r="K18" i="5" s="1"/>
  <c r="I26" i="5"/>
  <c r="K26" i="5" s="1"/>
  <c r="I34" i="5"/>
  <c r="K34" i="5" s="1"/>
  <c r="I12" i="5"/>
  <c r="K12" i="5" s="1"/>
  <c r="I11" i="5"/>
  <c r="K11" i="5" s="1"/>
  <c r="I19" i="5"/>
  <c r="K19" i="5" s="1"/>
  <c r="I27" i="5"/>
  <c r="K27" i="5" s="1"/>
  <c r="D8" i="4"/>
  <c r="F8" i="4" s="1"/>
  <c r="D9" i="4"/>
  <c r="F9" i="4" s="1"/>
  <c r="D10" i="4"/>
  <c r="F10" i="4" s="1"/>
  <c r="D14" i="4"/>
  <c r="F14" i="4" s="1"/>
  <c r="D7" i="4"/>
  <c r="F7" i="4" s="1"/>
  <c r="D15" i="4"/>
  <c r="F15" i="4" s="1"/>
  <c r="D16" i="4"/>
  <c r="F16" i="4" s="1"/>
  <c r="D11" i="4"/>
  <c r="F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F14" authorId="0" shapeId="0" xr:uid="{D2E79B2D-2274-40D3-9931-ADB9FA5916E5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Mean: What is the average weekly sales of the product category?
</t>
        </r>
      </text>
    </comment>
    <comment ref="F15" authorId="0" shapeId="0" xr:uid="{5EF97CBC-4D90-47B7-AF0D-A554AB35E326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Median: What is the typical or central sales value for the product category?
</t>
        </r>
      </text>
    </comment>
    <comment ref="F16" authorId="0" shapeId="0" xr:uid="{3C2AEA12-B1F3-452D-BCE2-D4992ED09357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3. Mode: Are there any recurring or most frequently occurring sales figures for the
product category?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A17" authorId="0" shapeId="0" xr:uid="{C62C4259-B8F4-425E-9432-E9E4B5415CBD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Measure of Central Tendency: What is the average fuel efficiency for each vehicle
model?</t>
        </r>
      </text>
    </comment>
    <comment ref="A18" authorId="0" shapeId="0" xr:uid="{BB7ECAC0-78E4-47A1-85AE-0AA28E8DA5E6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3. Measure of Dispersion: What is the variance of the fuel efficiency for each vehicle
model?
</t>
        </r>
      </text>
    </comment>
    <comment ref="A19" authorId="0" shapeId="0" xr:uid="{F29AFDF6-DF26-46F7-B401-441FF6982D2A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Measure of Dispersion: What is the range of fuel efficiency for each vehicle model?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K8" authorId="0" shapeId="0" xr:uid="{D99327AE-286D-40E6-8513-523B0CDD5942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Bar Chart: Create a bar chart to visualize the frequency of different defect types.</t>
        </r>
      </text>
    </comment>
    <comment ref="T8" authorId="0" shapeId="0" xr:uid="{D5E3965B-1FC7-4C90-998D-05C69B555E47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3. Histogram: Create a histogram to represent the defect frequencies.</t>
        </r>
      </text>
    </comment>
    <comment ref="C13" authorId="0" shapeId="0" xr:uid="{2DFFCD0C-D7C9-4D8C-90EC-305F916F9575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Most Common Defect: Which defect type has the highest frequency?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B57" authorId="0" shapeId="0" xr:uid="{9BC506CE-17C4-48B1-AE55-EA873F97F565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Measure of Central Tendency: What is the average monthly sales figure?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5" authorId="0" shapeId="0" xr:uid="{53601A2F-F853-4013-8039-064C9CC0D3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X-AXIS</t>
        </r>
      </text>
    </comment>
    <comment ref="C5" authorId="0" shapeId="0" xr:uid="{F3E25767-435A-4F86-B284-A6E38F3687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Y-AXIS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G8" authorId="0" shapeId="0" xr:uid="{B464B5C3-C1F5-4DC7-B2D3-23CB26127961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Z-score for 900 hours</t>
        </r>
      </text>
    </comment>
    <comment ref="G9" authorId="0" shapeId="0" xr:uid="{DD21899B-730B-492C-BA1C-451CAF81A855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Z-score for 1100
 hours</t>
        </r>
      </text>
    </comment>
    <comment ref="G10" authorId="0" shapeId="0" xr:uid="{780B450D-34AD-4CD3-AD9A-3D4C55ED1F08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Probability for 900 hours</t>
        </r>
      </text>
    </comment>
    <comment ref="G11" authorId="0" shapeId="0" xr:uid="{99B9D673-AE90-4306-BF4E-B0576BA57549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Probability for 1100
 hours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H28" authorId="0" shapeId="0" xr:uid="{B137BC8D-4AD2-4C0A-A563-E261E3D35C78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Mean: What is the average waiting time for customers at the restaurant?</t>
        </r>
      </text>
    </comment>
    <comment ref="H29" authorId="0" shapeId="0" xr:uid="{D6E49D1C-F2D1-4971-B93E-01B569EB6132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Median: What is the typical or central waiting time experienced by customers?
</t>
        </r>
      </text>
    </comment>
    <comment ref="H30" authorId="0" shapeId="0" xr:uid="{F19C938F-E0E4-4C39-8F2D-D7FBDE92B762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3. Mode: Are there any recurring or most frequently occurring waiting times for
customers?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G11" authorId="0" shapeId="0" xr:uid="{AE4A007A-A9D1-45E2-AEE0-71BFF30C78EB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Mean: What is the average rental duration for customers at the car rental company?</t>
        </r>
      </text>
    </comment>
    <comment ref="G12" authorId="0" shapeId="0" xr:uid="{E9F49DB7-E46D-48C0-8FB8-8895D8F74F2A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Median: What is the typical or central rental duration experienced by customers?</t>
        </r>
      </text>
    </comment>
    <comment ref="G13" authorId="0" shapeId="0" xr:uid="{8566FDAF-EDDF-4810-9C88-9D3F00FC9316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3. Mode: Are there any recurring or most frequently occurring rental durations for
customers?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H10" authorId="0" shapeId="0" xr:uid="{9CC46556-ADC4-47A6-8E0C-5C571E497C82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Range: What is the range of the production output for the machine?</t>
        </r>
      </text>
    </comment>
    <comment ref="H12" authorId="0" shapeId="0" xr:uid="{41E94BE4-2F2B-4D02-AE8E-5AF08ED63470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Variance: What is the variance of the production output for the machine?</t>
        </r>
      </text>
    </comment>
    <comment ref="H13" authorId="0" shapeId="0" xr:uid="{9370A97F-CE40-4A02-B36C-5877F7C4FBE4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3. Standard Deviation: What is the standard deviation of the production output for the
machine?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M14" authorId="0" shapeId="0" xr:uid="{0BE46021-9595-4EFB-AFD9-E5A98C2CD128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Variance: What is the variance of the daily sales?</t>
        </r>
      </text>
    </comment>
    <comment ref="M15" authorId="0" shapeId="0" xr:uid="{A0010FD4-F08B-47A4-9A8C-18DA12A51149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3. Standard Deviation: What is the standard deviation of the daily sales?</t>
        </r>
      </text>
    </comment>
    <comment ref="M16" authorId="0" shapeId="0" xr:uid="{9B43BDD4-C9FE-44DF-85C9-946AC7A7FBC1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Range: What is the range of the daily sales?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I19" authorId="0" shapeId="0" xr:uid="{9642CF97-D346-47F0-B8DF-CAE455EE0EDF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Variance: What is the variance of the delivery times?</t>
        </r>
      </text>
    </comment>
    <comment ref="I20" authorId="0" shapeId="0" xr:uid="{F902864F-CEF8-4F00-A5D4-E51CC0B775C9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3. Standard Deviation: What is the standard deviation of the delivery times?</t>
        </r>
      </text>
    </comment>
    <comment ref="I21" authorId="0" shapeId="0" xr:uid="{BDE14EB3-D9EC-4F3F-B679-E061CBB82E85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Range: What is the range of the delivery times?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E10" authorId="0" shapeId="0" xr:uid="{B66A0E2C-B11A-4A34-B5C3-77073422FC07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Measure of Central Tendency: What is the average monthly revenue for the product?
</t>
        </r>
      </text>
    </comment>
    <comment ref="E11" authorId="0" shapeId="0" xr:uid="{36E788CA-DC20-4A1C-8257-3CAEC37253F4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Measure of Dispersion: What is the range of monthly revenue for the product?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H16" authorId="0" shapeId="0" xr:uid="{E9A41C44-8E3E-4726-9572-4C2CA7CF4B1C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Measure of Central Tendency: What is the average satisfaction rating?</t>
        </r>
      </text>
    </comment>
    <comment ref="H18" authorId="0" shapeId="0" xr:uid="{DA9E3FBC-4FE1-4612-8D70-E6F70E1F4F10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Measure of Dispersion: What is the standard deviation of the satisfaction ratings?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pn073</author>
  </authors>
  <commentList>
    <comment ref="I13" authorId="0" shapeId="0" xr:uid="{C335CB19-B5D0-4BAA-8C7B-F6AF26472E4A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1. Measure of Central Tendency: What is the average wait time for customers at the call
center?</t>
        </r>
      </text>
    </comment>
    <comment ref="I15" authorId="0" shapeId="0" xr:uid="{7057AB39-9F32-462B-B0B4-619F640AF5F6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3. Measure of Dispersion: What is the standard deviation of the wait times for customers
at the call center?</t>
        </r>
      </text>
    </comment>
    <comment ref="I16" authorId="0" shapeId="0" xr:uid="{A206BA53-09A4-436F-AA36-352A8851E253}">
      <text>
        <r>
          <rPr>
            <b/>
            <sz val="9"/>
            <color indexed="81"/>
            <rFont val="Tahoma"/>
            <family val="2"/>
          </rPr>
          <t>pn073:</t>
        </r>
        <r>
          <rPr>
            <sz val="9"/>
            <color indexed="81"/>
            <rFont val="Tahoma"/>
            <family val="2"/>
          </rPr>
          <t xml:space="preserve">
2. Measure of Dispersion: What is the range of wait times for customers at the call
center?</t>
        </r>
      </text>
    </comment>
  </commentList>
</comments>
</file>

<file path=xl/sharedStrings.xml><?xml version="1.0" encoding="utf-8"?>
<sst xmlns="http://schemas.openxmlformats.org/spreadsheetml/2006/main" count="349" uniqueCount="167">
  <si>
    <t>X</t>
  </si>
  <si>
    <t>Mean</t>
  </si>
  <si>
    <t>Median</t>
  </si>
  <si>
    <t>Mode</t>
  </si>
  <si>
    <t>MEAN</t>
  </si>
  <si>
    <t>X - X^</t>
  </si>
  <si>
    <t>(X-X^)2</t>
  </si>
  <si>
    <t>Variance</t>
  </si>
  <si>
    <t>S.D</t>
  </si>
  <si>
    <t>(x-x^)</t>
  </si>
  <si>
    <t>(X -X^)2</t>
  </si>
  <si>
    <t>(X-X^)</t>
  </si>
  <si>
    <t>RANGE</t>
  </si>
  <si>
    <t>R = L - S.</t>
  </si>
  <si>
    <t>VARIANCE</t>
  </si>
  <si>
    <t>R = L - S</t>
  </si>
  <si>
    <t>MODEL D (D)</t>
  </si>
  <si>
    <t>MODEL E (E)</t>
  </si>
  <si>
    <t>MODEL B (B)</t>
  </si>
  <si>
    <t>MODEL A (A)</t>
  </si>
  <si>
    <t>(A-A^)</t>
  </si>
  <si>
    <t>(A-A^)2</t>
  </si>
  <si>
    <t>(B-B^)</t>
  </si>
  <si>
    <t>(B-B^)2</t>
  </si>
  <si>
    <t>MODEL C (C)</t>
  </si>
  <si>
    <t>(C-C^)</t>
  </si>
  <si>
    <t>(C-C^)2</t>
  </si>
  <si>
    <t>(D-D^)</t>
  </si>
  <si>
    <t>(D-D^)2</t>
  </si>
  <si>
    <t>(E-E^)</t>
  </si>
  <si>
    <t>(E-E^)2</t>
  </si>
  <si>
    <t>R = L- S</t>
  </si>
  <si>
    <t>R = L -S</t>
  </si>
  <si>
    <t>Range</t>
  </si>
  <si>
    <t>Frequency</t>
  </si>
  <si>
    <t>Unique</t>
  </si>
  <si>
    <t>DEFECT TYPE</t>
  </si>
  <si>
    <t>FREQUENCY</t>
  </si>
  <si>
    <t>A</t>
  </si>
  <si>
    <t>B</t>
  </si>
  <si>
    <t>C</t>
  </si>
  <si>
    <t>E</t>
  </si>
  <si>
    <t xml:space="preserve">D </t>
  </si>
  <si>
    <t>F</t>
  </si>
  <si>
    <t>G</t>
  </si>
  <si>
    <t>Ratings</t>
  </si>
  <si>
    <t>Index</t>
  </si>
  <si>
    <t>Highest Frequency</t>
  </si>
  <si>
    <t>Sales</t>
  </si>
  <si>
    <t>Region 1</t>
  </si>
  <si>
    <t>Region 2</t>
  </si>
  <si>
    <t>Region 3</t>
  </si>
  <si>
    <t xml:space="preserve"> Mean</t>
  </si>
  <si>
    <t>Region 1 bar chart</t>
  </si>
  <si>
    <t>index</t>
  </si>
  <si>
    <t>Returns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</si>
  <si>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</si>
  <si>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</si>
  <si>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</si>
  <si>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</si>
  <si>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</si>
  <si>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</si>
  <si>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</si>
  <si>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</si>
  <si>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</si>
  <si>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</si>
  <si>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</si>
  <si>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</si>
  <si>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Incomes</t>
  </si>
  <si>
    <t>House Prices</t>
  </si>
  <si>
    <t xml:space="preserve"> </t>
  </si>
  <si>
    <t>More</t>
  </si>
  <si>
    <t>Cumulative %</t>
  </si>
  <si>
    <t>Waiting Times</t>
  </si>
  <si>
    <t>Salaries</t>
  </si>
  <si>
    <t>Q1</t>
  </si>
  <si>
    <t>Q2</t>
  </si>
  <si>
    <t>Q3</t>
  </si>
  <si>
    <t>Quartiles</t>
  </si>
  <si>
    <t>Percentiles</t>
  </si>
  <si>
    <t>Weights</t>
  </si>
  <si>
    <t>Purchase Amount</t>
  </si>
  <si>
    <t xml:space="preserve">20th </t>
  </si>
  <si>
    <t>40th</t>
  </si>
  <si>
    <t>80th</t>
  </si>
  <si>
    <t>50th</t>
  </si>
  <si>
    <t>30th</t>
  </si>
  <si>
    <t>70th</t>
  </si>
  <si>
    <t>25th</t>
  </si>
  <si>
    <t>75th</t>
  </si>
  <si>
    <t xml:space="preserve">15th </t>
  </si>
  <si>
    <t xml:space="preserve">50th </t>
  </si>
  <si>
    <t xml:space="preserve">85th </t>
  </si>
  <si>
    <t>10th</t>
  </si>
  <si>
    <t xml:space="preserve">76th </t>
  </si>
  <si>
    <t>Covariance</t>
  </si>
  <si>
    <t>Correlation</t>
  </si>
  <si>
    <t>Company A</t>
  </si>
  <si>
    <t>Company B</t>
  </si>
  <si>
    <t xml:space="preserve">Covariance </t>
  </si>
  <si>
    <t>House Rent</t>
  </si>
  <si>
    <t>Exam Scores</t>
  </si>
  <si>
    <t>2. Problem: In a deck of 52 playing cards, five cards are randomly drawn without
replacement. What is the probability of getting two hearts?
Data: Number of hearts in the deck (N) = 13, Number of cards drawn (n) = 5</t>
  </si>
  <si>
    <t>1. Problem: A fair six-sided die is rolled 100 times. What is the probability of rolling
exactly five 3's?
Data: Number of rolls (n) = 100</t>
  </si>
  <si>
    <t>3. Problem: A multiple-choice test consists of 10 questions, each with four possible
answers. If a student randomly guesses on each question, what is the probability of
getting at least 8 questions correct?
Data: Number of questions (n) = 10, Number of possible answers per question         (k) = 4</t>
  </si>
  <si>
    <t>4. Problem: A bag contains 30 red balls, 20 blue balls, and 10 green balls. Three balls
are drawn without replacement. What is the probability that all three balls are blue?
Data: Number of blue balls in the bag (N) = 20, Number of balls drawn (n) = 3</t>
  </si>
  <si>
    <t>5. Problem: In a football match, a player scores a goal with a 0.3 probability per shot. If
the player takes 10 shots, what is the probability of scoring exactly three goals?
Data: Number of shots (n) = 10, Probability of scoring per shot (p) = 0.3</t>
  </si>
  <si>
    <t>1. Problem: The heights of students in a class are normally distributed with a mean of
165 cm and a standard deviation of 10 cm. What is the probability that a randomly
selected student is taller than 180 cm?
Data: Mean height (μ) = 165 cm, Standard deviation (σ) = 10 cm, Height threshold (x)
= 180 cm</t>
  </si>
  <si>
    <t>μ</t>
  </si>
  <si>
    <t>σ</t>
  </si>
  <si>
    <t>x</t>
  </si>
  <si>
    <t>2. Problem: The waiting times at a coffee shop are exponentially distributed with a mean
of 5 minutes. What is the probability that a customer waits less than 3 minutes?
Data: Mean waiting time (μ) = 5 minutes, Waiting time threshold (x) = 3 minutes</t>
  </si>
  <si>
    <t>λ</t>
  </si>
  <si>
    <t>X1</t>
  </si>
  <si>
    <t>X2</t>
  </si>
  <si>
    <t>Probability</t>
  </si>
  <si>
    <t>Probability for X1</t>
  </si>
  <si>
    <t>Probability for X2</t>
  </si>
  <si>
    <t>Z score for 900 hours</t>
  </si>
  <si>
    <t>Z score for 1100 hours</t>
  </si>
  <si>
    <t>4. Problem: The weights of apples in a basket follow a uniform distribution between 100
grams and 200 grams. What is the probability that a randomly selected apple weighs
between 150 and 170 grams?
Data: Weight range (lower limit x1, upper limit x2 )</t>
  </si>
  <si>
    <t xml:space="preserve">X2 </t>
  </si>
  <si>
    <t>Distribution</t>
  </si>
  <si>
    <t>5. Problem: The time taken to complete a task is exponentially distributed with a mean
of 20 minutes. What is the probability that the task is completed in less than 15
minutes?
Data: Mean time (μ) = 20 minutes, Time threshold (x) = 15 minutes</t>
  </si>
  <si>
    <t>1. Problem: A company sells smartphones, and the number of defects per batch follows
a Poisson distribution with a mean of 2 defects. What is the probability of having exactly
3 defects in a randomly selected batch?
Data: Mean number of defects (λ) = 2, Number of defects (x) = 3</t>
  </si>
  <si>
    <t>2. Problem: In a game, a player has a 0.3 probability of winning each round. If the
player plays 10 rounds, what is the probability of winning exactly 3 rounds?
Data: Probability of winning (p) = 0.3, Number of rounds (n) = 10, Number of wins (x)
= 3</t>
  </si>
  <si>
    <t>P</t>
  </si>
  <si>
    <t>N</t>
  </si>
  <si>
    <t>3. Problem: A six-sided fair die is rolled three times. What is the probability of obtaining
at least one 6?
Data: Number of rolls (n) = 3</t>
  </si>
  <si>
    <t>Business Problem: A retail store wants to analyze the sales data of a particular
product category to understand the typical sales performance and make strategic
decisions.</t>
  </si>
  <si>
    <t>Business Problem: A restaurant wants to analyze the waiting times of its
customers to understand the typical waiting experience and improve service
efficiency.</t>
  </si>
  <si>
    <t>Business Problem: A car rental company wants to analyze the rental durations of
its customers to understand the typical rental period and optimize its pricing and
fleet management strategies.</t>
  </si>
  <si>
    <t>Problem: A manufacturing company wants to analyze the production output of a
specific machine to understand the variability or spread in its performance.</t>
  </si>
  <si>
    <t>Problem: A retail store wants to analyze the sales of a specific product to
understand the variability in daily sales and assess its inventory management.</t>
  </si>
  <si>
    <t>Problem: An e-commerce platform wants to analyze the delivery times of its
shipments to understand the variability in order fulfillment and optimize its
logistics operations.</t>
  </si>
  <si>
    <t>Problem : A company wants to analyze the monthly revenue generated by one of
its products to understand its performance and variability.</t>
  </si>
  <si>
    <t>Problem : A survey was conducted to gather feedback from customers regarding
their satisfaction with a particular service on a scale of 1 to 10.</t>
  </si>
  <si>
    <t xml:space="preserve"> Problem :A company wants to analyze the customer wait times at its call center to
assess the efficiency of its customer service operations.</t>
  </si>
  <si>
    <t xml:space="preserve">Problem : A transportation company wants to analyze the fuel efficiency of its    vehicle fleet to identify any variations across different vehicle models.               
</t>
  </si>
  <si>
    <t>Problem : A company wants to analyze the ages of its employees to understand
the age distribution and demographics within the organization.</t>
  </si>
  <si>
    <t>Problem :A retail store wants to analyze the purchase amounts made by
customers to understand their spending habits.</t>
  </si>
  <si>
    <t>Problem : A manufacturing company wants to analyze the defect rates of its
production line to identify the frequency of different types of defects.</t>
  </si>
  <si>
    <t>Problem : A survey was conducted to gather feedback from customers about their
satisfaction levels with a specific service on a scale of 1 to 5.</t>
  </si>
  <si>
    <r>
      <t xml:space="preserve"> </t>
    </r>
    <r>
      <rPr>
        <b/>
        <sz val="12"/>
        <color theme="1"/>
        <rFont val="Calibri"/>
        <family val="2"/>
        <scheme val="minor"/>
      </rPr>
      <t>Problem : A company wants to analyze the monthly sales figures of its products to
understand the sales distribution across different price ranges</t>
    </r>
  </si>
  <si>
    <t>Problem : A study was conducted to analyze the response times of a website for
different user locations.</t>
  </si>
  <si>
    <t>INDEX</t>
  </si>
  <si>
    <t>A company wants to analyze the sales performance of its products
across different regions.</t>
  </si>
  <si>
    <t>Question : A company wants to analyze the monthly returns of its investment
portfolio to understand the distribution and risk associated with the returns.</t>
  </si>
  <si>
    <t>Question : A research study wants to analyze the income distribution of a
population to understand the level of income inequality.</t>
  </si>
  <si>
    <t>Question : A survey was conducted to analyze the satisfaction ratings of
customers on a scale of 1 to 5 for a specific product.</t>
  </si>
  <si>
    <t>Question : A study wants to analyze the distribution of house prices in a specific
city to understand the market trends.</t>
  </si>
  <si>
    <t>Question : A company wants to analyze the waiting times of customers at a
service center to improve operational efficiency.</t>
  </si>
  <si>
    <t>Question : A company wants to analyze the salary distribution of its employees to
determine the income levels at different percentiles.</t>
  </si>
  <si>
    <t>Question : A research study wants to analyze the weight distribution of a sample
of individuals to assess their health and body composition.</t>
  </si>
  <si>
    <t>Question : A retail store wants to analyze the distribution of customer purchase
amounts to identify their spending patterns.</t>
  </si>
  <si>
    <t>A study wants to analyze the distribution of commute times of
employees to determine the average time spent traveling to work.</t>
  </si>
  <si>
    <t>Commute Times</t>
  </si>
  <si>
    <t>Question : A manufacturing company wants to analyze the defect rates in its
production process to evaluate product quality.</t>
  </si>
  <si>
    <t>Defect Rates</t>
  </si>
  <si>
    <t xml:space="preserve">Advertising Expenditure </t>
  </si>
  <si>
    <t xml:space="preserve">Sales Revenue </t>
  </si>
  <si>
    <t>Question : A marketing department wants to understand the relationship between
advertising expenditure and sales revenue to assess the effectiveness of their
advertising campaigns.</t>
  </si>
  <si>
    <t>Question : An investment analyst wants to assess the relationship between the
stock prices of two companies to identify potential investment opportunities.</t>
  </si>
  <si>
    <t>Question : A researcher wants to examine the relationship between the hours
spent studying and the exam scores of a group of students.</t>
  </si>
  <si>
    <t xml:space="preserve"> BLUE BALLS (N) </t>
  </si>
  <si>
    <t>BALLS DRAWN (n)</t>
  </si>
  <si>
    <t>3. Problem: The lifetimes of a certain brand of light bulbs are normally distributed with a
mean of 1000 hours and a standard deviation of 100 hours. What is the probability that
a randomly selected light bulb lasts between 900 and 1100 hours?                                                                                                                              Data: Mean lifetime (μ) = 1000 hours, Standard deviation (σ) = 100  hours, Lifetime
range (lower limit x1, upper limit 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</si>
</sst>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lgerian"/>
      <family val="5"/>
    </font>
    <font>
      <b/>
      <sz val="14"/>
      <color rgb="FF374151"/>
      <name val="KaTeX_Math"/>
    </font>
    <font>
      <b/>
      <sz val="11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rgb="FF0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374151"/>
      <name val="KaTeX_Math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49998474074526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" fillId="4" borderId="2" xfId="0" applyFont="1" applyFill="1" applyBorder="1"/>
    <xf numFmtId="0" fontId="0" fillId="4" borderId="2" xfId="0" applyFill="1" applyBorder="1"/>
    <xf numFmtId="0" fontId="5" fillId="5" borderId="5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8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4" fillId="4" borderId="2" xfId="0" applyFont="1" applyFill="1" applyBorder="1"/>
    <xf numFmtId="0" fontId="5" fillId="7" borderId="0" xfId="0" applyFont="1" applyFill="1" applyAlignment="1">
      <alignment horizontal="center" wrapText="1"/>
    </xf>
    <xf numFmtId="0" fontId="0" fillId="0" borderId="0" xfId="0" applyFont="1"/>
    <xf numFmtId="0" fontId="5" fillId="7" borderId="2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5" fillId="7" borderId="11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4" fillId="7" borderId="13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7" borderId="15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wrapText="1"/>
    </xf>
    <xf numFmtId="0" fontId="4" fillId="7" borderId="17" xfId="0" applyFont="1" applyFill="1" applyBorder="1" applyAlignment="1">
      <alignment horizontal="center" wrapText="1"/>
    </xf>
    <xf numFmtId="0" fontId="4" fillId="7" borderId="18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7" borderId="19" xfId="0" applyFont="1" applyFill="1" applyBorder="1" applyAlignment="1">
      <alignment horizontal="center" wrapText="1"/>
    </xf>
    <xf numFmtId="0" fontId="1" fillId="6" borderId="4" xfId="0" applyFont="1" applyFill="1" applyBorder="1"/>
    <xf numFmtId="0" fontId="6" fillId="6" borderId="5" xfId="0" applyFont="1" applyFill="1" applyBorder="1" applyAlignment="1">
      <alignment horizontal="center"/>
    </xf>
    <xf numFmtId="0" fontId="1" fillId="6" borderId="6" xfId="0" applyFont="1" applyFill="1" applyBorder="1"/>
    <xf numFmtId="0" fontId="1" fillId="6" borderId="7" xfId="0" applyFont="1" applyFill="1" applyBorder="1"/>
    <xf numFmtId="0" fontId="4" fillId="4" borderId="6" xfId="0" applyFont="1" applyFill="1" applyBorder="1"/>
    <xf numFmtId="0" fontId="4" fillId="4" borderId="8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5" borderId="0" xfId="0" applyFont="1" applyFill="1"/>
    <xf numFmtId="0" fontId="4" fillId="5" borderId="0" xfId="0" applyFont="1" applyFill="1"/>
    <xf numFmtId="0" fontId="5" fillId="8" borderId="4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4" fillId="10" borderId="4" xfId="0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4" fillId="12" borderId="4" xfId="0" applyFont="1" applyFill="1" applyBorder="1"/>
    <xf numFmtId="0" fontId="4" fillId="12" borderId="6" xfId="0" applyFont="1" applyFill="1" applyBorder="1"/>
    <xf numFmtId="0" fontId="1" fillId="12" borderId="6" xfId="0" applyFont="1" applyFill="1" applyBorder="1"/>
    <xf numFmtId="0" fontId="0" fillId="0" borderId="20" xfId="0" applyBorder="1"/>
    <xf numFmtId="0" fontId="5" fillId="11" borderId="21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wrapText="1"/>
    </xf>
    <xf numFmtId="0" fontId="1" fillId="0" borderId="0" xfId="0" applyFont="1" applyAlignment="1"/>
    <xf numFmtId="0" fontId="1" fillId="7" borderId="0" xfId="0" applyFont="1" applyFill="1" applyAlignment="1">
      <alignment horizontal="center" wrapText="1"/>
    </xf>
    <xf numFmtId="0" fontId="1" fillId="13" borderId="4" xfId="0" applyFont="1" applyFill="1" applyBorder="1"/>
    <xf numFmtId="0" fontId="1" fillId="13" borderId="6" xfId="0" applyFont="1" applyFill="1" applyBorder="1"/>
    <xf numFmtId="0" fontId="1" fillId="13" borderId="7" xfId="0" applyFont="1" applyFill="1" applyBorder="1"/>
    <xf numFmtId="0" fontId="5" fillId="14" borderId="21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5" fillId="14" borderId="2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wrapText="1"/>
    </xf>
    <xf numFmtId="0" fontId="1" fillId="7" borderId="14" xfId="0" applyFont="1" applyFill="1" applyBorder="1" applyAlignment="1">
      <alignment horizontal="center" wrapText="1"/>
    </xf>
    <xf numFmtId="0" fontId="1" fillId="7" borderId="15" xfId="0" applyFont="1" applyFill="1" applyBorder="1" applyAlignment="1">
      <alignment horizontal="center" wrapText="1"/>
    </xf>
    <xf numFmtId="0" fontId="1" fillId="7" borderId="16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17" xfId="0" applyFont="1" applyFill="1" applyBorder="1" applyAlignment="1">
      <alignment horizontal="center" wrapText="1"/>
    </xf>
    <xf numFmtId="0" fontId="1" fillId="7" borderId="18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7" borderId="19" xfId="0" applyFont="1" applyFill="1" applyBorder="1" applyAlignment="1">
      <alignment horizontal="center" wrapText="1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" fillId="8" borderId="10" xfId="0" applyFont="1" applyFill="1" applyBorder="1"/>
    <xf numFmtId="0" fontId="1" fillId="8" borderId="6" xfId="0" applyFont="1" applyFill="1" applyBorder="1"/>
    <xf numFmtId="0" fontId="1" fillId="8" borderId="2" xfId="0" applyFont="1" applyFill="1" applyBorder="1"/>
    <xf numFmtId="0" fontId="1" fillId="8" borderId="7" xfId="0" applyFont="1" applyFill="1" applyBorder="1"/>
    <xf numFmtId="0" fontId="4" fillId="10" borderId="5" xfId="0" applyFont="1" applyFill="1" applyBorder="1"/>
    <xf numFmtId="0" fontId="4" fillId="10" borderId="9" xfId="0" applyFont="1" applyFill="1" applyBorder="1"/>
    <xf numFmtId="0" fontId="1" fillId="8" borderId="8" xfId="0" applyFont="1" applyFill="1" applyBorder="1"/>
    <xf numFmtId="0" fontId="1" fillId="8" borderId="11" xfId="0" applyFont="1" applyFill="1" applyBorder="1"/>
    <xf numFmtId="0" fontId="1" fillId="8" borderId="9" xfId="0" applyFont="1" applyFill="1" applyBorder="1"/>
    <xf numFmtId="0" fontId="1" fillId="7" borderId="10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11" borderId="12" xfId="0" applyFont="1" applyFill="1" applyBorder="1"/>
    <xf numFmtId="0" fontId="5" fillId="11" borderId="12" xfId="0" applyFont="1" applyFill="1" applyBorder="1" applyAlignment="1">
      <alignment horizontal="center"/>
    </xf>
    <xf numFmtId="0" fontId="1" fillId="11" borderId="6" xfId="0" applyFont="1" applyFill="1" applyBorder="1"/>
    <xf numFmtId="0" fontId="1" fillId="11" borderId="2" xfId="0" applyFont="1" applyFill="1" applyBorder="1"/>
    <xf numFmtId="0" fontId="1" fillId="11" borderId="7" xfId="0" applyFont="1" applyFill="1" applyBorder="1"/>
    <xf numFmtId="0" fontId="1" fillId="12" borderId="5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12" borderId="9" xfId="0" applyFont="1" applyFill="1" applyBorder="1"/>
    <xf numFmtId="0" fontId="1" fillId="11" borderId="8" xfId="0" applyFont="1" applyFill="1" applyBorder="1"/>
    <xf numFmtId="0" fontId="1" fillId="11" borderId="11" xfId="0" applyFont="1" applyFill="1" applyBorder="1"/>
    <xf numFmtId="0" fontId="1" fillId="11" borderId="9" xfId="0" applyFont="1" applyFill="1" applyBorder="1"/>
    <xf numFmtId="0" fontId="1" fillId="14" borderId="12" xfId="0" applyFont="1" applyFill="1" applyBorder="1"/>
    <xf numFmtId="0" fontId="1" fillId="14" borderId="6" xfId="0" applyFont="1" applyFill="1" applyBorder="1"/>
    <xf numFmtId="0" fontId="1" fillId="14" borderId="2" xfId="0" applyFont="1" applyFill="1" applyBorder="1"/>
    <xf numFmtId="0" fontId="1" fillId="14" borderId="7" xfId="0" applyFont="1" applyFill="1" applyBorder="1"/>
    <xf numFmtId="0" fontId="1" fillId="13" borderId="5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1" fillId="14" borderId="8" xfId="0" applyFont="1" applyFill="1" applyBorder="1"/>
    <xf numFmtId="0" fontId="1" fillId="14" borderId="11" xfId="0" applyFont="1" applyFill="1" applyBorder="1"/>
    <xf numFmtId="0" fontId="1" fillId="14" borderId="9" xfId="0" applyFont="1" applyFill="1" applyBorder="1"/>
    <xf numFmtId="0" fontId="1" fillId="15" borderId="23" xfId="0" applyFont="1" applyFill="1" applyBorder="1" applyAlignment="1">
      <alignment horizontal="center"/>
    </xf>
    <xf numFmtId="0" fontId="1" fillId="15" borderId="24" xfId="0" applyFont="1" applyFill="1" applyBorder="1"/>
    <xf numFmtId="0" fontId="1" fillId="15" borderId="25" xfId="0" applyFont="1" applyFill="1" applyBorder="1"/>
    <xf numFmtId="0" fontId="1" fillId="16" borderId="4" xfId="0" applyFont="1" applyFill="1" applyBorder="1"/>
    <xf numFmtId="0" fontId="1" fillId="16" borderId="5" xfId="0" applyFont="1" applyFill="1" applyBorder="1"/>
    <xf numFmtId="0" fontId="1" fillId="16" borderId="6" xfId="0" applyFont="1" applyFill="1" applyBorder="1"/>
    <xf numFmtId="0" fontId="1" fillId="16" borderId="7" xfId="0" applyFont="1" applyFill="1" applyBorder="1"/>
    <xf numFmtId="0" fontId="1" fillId="16" borderId="8" xfId="0" applyFont="1" applyFill="1" applyBorder="1"/>
    <xf numFmtId="0" fontId="1" fillId="16" borderId="9" xfId="0" applyFont="1" applyFill="1" applyBorder="1"/>
    <xf numFmtId="0" fontId="5" fillId="17" borderId="2" xfId="0" applyFont="1" applyFill="1" applyBorder="1" applyAlignment="1">
      <alignment horizontal="center"/>
    </xf>
    <xf numFmtId="0" fontId="0" fillId="17" borderId="2" xfId="0" applyFill="1" applyBorder="1"/>
    <xf numFmtId="0" fontId="5" fillId="17" borderId="4" xfId="0" applyFont="1" applyFill="1" applyBorder="1" applyAlignment="1">
      <alignment horizontal="center"/>
    </xf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11" xfId="0" applyFill="1" applyBorder="1"/>
    <xf numFmtId="0" fontId="0" fillId="17" borderId="9" xfId="0" applyFill="1" applyBorder="1"/>
    <xf numFmtId="0" fontId="5" fillId="17" borderId="21" xfId="0" applyFont="1" applyFill="1" applyBorder="1" applyAlignment="1">
      <alignment horizontal="center"/>
    </xf>
    <xf numFmtId="0" fontId="5" fillId="17" borderId="12" xfId="0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/>
    </xf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8" borderId="9" xfId="0" applyFill="1" applyBorder="1"/>
    <xf numFmtId="0" fontId="1" fillId="19" borderId="6" xfId="0" applyFont="1" applyFill="1" applyBorder="1"/>
    <xf numFmtId="0" fontId="1" fillId="19" borderId="2" xfId="0" applyFont="1" applyFill="1" applyBorder="1"/>
    <xf numFmtId="0" fontId="1" fillId="19" borderId="7" xfId="0" applyFont="1" applyFill="1" applyBorder="1"/>
    <xf numFmtId="0" fontId="1" fillId="19" borderId="8" xfId="0" applyFont="1" applyFill="1" applyBorder="1"/>
    <xf numFmtId="0" fontId="1" fillId="19" borderId="11" xfId="0" applyFont="1" applyFill="1" applyBorder="1"/>
    <xf numFmtId="0" fontId="1" fillId="19" borderId="9" xfId="0" applyFont="1" applyFill="1" applyBorder="1"/>
    <xf numFmtId="0" fontId="4" fillId="16" borderId="4" xfId="0" applyFont="1" applyFill="1" applyBorder="1"/>
    <xf numFmtId="0" fontId="4" fillId="16" borderId="6" xfId="0" applyFont="1" applyFill="1" applyBorder="1"/>
    <xf numFmtId="0" fontId="5" fillId="19" borderId="21" xfId="0" applyFont="1" applyFill="1" applyBorder="1" applyAlignment="1">
      <alignment horizontal="center"/>
    </xf>
    <xf numFmtId="0" fontId="5" fillId="19" borderId="12" xfId="0" applyFont="1" applyFill="1" applyBorder="1" applyAlignment="1">
      <alignment horizontal="center"/>
    </xf>
    <xf numFmtId="0" fontId="5" fillId="19" borderId="22" xfId="0" applyFont="1" applyFill="1" applyBorder="1" applyAlignment="1">
      <alignment horizontal="center"/>
    </xf>
    <xf numFmtId="0" fontId="0" fillId="7" borderId="13" xfId="0" applyFill="1" applyBorder="1" applyAlignment="1">
      <alignment horizontal="center" wrapText="1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5" fillId="17" borderId="6" xfId="0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1" fillId="18" borderId="2" xfId="0" applyFont="1" applyFill="1" applyBorder="1"/>
    <xf numFmtId="0" fontId="1" fillId="18" borderId="2" xfId="0" applyFont="1" applyFill="1" applyBorder="1" applyAlignment="1">
      <alignment horizontal="center"/>
    </xf>
    <xf numFmtId="0" fontId="1" fillId="18" borderId="4" xfId="0" applyFont="1" applyFill="1" applyBorder="1"/>
    <xf numFmtId="0" fontId="1" fillId="18" borderId="10" xfId="0" applyFont="1" applyFill="1" applyBorder="1"/>
    <xf numFmtId="0" fontId="1" fillId="18" borderId="6" xfId="0" applyFont="1" applyFill="1" applyBorder="1"/>
    <xf numFmtId="0" fontId="1" fillId="18" borderId="7" xfId="0" applyFont="1" applyFill="1" applyBorder="1"/>
    <xf numFmtId="0" fontId="1" fillId="18" borderId="11" xfId="0" applyFont="1" applyFill="1" applyBorder="1"/>
    <xf numFmtId="0" fontId="1" fillId="18" borderId="26" xfId="0" applyFont="1" applyFill="1" applyBorder="1"/>
    <xf numFmtId="0" fontId="1" fillId="18" borderId="27" xfId="0" applyFont="1" applyFill="1" applyBorder="1"/>
    <xf numFmtId="0" fontId="1" fillId="18" borderId="27" xfId="0" applyFont="1" applyFill="1" applyBorder="1" applyAlignment="1">
      <alignment horizontal="center"/>
    </xf>
    <xf numFmtId="0" fontId="1" fillId="18" borderId="28" xfId="0" applyFont="1" applyFill="1" applyBorder="1"/>
    <xf numFmtId="0" fontId="1" fillId="18" borderId="5" xfId="0" applyFont="1" applyFill="1" applyBorder="1"/>
    <xf numFmtId="0" fontId="1" fillId="18" borderId="7" xfId="0" applyFont="1" applyFill="1" applyBorder="1" applyAlignment="1">
      <alignment horizontal="center"/>
    </xf>
    <xf numFmtId="0" fontId="1" fillId="18" borderId="9" xfId="0" applyFont="1" applyFill="1" applyBorder="1"/>
    <xf numFmtId="0" fontId="1" fillId="18" borderId="8" xfId="0" applyFont="1" applyFill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15" fillId="20" borderId="21" xfId="0" applyFont="1" applyFill="1" applyBorder="1" applyAlignment="1">
      <alignment horizontal="center"/>
    </xf>
    <xf numFmtId="0" fontId="15" fillId="20" borderId="12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7" fillId="18" borderId="4" xfId="0" applyFont="1" applyFill="1" applyBorder="1"/>
    <xf numFmtId="0" fontId="17" fillId="18" borderId="6" xfId="0" applyFont="1" applyFill="1" applyBorder="1"/>
    <xf numFmtId="0" fontId="18" fillId="18" borderId="7" xfId="0" applyFont="1" applyFill="1" applyBorder="1"/>
    <xf numFmtId="0" fontId="16" fillId="16" borderId="2" xfId="0" applyFont="1" applyFill="1" applyBorder="1"/>
    <xf numFmtId="0" fontId="1" fillId="17" borderId="6" xfId="0" applyFont="1" applyFill="1" applyBorder="1"/>
    <xf numFmtId="0" fontId="1" fillId="17" borderId="2" xfId="0" applyFont="1" applyFill="1" applyBorder="1"/>
    <xf numFmtId="0" fontId="1" fillId="17" borderId="7" xfId="0" applyFont="1" applyFill="1" applyBorder="1"/>
    <xf numFmtId="0" fontId="1" fillId="17" borderId="8" xfId="0" applyFont="1" applyFill="1" applyBorder="1"/>
    <xf numFmtId="0" fontId="1" fillId="17" borderId="11" xfId="0" applyFont="1" applyFill="1" applyBorder="1"/>
    <xf numFmtId="0" fontId="1" fillId="17" borderId="9" xfId="0" applyFont="1" applyFill="1" applyBorder="1"/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8" fillId="20" borderId="6" xfId="0" applyFont="1" applyFill="1" applyBorder="1"/>
    <xf numFmtId="0" fontId="18" fillId="20" borderId="2" xfId="0" applyFont="1" applyFill="1" applyBorder="1"/>
    <xf numFmtId="0" fontId="18" fillId="20" borderId="7" xfId="0" applyFont="1" applyFill="1" applyBorder="1"/>
    <xf numFmtId="0" fontId="18" fillId="18" borderId="5" xfId="0" applyFont="1" applyFill="1" applyBorder="1"/>
    <xf numFmtId="0" fontId="18" fillId="18" borderId="8" xfId="0" applyFont="1" applyFill="1" applyBorder="1"/>
    <xf numFmtId="0" fontId="18" fillId="18" borderId="9" xfId="0" applyFont="1" applyFill="1" applyBorder="1"/>
    <xf numFmtId="0" fontId="18" fillId="20" borderId="8" xfId="0" applyFont="1" applyFill="1" applyBorder="1"/>
    <xf numFmtId="0" fontId="18" fillId="20" borderId="11" xfId="0" applyFont="1" applyFill="1" applyBorder="1"/>
    <xf numFmtId="0" fontId="18" fillId="20" borderId="9" xfId="0" applyFont="1" applyFill="1" applyBorder="1"/>
    <xf numFmtId="0" fontId="18" fillId="19" borderId="2" xfId="0" applyFont="1" applyFill="1" applyBorder="1"/>
    <xf numFmtId="0" fontId="15" fillId="19" borderId="4" xfId="0" applyFont="1" applyFill="1" applyBorder="1" applyAlignment="1">
      <alignment horizontal="center"/>
    </xf>
    <xf numFmtId="0" fontId="15" fillId="19" borderId="10" xfId="0" applyFont="1" applyFill="1" applyBorder="1" applyAlignment="1">
      <alignment horizontal="center"/>
    </xf>
    <xf numFmtId="0" fontId="15" fillId="19" borderId="5" xfId="0" applyFont="1" applyFill="1" applyBorder="1" applyAlignment="1">
      <alignment horizontal="center"/>
    </xf>
    <xf numFmtId="0" fontId="18" fillId="19" borderId="6" xfId="0" applyFont="1" applyFill="1" applyBorder="1"/>
    <xf numFmtId="0" fontId="18" fillId="19" borderId="7" xfId="0" applyFont="1" applyFill="1" applyBorder="1"/>
    <xf numFmtId="0" fontId="18" fillId="19" borderId="8" xfId="0" applyFont="1" applyFill="1" applyBorder="1"/>
    <xf numFmtId="0" fontId="18" fillId="19" borderId="11" xfId="0" applyFont="1" applyFill="1" applyBorder="1"/>
    <xf numFmtId="0" fontId="18" fillId="19" borderId="9" xfId="0" applyFont="1" applyFill="1" applyBorder="1"/>
    <xf numFmtId="0" fontId="17" fillId="16" borderId="4" xfId="0" applyFont="1" applyFill="1" applyBorder="1"/>
    <xf numFmtId="0" fontId="18" fillId="16" borderId="5" xfId="0" applyFont="1" applyFill="1" applyBorder="1"/>
    <xf numFmtId="0" fontId="17" fillId="16" borderId="6" xfId="0" applyFont="1" applyFill="1" applyBorder="1"/>
    <xf numFmtId="0" fontId="18" fillId="16" borderId="7" xfId="0" applyFont="1" applyFill="1" applyBorder="1"/>
    <xf numFmtId="0" fontId="17" fillId="16" borderId="8" xfId="0" applyFont="1" applyFill="1" applyBorder="1"/>
    <xf numFmtId="0" fontId="18" fillId="16" borderId="9" xfId="0" applyFont="1" applyFill="1" applyBorder="1"/>
    <xf numFmtId="0" fontId="1" fillId="16" borderId="8" xfId="0" applyFont="1" applyFill="1" applyBorder="1" applyAlignment="1">
      <alignment horizontal="center"/>
    </xf>
    <xf numFmtId="0" fontId="1" fillId="16" borderId="21" xfId="0" applyFont="1" applyFill="1" applyBorder="1" applyAlignment="1">
      <alignment horizontal="center"/>
    </xf>
    <xf numFmtId="0" fontId="1" fillId="16" borderId="22" xfId="0" applyFont="1" applyFill="1" applyBorder="1" applyAlignment="1">
      <alignment horizontal="center"/>
    </xf>
    <xf numFmtId="0" fontId="5" fillId="18" borderId="2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/>
    </xf>
    <xf numFmtId="0" fontId="5" fillId="16" borderId="4" xfId="0" applyFont="1" applyFill="1" applyBorder="1" applyAlignment="1">
      <alignment horizontal="center"/>
    </xf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9" xfId="0" applyFill="1" applyBorder="1"/>
    <xf numFmtId="0" fontId="5" fillId="21" borderId="2" xfId="0" applyFont="1" applyFill="1" applyBorder="1" applyAlignment="1">
      <alignment horizontal="center"/>
    </xf>
    <xf numFmtId="0" fontId="0" fillId="21" borderId="2" xfId="0" applyFill="1" applyBorder="1"/>
    <xf numFmtId="0" fontId="0" fillId="7" borderId="0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5" fillId="16" borderId="21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/>
    </xf>
    <xf numFmtId="0" fontId="0" fillId="7" borderId="14" xfId="0" applyFill="1" applyBorder="1" applyAlignment="1">
      <alignment horizontal="center" wrapText="1"/>
    </xf>
    <xf numFmtId="0" fontId="0" fillId="7" borderId="15" xfId="0" applyFill="1" applyBorder="1" applyAlignment="1">
      <alignment horizontal="center" wrapText="1"/>
    </xf>
    <xf numFmtId="0" fontId="0" fillId="7" borderId="16" xfId="0" applyFill="1" applyBorder="1" applyAlignment="1">
      <alignment horizontal="center" wrapText="1"/>
    </xf>
    <xf numFmtId="0" fontId="0" fillId="7" borderId="18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19" xfId="0" applyFill="1" applyBorder="1" applyAlignment="1">
      <alignment horizontal="center" wrapText="1"/>
    </xf>
    <xf numFmtId="10" fontId="16" fillId="0" borderId="0" xfId="0" applyNumberFormat="1" applyFont="1"/>
    <xf numFmtId="0" fontId="0" fillId="0" borderId="0" xfId="0" applyBorder="1"/>
    <xf numFmtId="0" fontId="20" fillId="0" borderId="0" xfId="0" applyFont="1" applyBorder="1" applyAlignment="1">
      <alignment horizontal="center"/>
    </xf>
    <xf numFmtId="0" fontId="16" fillId="0" borderId="0" xfId="0" applyFont="1" applyBorder="1"/>
    <xf numFmtId="10" fontId="16" fillId="0" borderId="0" xfId="0" applyNumberFormat="1" applyFont="1" applyBorder="1"/>
    <xf numFmtId="0" fontId="0" fillId="16" borderId="4" xfId="0" applyFill="1" applyBorder="1"/>
    <xf numFmtId="0" fontId="0" fillId="16" borderId="10" xfId="0" applyFill="1" applyBorder="1"/>
    <xf numFmtId="0" fontId="20" fillId="16" borderId="10" xfId="0" applyFont="1" applyFill="1" applyBorder="1" applyAlignment="1">
      <alignment horizontal="center"/>
    </xf>
    <xf numFmtId="0" fontId="20" fillId="16" borderId="5" xfId="0" applyFont="1" applyFill="1" applyBorder="1" applyAlignment="1">
      <alignment horizontal="center"/>
    </xf>
    <xf numFmtId="0" fontId="19" fillId="16" borderId="2" xfId="0" applyNumberFormat="1" applyFont="1" applyFill="1" applyBorder="1" applyAlignment="1" applyProtection="1">
      <alignment horizontal="center"/>
    </xf>
    <xf numFmtId="10" fontId="16" fillId="16" borderId="2" xfId="0" applyNumberFormat="1" applyFont="1" applyFill="1" applyBorder="1"/>
    <xf numFmtId="10" fontId="16" fillId="16" borderId="7" xfId="0" applyNumberFormat="1" applyFont="1" applyFill="1" applyBorder="1"/>
    <xf numFmtId="0" fontId="0" fillId="16" borderId="11" xfId="0" applyFill="1" applyBorder="1"/>
    <xf numFmtId="0" fontId="16" fillId="16" borderId="11" xfId="0" applyFont="1" applyFill="1" applyBorder="1"/>
    <xf numFmtId="10" fontId="16" fillId="16" borderId="11" xfId="0" applyNumberFormat="1" applyFont="1" applyFill="1" applyBorder="1"/>
    <xf numFmtId="10" fontId="16" fillId="16" borderId="29" xfId="0" applyNumberFormat="1" applyFont="1" applyFill="1" applyBorder="1"/>
    <xf numFmtId="0" fontId="5" fillId="20" borderId="2" xfId="0" applyFont="1" applyFill="1" applyBorder="1" applyAlignment="1">
      <alignment horizontal="center"/>
    </xf>
    <xf numFmtId="0" fontId="0" fillId="20" borderId="2" xfId="0" applyFill="1" applyBorder="1"/>
    <xf numFmtId="0" fontId="9" fillId="2" borderId="2" xfId="0" applyFont="1" applyFill="1" applyBorder="1" applyAlignment="1">
      <alignment horizontal="centerContinuous"/>
    </xf>
    <xf numFmtId="0" fontId="0" fillId="2" borderId="2" xfId="0" applyFill="1" applyBorder="1"/>
    <xf numFmtId="0" fontId="4" fillId="4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21" fillId="22" borderId="2" xfId="0" applyFont="1" applyFill="1" applyBorder="1" applyAlignment="1">
      <alignment horizontal="centerContinuous"/>
    </xf>
    <xf numFmtId="0" fontId="14" fillId="22" borderId="2" xfId="0" applyFont="1" applyFill="1" applyBorder="1"/>
    <xf numFmtId="0" fontId="22" fillId="23" borderId="4" xfId="0" applyFont="1" applyFill="1" applyBorder="1" applyAlignment="1">
      <alignment horizontal="centerContinuous"/>
    </xf>
    <xf numFmtId="0" fontId="22" fillId="23" borderId="5" xfId="0" applyFont="1" applyFill="1" applyBorder="1" applyAlignment="1">
      <alignment horizontal="centerContinuous"/>
    </xf>
    <xf numFmtId="0" fontId="1" fillId="23" borderId="6" xfId="0" applyFont="1" applyFill="1" applyBorder="1"/>
    <xf numFmtId="0" fontId="1" fillId="23" borderId="7" xfId="0" applyFont="1" applyFill="1" applyBorder="1"/>
    <xf numFmtId="0" fontId="1" fillId="23" borderId="8" xfId="0" applyFont="1" applyFill="1" applyBorder="1"/>
    <xf numFmtId="0" fontId="1" fillId="23" borderId="9" xfId="0" applyFont="1" applyFill="1" applyBorder="1"/>
    <xf numFmtId="0" fontId="5" fillId="3" borderId="0" xfId="0" applyFont="1" applyFill="1" applyAlignment="1">
      <alignment horizontal="center" wrapText="1"/>
    </xf>
    <xf numFmtId="0" fontId="9" fillId="4" borderId="2" xfId="0" applyFont="1" applyFill="1" applyBorder="1" applyAlignment="1">
      <alignment horizontal="centerContinuous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10" fillId="5" borderId="2" xfId="0" applyFont="1" applyFill="1" applyBorder="1"/>
    <xf numFmtId="0" fontId="22" fillId="4" borderId="2" xfId="0" applyFont="1" applyFill="1" applyBorder="1" applyAlignment="1">
      <alignment horizontal="centerContinuous"/>
    </xf>
    <xf numFmtId="0" fontId="5" fillId="24" borderId="0" xfId="0" applyFont="1" applyFill="1" applyAlignment="1">
      <alignment horizontal="center" wrapText="1"/>
    </xf>
    <xf numFmtId="0" fontId="0" fillId="24" borderId="0" xfId="0" applyFill="1" applyAlignment="1">
      <alignment horizontal="center"/>
    </xf>
    <xf numFmtId="0" fontId="23" fillId="25" borderId="4" xfId="0" applyFont="1" applyFill="1" applyBorder="1" applyAlignment="1">
      <alignment horizontal="center"/>
    </xf>
    <xf numFmtId="0" fontId="23" fillId="25" borderId="6" xfId="0" applyFont="1" applyFill="1" applyBorder="1" applyAlignment="1">
      <alignment horizontal="center"/>
    </xf>
    <xf numFmtId="0" fontId="14" fillId="25" borderId="6" xfId="0" applyFont="1" applyFill="1" applyBorder="1" applyAlignment="1">
      <alignment horizontal="center"/>
    </xf>
    <xf numFmtId="0" fontId="14" fillId="25" borderId="8" xfId="0" applyFont="1" applyFill="1" applyBorder="1" applyAlignment="1">
      <alignment horizontal="center"/>
    </xf>
    <xf numFmtId="0" fontId="14" fillId="25" borderId="5" xfId="0" applyFont="1" applyFill="1" applyBorder="1"/>
    <xf numFmtId="0" fontId="14" fillId="25" borderId="7" xfId="0" applyFont="1" applyFill="1" applyBorder="1"/>
    <xf numFmtId="0" fontId="14" fillId="25" borderId="8" xfId="0" applyFont="1" applyFill="1" applyBorder="1"/>
    <xf numFmtId="0" fontId="14" fillId="25" borderId="9" xfId="0" applyFont="1" applyFill="1" applyBorder="1"/>
    <xf numFmtId="0" fontId="5" fillId="16" borderId="2" xfId="0" applyFont="1" applyFill="1" applyBorder="1" applyAlignment="1">
      <alignment horizontal="center"/>
    </xf>
    <xf numFmtId="0" fontId="5" fillId="16" borderId="2" xfId="0" applyFont="1" applyFill="1" applyBorder="1"/>
    <xf numFmtId="0" fontId="4" fillId="12" borderId="23" xfId="0" applyFont="1" applyFill="1" applyBorder="1"/>
    <xf numFmtId="0" fontId="4" fillId="12" borderId="24" xfId="0" applyFont="1" applyFill="1" applyBorder="1"/>
    <xf numFmtId="0" fontId="4" fillId="12" borderId="25" xfId="0" applyFont="1" applyFill="1" applyBorder="1"/>
    <xf numFmtId="0" fontId="5" fillId="4" borderId="4" xfId="0" applyFont="1" applyFill="1" applyBorder="1"/>
    <xf numFmtId="0" fontId="1" fillId="4" borderId="5" xfId="0" applyFont="1" applyFill="1" applyBorder="1"/>
    <xf numFmtId="0" fontId="5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5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/>
    <xf numFmtId="0" fontId="1" fillId="18" borderId="6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8" xfId="0" applyFont="1" applyFill="1" applyBorder="1" applyAlignment="1">
      <alignment horizontal="center"/>
    </xf>
    <xf numFmtId="0" fontId="5" fillId="17" borderId="23" xfId="0" applyFont="1" applyFill="1" applyBorder="1" applyAlignment="1">
      <alignment horizontal="center"/>
    </xf>
    <xf numFmtId="0" fontId="5" fillId="17" borderId="24" xfId="0" applyFont="1" applyFill="1" applyBorder="1"/>
    <xf numFmtId="0" fontId="5" fillId="17" borderId="25" xfId="0" applyFont="1" applyFill="1" applyBorder="1"/>
    <xf numFmtId="0" fontId="5" fillId="9" borderId="2" xfId="0" applyFont="1" applyFill="1" applyBorder="1"/>
    <xf numFmtId="0" fontId="1" fillId="16" borderId="6" xfId="0" applyFont="1" applyFill="1" applyBorder="1" applyAlignment="1">
      <alignment horizontal="center"/>
    </xf>
    <xf numFmtId="0" fontId="5" fillId="16" borderId="6" xfId="0" applyFont="1" applyFill="1" applyBorder="1" applyAlignment="1">
      <alignment horizontal="center"/>
    </xf>
    <xf numFmtId="0" fontId="5" fillId="16" borderId="8" xfId="0" applyFont="1" applyFill="1" applyBorder="1" applyAlignment="1">
      <alignment horizontal="center"/>
    </xf>
    <xf numFmtId="0" fontId="6" fillId="22" borderId="2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0" fillId="26" borderId="6" xfId="0" applyFill="1" applyBorder="1"/>
    <xf numFmtId="0" fontId="0" fillId="26" borderId="7" xfId="0" applyFill="1" applyBorder="1"/>
    <xf numFmtId="0" fontId="0" fillId="26" borderId="30" xfId="0" applyFill="1" applyBorder="1"/>
    <xf numFmtId="0" fontId="0" fillId="26" borderId="31" xfId="0" applyFill="1" applyBorder="1"/>
    <xf numFmtId="0" fontId="2" fillId="3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7" xfId="0" applyFont="1" applyFill="1" applyBorder="1"/>
    <xf numFmtId="0" fontId="4" fillId="4" borderId="9" xfId="0" applyFont="1" applyFill="1" applyBorder="1"/>
    <xf numFmtId="0" fontId="5" fillId="23" borderId="0" xfId="0" applyFont="1" applyFill="1" applyAlignment="1">
      <alignment horizontal="center"/>
    </xf>
    <xf numFmtId="0" fontId="4" fillId="20" borderId="2" xfId="0" applyFont="1" applyFill="1" applyBorder="1" applyAlignment="1">
      <alignment horizontal="center"/>
    </xf>
    <xf numFmtId="0" fontId="4" fillId="20" borderId="2" xfId="0" applyFont="1" applyFill="1" applyBorder="1"/>
    <xf numFmtId="0" fontId="5" fillId="27" borderId="0" xfId="0" applyFont="1" applyFill="1" applyAlignment="1">
      <alignment horizontal="center" wrapText="1"/>
    </xf>
    <xf numFmtId="0" fontId="0" fillId="27" borderId="0" xfId="0" applyFill="1" applyAlignment="1">
      <alignment horizontal="center"/>
    </xf>
    <xf numFmtId="0" fontId="4" fillId="20" borderId="20" xfId="0" applyFont="1" applyFill="1" applyBorder="1"/>
    <xf numFmtId="0" fontId="6" fillId="24" borderId="0" xfId="0" applyFont="1" applyFill="1" applyBorder="1" applyAlignment="1">
      <alignment horizontal="center" wrapText="1"/>
    </xf>
    <xf numFmtId="0" fontId="5" fillId="23" borderId="2" xfId="0" applyFont="1" applyFill="1" applyBorder="1" applyAlignment="1">
      <alignment horizontal="center"/>
    </xf>
    <xf numFmtId="0" fontId="6" fillId="24" borderId="0" xfId="0" applyFont="1" applyFill="1" applyAlignment="1">
      <alignment horizontal="center" wrapText="1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4" fillId="0" borderId="0" xfId="0" applyFont="1" applyAlignment="1"/>
    <xf numFmtId="0" fontId="6" fillId="2" borderId="34" xfId="0" applyFont="1" applyFill="1" applyBorder="1" applyAlignment="1">
      <alignment horizontal="center"/>
    </xf>
    <xf numFmtId="0" fontId="0" fillId="0" borderId="12" xfId="0" applyBorder="1"/>
    <xf numFmtId="0" fontId="6" fillId="24" borderId="13" xfId="0" applyFont="1" applyFill="1" applyBorder="1" applyAlignment="1">
      <alignment horizontal="center" wrapText="1"/>
    </xf>
    <xf numFmtId="0" fontId="6" fillId="24" borderId="14" xfId="0" applyFont="1" applyFill="1" applyBorder="1" applyAlignment="1">
      <alignment horizontal="center" wrapText="1"/>
    </xf>
    <xf numFmtId="0" fontId="6" fillId="24" borderId="15" xfId="0" applyFont="1" applyFill="1" applyBorder="1" applyAlignment="1">
      <alignment horizontal="center" wrapText="1"/>
    </xf>
    <xf numFmtId="0" fontId="6" fillId="24" borderId="16" xfId="0" applyFont="1" applyFill="1" applyBorder="1" applyAlignment="1">
      <alignment horizontal="center" wrapText="1"/>
    </xf>
    <xf numFmtId="0" fontId="6" fillId="24" borderId="17" xfId="0" applyFont="1" applyFill="1" applyBorder="1" applyAlignment="1">
      <alignment horizontal="center" wrapText="1"/>
    </xf>
    <xf numFmtId="0" fontId="6" fillId="24" borderId="18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4" borderId="19" xfId="0" applyFont="1" applyFill="1" applyBorder="1" applyAlignment="1">
      <alignment horizontal="center" wrapText="1"/>
    </xf>
    <xf numFmtId="0" fontId="5" fillId="23" borderId="3" xfId="0" applyFont="1" applyFill="1" applyBorder="1" applyAlignment="1">
      <alignment horizontal="center"/>
    </xf>
    <xf numFmtId="0" fontId="6" fillId="27" borderId="13" xfId="0" applyFont="1" applyFill="1" applyBorder="1" applyAlignment="1">
      <alignment horizontal="center" wrapText="1"/>
    </xf>
    <xf numFmtId="0" fontId="6" fillId="27" borderId="14" xfId="0" applyFont="1" applyFill="1" applyBorder="1" applyAlignment="1">
      <alignment horizontal="center" wrapText="1"/>
    </xf>
    <xf numFmtId="0" fontId="6" fillId="27" borderId="15" xfId="0" applyFont="1" applyFill="1" applyBorder="1" applyAlignment="1">
      <alignment horizontal="center" wrapText="1"/>
    </xf>
    <xf numFmtId="0" fontId="6" fillId="27" borderId="16" xfId="0" applyFont="1" applyFill="1" applyBorder="1" applyAlignment="1">
      <alignment horizontal="center" wrapText="1"/>
    </xf>
    <xf numFmtId="0" fontId="6" fillId="27" borderId="0" xfId="0" applyFont="1" applyFill="1" applyBorder="1" applyAlignment="1">
      <alignment horizontal="center" wrapText="1"/>
    </xf>
    <xf numFmtId="0" fontId="6" fillId="27" borderId="17" xfId="0" applyFont="1" applyFill="1" applyBorder="1" applyAlignment="1">
      <alignment horizontal="center" wrapText="1"/>
    </xf>
    <xf numFmtId="0" fontId="6" fillId="27" borderId="18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7" borderId="19" xfId="0" applyFont="1" applyFill="1" applyBorder="1" applyAlignment="1">
      <alignment horizontal="center" wrapText="1"/>
    </xf>
    <xf numFmtId="0" fontId="5" fillId="27" borderId="13" xfId="0" applyFont="1" applyFill="1" applyBorder="1" applyAlignment="1">
      <alignment horizontal="center" wrapText="1"/>
    </xf>
    <xf numFmtId="0" fontId="5" fillId="27" borderId="14" xfId="0" applyFont="1" applyFill="1" applyBorder="1" applyAlignment="1">
      <alignment horizontal="center" wrapText="1"/>
    </xf>
    <xf numFmtId="0" fontId="5" fillId="27" borderId="15" xfId="0" applyFont="1" applyFill="1" applyBorder="1" applyAlignment="1">
      <alignment horizontal="center" wrapText="1"/>
    </xf>
    <xf numFmtId="0" fontId="5" fillId="27" borderId="16" xfId="0" applyFont="1" applyFill="1" applyBorder="1" applyAlignment="1">
      <alignment horizontal="center" wrapText="1"/>
    </xf>
    <xf numFmtId="0" fontId="5" fillId="27" borderId="0" xfId="0" applyFont="1" applyFill="1" applyBorder="1" applyAlignment="1">
      <alignment horizontal="center" wrapText="1"/>
    </xf>
    <xf numFmtId="0" fontId="5" fillId="27" borderId="17" xfId="0" applyFont="1" applyFill="1" applyBorder="1" applyAlignment="1">
      <alignment horizontal="center" wrapText="1"/>
    </xf>
    <xf numFmtId="0" fontId="5" fillId="27" borderId="18" xfId="0" applyFont="1" applyFill="1" applyBorder="1" applyAlignment="1">
      <alignment horizontal="center" wrapText="1"/>
    </xf>
    <xf numFmtId="0" fontId="5" fillId="27" borderId="1" xfId="0" applyFont="1" applyFill="1" applyBorder="1" applyAlignment="1">
      <alignment horizontal="center" wrapText="1"/>
    </xf>
    <xf numFmtId="0" fontId="5" fillId="27" borderId="19" xfId="0" applyFont="1" applyFill="1" applyBorder="1" applyAlignment="1">
      <alignment horizontal="center" wrapText="1"/>
    </xf>
    <xf numFmtId="0" fontId="5" fillId="18" borderId="4" xfId="0" applyFont="1" applyFill="1" applyBorder="1"/>
    <xf numFmtId="0" fontId="5" fillId="18" borderId="5" xfId="0" applyFont="1" applyFill="1" applyBorder="1"/>
    <xf numFmtId="0" fontId="5" fillId="18" borderId="8" xfId="0" applyFont="1" applyFill="1" applyBorder="1"/>
    <xf numFmtId="0" fontId="5" fillId="18" borderId="9" xfId="0" applyFont="1" applyFill="1" applyBorder="1"/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/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/>
    <xf numFmtId="0" fontId="6" fillId="23" borderId="32" xfId="0" applyFont="1" applyFill="1" applyBorder="1" applyAlignment="1">
      <alignment horizontal="center"/>
    </xf>
    <xf numFmtId="0" fontId="6" fillId="23" borderId="33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31" xfId="0" applyFont="1" applyFill="1" applyBorder="1"/>
    <xf numFmtId="0" fontId="23" fillId="23" borderId="35" xfId="0" applyFont="1" applyFill="1" applyBorder="1" applyAlignment="1">
      <alignment horizontal="center"/>
    </xf>
    <xf numFmtId="0" fontId="23" fillId="23" borderId="36" xfId="0" applyFont="1" applyFill="1" applyBorder="1" applyAlignment="1">
      <alignment horizontal="center"/>
    </xf>
    <xf numFmtId="0" fontId="5" fillId="18" borderId="6" xfId="0" applyFont="1" applyFill="1" applyBorder="1"/>
    <xf numFmtId="0" fontId="5" fillId="18" borderId="7" xfId="0" applyFont="1" applyFill="1" applyBorder="1"/>
    <xf numFmtId="0" fontId="5" fillId="17" borderId="5" xfId="0" applyFont="1" applyFill="1" applyBorder="1"/>
    <xf numFmtId="0" fontId="5" fillId="17" borderId="7" xfId="0" applyFont="1" applyFill="1" applyBorder="1"/>
    <xf numFmtId="0" fontId="5" fillId="17" borderId="8" xfId="0" applyFont="1" applyFill="1" applyBorder="1" applyAlignment="1">
      <alignment horizontal="center"/>
    </xf>
    <xf numFmtId="0" fontId="5" fillId="17" borderId="9" xfId="0" applyFont="1" applyFill="1" applyBorder="1"/>
    <xf numFmtId="0" fontId="4" fillId="24" borderId="13" xfId="0" applyFont="1" applyFill="1" applyBorder="1" applyAlignment="1">
      <alignment horizontal="left" wrapText="1"/>
    </xf>
    <xf numFmtId="0" fontId="1" fillId="24" borderId="14" xfId="0" applyFont="1" applyFill="1" applyBorder="1" applyAlignment="1">
      <alignment horizontal="left" wrapText="1"/>
    </xf>
    <xf numFmtId="0" fontId="1" fillId="24" borderId="15" xfId="0" applyFont="1" applyFill="1" applyBorder="1" applyAlignment="1">
      <alignment horizontal="left" wrapText="1"/>
    </xf>
    <xf numFmtId="0" fontId="1" fillId="24" borderId="16" xfId="0" applyFont="1" applyFill="1" applyBorder="1" applyAlignment="1">
      <alignment horizontal="left" wrapText="1"/>
    </xf>
    <xf numFmtId="0" fontId="1" fillId="24" borderId="0" xfId="0" applyFont="1" applyFill="1" applyBorder="1" applyAlignment="1">
      <alignment horizontal="left" wrapText="1"/>
    </xf>
    <xf numFmtId="0" fontId="1" fillId="24" borderId="17" xfId="0" applyFont="1" applyFill="1" applyBorder="1" applyAlignment="1">
      <alignment horizontal="left" wrapText="1"/>
    </xf>
    <xf numFmtId="0" fontId="1" fillId="24" borderId="18" xfId="0" applyFont="1" applyFill="1" applyBorder="1" applyAlignment="1">
      <alignment horizontal="left" wrapText="1"/>
    </xf>
    <xf numFmtId="0" fontId="1" fillId="24" borderId="1" xfId="0" applyFont="1" applyFill="1" applyBorder="1" applyAlignment="1">
      <alignment horizontal="left" wrapText="1"/>
    </xf>
    <xf numFmtId="0" fontId="1" fillId="24" borderId="19" xfId="0" applyFont="1" applyFill="1" applyBorder="1" applyAlignment="1">
      <alignment horizontal="left" wrapText="1"/>
    </xf>
    <xf numFmtId="0" fontId="6" fillId="0" borderId="0" xfId="0" applyFont="1"/>
    <xf numFmtId="0" fontId="6" fillId="4" borderId="4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5" fillId="24" borderId="13" xfId="0" applyFont="1" applyFill="1" applyBorder="1" applyAlignment="1">
      <alignment horizontal="center" wrapText="1"/>
    </xf>
    <xf numFmtId="0" fontId="5" fillId="24" borderId="14" xfId="0" applyFont="1" applyFill="1" applyBorder="1" applyAlignment="1">
      <alignment horizontal="center" wrapText="1"/>
    </xf>
    <xf numFmtId="0" fontId="5" fillId="24" borderId="15" xfId="0" applyFont="1" applyFill="1" applyBorder="1" applyAlignment="1">
      <alignment horizontal="center" wrapText="1"/>
    </xf>
    <xf numFmtId="0" fontId="5" fillId="24" borderId="16" xfId="0" applyFont="1" applyFill="1" applyBorder="1" applyAlignment="1">
      <alignment horizontal="center" wrapText="1"/>
    </xf>
    <xf numFmtId="0" fontId="5" fillId="24" borderId="0" xfId="0" applyFont="1" applyFill="1" applyBorder="1" applyAlignment="1">
      <alignment horizontal="center" wrapText="1"/>
    </xf>
    <xf numFmtId="0" fontId="5" fillId="24" borderId="17" xfId="0" applyFont="1" applyFill="1" applyBorder="1" applyAlignment="1">
      <alignment horizontal="center" wrapText="1"/>
    </xf>
    <xf numFmtId="0" fontId="5" fillId="24" borderId="18" xfId="0" applyFont="1" applyFill="1" applyBorder="1" applyAlignment="1">
      <alignment horizontal="center" wrapText="1"/>
    </xf>
    <xf numFmtId="0" fontId="5" fillId="24" borderId="1" xfId="0" applyFont="1" applyFill="1" applyBorder="1" applyAlignment="1">
      <alignment horizontal="center" wrapText="1"/>
    </xf>
    <xf numFmtId="0" fontId="5" fillId="24" borderId="19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/>
    </xf>
    <xf numFmtId="0" fontId="5" fillId="4" borderId="9" xfId="0" applyFont="1" applyFill="1" applyBorder="1"/>
    <xf numFmtId="0" fontId="24" fillId="23" borderId="3" xfId="0" applyFont="1" applyFill="1" applyBorder="1" applyAlignment="1">
      <alignment horizontal="center"/>
    </xf>
    <xf numFmtId="0" fontId="24" fillId="23" borderId="3" xfId="0" applyFont="1" applyFill="1" applyBorder="1"/>
    <xf numFmtId="0" fontId="5" fillId="3" borderId="13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wrapText="1"/>
    </xf>
    <xf numFmtId="0" fontId="0" fillId="27" borderId="0" xfId="0" applyFill="1" applyAlignment="1">
      <alignment horizontal="center" wrapText="1"/>
    </xf>
    <xf numFmtId="0" fontId="25" fillId="5" borderId="4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7" xfId="0" applyFont="1" applyFill="1" applyBorder="1"/>
    <xf numFmtId="0" fontId="24" fillId="23" borderId="8" xfId="0" applyFont="1" applyFill="1" applyBorder="1" applyAlignment="1">
      <alignment horizontal="center"/>
    </xf>
    <xf numFmtId="0" fontId="24" fillId="23" borderId="9" xfId="0" applyFont="1" applyFill="1" applyBorder="1"/>
    <xf numFmtId="0" fontId="3" fillId="0" borderId="0" xfId="0" applyFont="1"/>
    <xf numFmtId="0" fontId="24" fillId="23" borderId="36" xfId="0" applyFont="1" applyFill="1" applyBorder="1" applyAlignment="1">
      <alignment horizontal="center"/>
    </xf>
    <xf numFmtId="0" fontId="24" fillId="23" borderId="37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0" xfId="0" applyFont="1" applyFill="1" applyBorder="1"/>
    <xf numFmtId="0" fontId="24" fillId="28" borderId="32" xfId="0" applyFont="1" applyFill="1" applyBorder="1" applyAlignment="1">
      <alignment horizontal="center"/>
    </xf>
    <xf numFmtId="0" fontId="24" fillId="28" borderId="33" xfId="0" applyFont="1" applyFill="1" applyBorder="1"/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17" xfId="0" applyFill="1" applyBorder="1" applyAlignment="1">
      <alignment horizontal="center"/>
    </xf>
    <xf numFmtId="0" fontId="0" fillId="24" borderId="18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4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C2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'Q-13'!$D$5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'Q-13'!$C$6:$C$13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 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Highest Frequency</c:v>
                </c:pt>
              </c:strCache>
            </c:strRef>
          </c:cat>
          <c:val>
            <c:numRef>
              <c:f>'Q-13'!$D$6:$D$13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F-435D-8EBC-42EEF7DE17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'Q-15'!$C$5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'Q-15'!$B$6:$B$55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'Q-15'!$C$6:$C$55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7-41D1-AEA3-A7C46EB90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97567"/>
        <c:axId val="1609598879"/>
      </c:scatterChart>
      <c:valAx>
        <c:axId val="161359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98879"/>
        <c:crosses val="autoZero"/>
        <c:crossBetween val="midCat"/>
      </c:valAx>
      <c:valAx>
        <c:axId val="16095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9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'Q-16'!$C$7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'Q-16'!$C$8:$C$108</c:f>
              <c:numCache>
                <c:formatCode>General</c:formatCode>
                <c:ptCount val="101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F-4335-8C1C-FD146FBC4EDC}"/>
            </c:ext>
          </c:extLst>
        </c:ser>
        <c:ser>
          <c:idx val="1"/>
          <c:order val="1"/>
          <c:tx>
            <c:strRef>
              <c:f>'Q-16'!$D$7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'Q-16'!$D$8:$D$108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F-4335-8C1C-FD146FBC4EDC}"/>
            </c:ext>
          </c:extLst>
        </c:ser>
        <c:ser>
          <c:idx val="2"/>
          <c:order val="2"/>
          <c:tx>
            <c:strRef>
              <c:f>'Q-16'!$E$7</c:f>
              <c:strCache>
                <c:ptCount val="1"/>
                <c:pt idx="0">
                  <c:v>Cumulative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'Q-16'!$E$8:$E$108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F-4335-8C1C-FD146FBC4EDC}"/>
            </c:ext>
          </c:extLst>
        </c:ser>
        <c:ser>
          <c:idx val="3"/>
          <c:order val="3"/>
          <c:tx>
            <c:strRef>
              <c:f>'Q-16'!$F$7</c:f>
              <c:strCache>
                <c:ptCount val="1"/>
                <c:pt idx="0">
                  <c:v>Index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'Q-16'!$F$8:$F$108</c:f>
              <c:numCache>
                <c:formatCode>General</c:formatCode>
                <c:ptCount val="101"/>
                <c:pt idx="0">
                  <c:v>0</c:v>
                </c:pt>
                <c:pt idx="1">
                  <c:v>27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F-4335-8C1C-FD146FBC4EDC}"/>
            </c:ext>
          </c:extLst>
        </c:ser>
        <c:ser>
          <c:idx val="4"/>
          <c:order val="4"/>
          <c:tx>
            <c:strRef>
              <c:f>'Q-16'!$G$7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'Q-16'!$G$8:$G$108</c:f>
              <c:numCache>
                <c:formatCode>General</c:formatCode>
                <c:ptCount val="101"/>
                <c:pt idx="0">
                  <c:v>99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F-4335-8C1C-FD146FBC4EDC}"/>
            </c:ext>
          </c:extLst>
        </c:ser>
        <c:ser>
          <c:idx val="5"/>
          <c:order val="5"/>
          <c:tx>
            <c:strRef>
              <c:f>'Q-16'!$H$7</c:f>
              <c:strCache>
                <c:ptCount val="1"/>
                <c:pt idx="0">
                  <c:v>Cumulative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'Q-16'!$H$8:$H$108</c:f>
              <c:numCache>
                <c:formatCode>0.00%</c:formatCode>
                <c:ptCount val="101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9F-4335-8C1C-FD146FBC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3584607"/>
        <c:axId val="1833264879"/>
        <c:axId val="0"/>
      </c:bar3DChart>
      <c:catAx>
        <c:axId val="16135846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64879"/>
        <c:crosses val="autoZero"/>
        <c:auto val="1"/>
        <c:lblAlgn val="ctr"/>
        <c:lblOffset val="100"/>
        <c:noMultiLvlLbl val="0"/>
      </c:catAx>
      <c:valAx>
        <c:axId val="183326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'Q-17'!$B$5:$C$5</c:f>
              <c:numCache>
                <c:formatCode>General</c:formatCode>
                <c:ptCount val="2"/>
                <c:pt idx="0">
                  <c:v>1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6-4831-A0CD-8662D221EC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'Q-17'!$B$6:$C$6</c:f>
              <c:numCache>
                <c:formatCode>General</c:formatCode>
                <c:ptCount val="2"/>
                <c:pt idx="0">
                  <c:v>2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6-4831-A0CD-8662D221EC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'Q-17'!$B$7:$C$7</c:f>
              <c:numCache>
                <c:formatCode>General</c:formatCode>
                <c:ptCount val="2"/>
                <c:pt idx="0">
                  <c:v>3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0-4BB2-9912-02C974461C4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'Q-17'!$B$8:$C$8</c:f>
              <c:numCache>
                <c:formatCode>General</c:formatCode>
                <c:ptCount val="2"/>
                <c:pt idx="0">
                  <c:v>4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0-4BB2-9912-02C974461C4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'Q-17'!$B$9:$C$9</c:f>
              <c:numCache>
                <c:formatCode>General</c:formatCode>
                <c:ptCount val="2"/>
                <c:pt idx="0">
                  <c:v>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0-4BB2-9912-02C974461C4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'Q-17'!$B$10:$C$10</c:f>
              <c:numCache>
                <c:formatCode>General</c:formatCode>
                <c:ptCount val="2"/>
                <c:pt idx="0">
                  <c:v>6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0-4BB2-9912-02C974461C4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'Q-17'!$B$11:$C$11</c:f>
              <c:numCache>
                <c:formatCode>General</c:formatCode>
                <c:ptCount val="2"/>
                <c:pt idx="0">
                  <c:v>7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0-4BB2-9912-02C974461C4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'Q-17'!$B$12:$C$12</c:f>
              <c:numCache>
                <c:formatCode>General</c:formatCode>
                <c:ptCount val="2"/>
                <c:pt idx="0">
                  <c:v>8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0-4BB2-9912-02C974461C4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'Q-17'!$B$13:$C$13</c:f>
              <c:numCache>
                <c:formatCode>General</c:formatCode>
                <c:ptCount val="2"/>
                <c:pt idx="0">
                  <c:v>9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0-4BB2-9912-02C974461C4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'Q-17'!$B$4:$C$4</c:f>
              <c:strCache>
                <c:ptCount val="2"/>
                <c:pt idx="0">
                  <c:v>index</c:v>
                </c:pt>
                <c:pt idx="1">
                  <c:v>Region 1</c:v>
                </c:pt>
              </c:strCache>
            </c:strRef>
          </c:cat>
          <c:val>
            <c:numRef>
              <c:f>'Q-17'!$B$14:$C$14</c:f>
              <c:numCache>
                <c:formatCode>General</c:formatCode>
                <c:ptCount val="2"/>
                <c:pt idx="0">
                  <c:v>10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0-4BB2-9912-02C97446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83122016"/>
        <c:axId val="283113696"/>
        <c:axId val="0"/>
      </c:bar3DChart>
      <c:catAx>
        <c:axId val="2831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13696"/>
        <c:crosses val="autoZero"/>
        <c:auto val="1"/>
        <c:lblAlgn val="ctr"/>
        <c:lblOffset val="100"/>
        <c:noMultiLvlLbl val="0"/>
      </c:catAx>
      <c:valAx>
        <c:axId val="2831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('Q-17'!$B$5,'Q-17'!$D$5)</c:f>
              <c:numCache>
                <c:formatCode>General</c:formatCode>
                <c:ptCount val="2"/>
                <c:pt idx="0">
                  <c:v>1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D-453D-B44F-79206F8F88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('Q-17'!$B$6,'Q-17'!$D$6)</c:f>
              <c:numCache>
                <c:formatCode>General</c:formatCode>
                <c:ptCount val="2"/>
                <c:pt idx="0">
                  <c:v>2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D-453D-B44F-79206F8F885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('Q-17'!$B$7,'Q-17'!$D$7)</c:f>
              <c:numCache>
                <c:formatCode>General</c:formatCode>
                <c:ptCount val="2"/>
                <c:pt idx="0">
                  <c:v>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6-4815-B66C-77AE12714B6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('Q-17'!$B$8,'Q-17'!$D$8)</c:f>
              <c:numCache>
                <c:formatCode>General</c:formatCode>
                <c:ptCount val="2"/>
                <c:pt idx="0">
                  <c:v>4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6-4815-B66C-77AE12714B6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('Q-17'!$B$9,'Q-17'!$D$9)</c:f>
              <c:numCache>
                <c:formatCode>General</c:formatCode>
                <c:ptCount val="2"/>
                <c:pt idx="0">
                  <c:v>5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6-4815-B66C-77AE12714B6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('Q-17'!$B$10,'Q-17'!$D$10)</c:f>
              <c:numCache>
                <c:formatCode>General</c:formatCode>
                <c:ptCount val="2"/>
                <c:pt idx="0">
                  <c:v>6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6-4815-B66C-77AE12714B6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('Q-17'!$B$11,'Q-17'!$D$11)</c:f>
              <c:numCache>
                <c:formatCode>General</c:formatCode>
                <c:ptCount val="2"/>
                <c:pt idx="0">
                  <c:v>7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6-4815-B66C-77AE12714B6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('Q-17'!$B$12,'Q-17'!$D$12)</c:f>
              <c:numCache>
                <c:formatCode>General</c:formatCode>
                <c:ptCount val="2"/>
                <c:pt idx="0">
                  <c:v>8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76-4815-B66C-77AE12714B6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('Q-17'!$B$13,'Q-17'!$D$13)</c:f>
              <c:numCache>
                <c:formatCode>General</c:formatCode>
                <c:ptCount val="2"/>
                <c:pt idx="0">
                  <c:v>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76-4815-B66C-77AE12714B6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('Q-17'!$B$4,'Q-17'!$D$4)</c:f>
              <c:strCache>
                <c:ptCount val="2"/>
                <c:pt idx="0">
                  <c:v>index</c:v>
                </c:pt>
                <c:pt idx="1">
                  <c:v>Region 2</c:v>
                </c:pt>
              </c:strCache>
            </c:strRef>
          </c:cat>
          <c:val>
            <c:numRef>
              <c:f>('Q-17'!$B$14,'Q-17'!$D$14)</c:f>
              <c:numCache>
                <c:formatCode>General</c:formatCode>
                <c:ptCount val="2"/>
                <c:pt idx="0">
                  <c:v>10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76-4815-B66C-77AE12714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143648"/>
        <c:axId val="283138240"/>
      </c:barChart>
      <c:catAx>
        <c:axId val="28314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38240"/>
        <c:crosses val="autoZero"/>
        <c:auto val="1"/>
        <c:lblAlgn val="ctr"/>
        <c:lblOffset val="100"/>
        <c:noMultiLvlLbl val="0"/>
      </c:catAx>
      <c:valAx>
        <c:axId val="2831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('Q-17'!$B$5,'Q-17'!$E$5)</c:f>
              <c:numCache>
                <c:formatCode>General</c:formatCode>
                <c:ptCount val="2"/>
                <c:pt idx="0">
                  <c:v>1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6-4B4C-A5FE-5455014CE2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('Q-17'!$B$6,'Q-17'!$E$6)</c:f>
              <c:numCache>
                <c:formatCode>General</c:formatCode>
                <c:ptCount val="2"/>
                <c:pt idx="0">
                  <c:v>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6-4B4C-A5FE-5455014CE2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('Q-17'!$B$7,'Q-17'!$E$7)</c:f>
              <c:numCache>
                <c:formatCode>General</c:formatCode>
                <c:ptCount val="2"/>
                <c:pt idx="0">
                  <c:v>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3-4A00-B9BD-7A05DF63A7B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('Q-17'!$B$8,'Q-17'!$E$8)</c:f>
              <c:numCache>
                <c:formatCode>General</c:formatCode>
                <c:ptCount val="2"/>
                <c:pt idx="0">
                  <c:v>4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3-4A00-B9BD-7A05DF63A7B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('Q-17'!$B$9,'Q-17'!$E$9)</c:f>
              <c:numCache>
                <c:formatCode>General</c:formatCode>
                <c:ptCount val="2"/>
                <c:pt idx="0">
                  <c:v>5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3-4A00-B9BD-7A05DF63A7B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('Q-17'!$B$10,'Q-17'!$E$10)</c:f>
              <c:numCache>
                <c:formatCode>General</c:formatCode>
                <c:ptCount val="2"/>
                <c:pt idx="0">
                  <c:v>6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3-4A00-B9BD-7A05DF63A7B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('Q-17'!$B$11,'Q-17'!$E$11)</c:f>
              <c:numCache>
                <c:formatCode>General</c:formatCode>
                <c:ptCount val="2"/>
                <c:pt idx="0">
                  <c:v>7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3-4A00-B9BD-7A05DF63A7B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('Q-17'!$B$12,'Q-17'!$E$12)</c:f>
              <c:numCache>
                <c:formatCode>General</c:formatCode>
                <c:ptCount val="2"/>
                <c:pt idx="0">
                  <c:v>8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D3-4A00-B9BD-7A05DF63A7B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('Q-17'!$B$13,'Q-17'!$E$13)</c:f>
              <c:numCache>
                <c:formatCode>General</c:formatCode>
                <c:ptCount val="2"/>
                <c:pt idx="0">
                  <c:v>9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3-4A00-B9BD-7A05DF63A7B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('Q-17'!$B$4,'Q-17'!$E$4)</c:f>
              <c:strCache>
                <c:ptCount val="2"/>
                <c:pt idx="0">
                  <c:v>index</c:v>
                </c:pt>
                <c:pt idx="1">
                  <c:v>Region 3</c:v>
                </c:pt>
              </c:strCache>
            </c:strRef>
          </c:cat>
          <c:val>
            <c:numRef>
              <c:f>('Q-17'!$B$14,'Q-17'!$E$14)</c:f>
              <c:numCache>
                <c:formatCode>General</c:formatCode>
                <c:ptCount val="2"/>
                <c:pt idx="0">
                  <c:v>10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D3-4A00-B9BD-7A05DF63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456880720"/>
        <c:axId val="456859088"/>
        <c:axId val="0"/>
      </c:bar3DChart>
      <c:catAx>
        <c:axId val="45688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59088"/>
        <c:crosses val="autoZero"/>
        <c:auto val="1"/>
        <c:lblAlgn val="ctr"/>
        <c:lblOffset val="100"/>
        <c:noMultiLvlLbl val="0"/>
      </c:catAx>
      <c:valAx>
        <c:axId val="4568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4610C6F1-F009-417B-BB52-7AB54A79C038}">
          <cx:tx>
            <cx:txData>
              <cx:f>_xlchart.v2.1</cx:f>
              <cx:v>FREQUENCY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</cx:chartData>
  <cx:chart>
    <cx:plotArea>
      <cx:plotAreaRegion>
        <cx:series layoutId="clusteredColumn" uniqueId="{D3C4EDBA-098C-4B9E-9183-F9A23AEF7DCD}" formatIdx="0">
          <cx:tx>
            <cx:txData>
              <cx:f>_xlchart.v1.7</cx:f>
              <cx:v>Index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C076EA84-B642-4B77-95C9-A47299F8F0B5}" formatIdx="1">
          <cx:axisId val="2"/>
        </cx:series>
        <cx:series layoutId="clusteredColumn" hidden="1" uniqueId="{F3C25399-93EF-48A3-BEB7-315C2F7A3FFE}" formatIdx="2">
          <cx:tx>
            <cx:txData>
              <cx:f>_xlchart.v1.9</cx:f>
              <cx:v>Ratings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97B993F4-3995-427A-9A9B-386F1ED99CF8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  <cx:data id="2">
      <cx:numDim type="val">
        <cx:f>_xlchart.v1.16</cx:f>
      </cx:numDim>
    </cx:data>
    <cx:data id="3">
      <cx:numDim type="val">
        <cx:f>_xlchart.v1.18</cx:f>
      </cx:numDim>
    </cx:data>
    <cx:data id="4">
      <cx:numDim type="val">
        <cx:f>_xlchart.v1.20</cx:f>
      </cx:numDim>
    </cx:data>
    <cx:data id="5">
      <cx:numDim type="val">
        <cx:f>_xlchart.v1.22</cx:f>
      </cx:numDim>
    </cx:data>
    <cx:data id="6">
      <cx:numDim type="val">
        <cx:f>_xlchart.v1.24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128452B-A7D7-4E2B-BC9E-63899AABEA73}" formatIdx="0">
          <cx:tx>
            <cx:txData>
              <cx:f>_xlchart.v1.11</cx:f>
              <cx:v>INDEX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E48AC898-4261-47DC-9A5E-75057E036324}" formatIdx="1">
          <cx:axisId val="2"/>
        </cx:series>
        <cx:series layoutId="clusteredColumn" hidden="1" uniqueId="{40B02FED-B95F-447C-A47D-127C8CC19D86}" formatIdx="2">
          <cx:tx>
            <cx:txData>
              <cx:f>_xlchart.v1.13</cx:f>
              <cx:v>FREQUENCY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E6F9E092-1261-46A7-847D-3745A0013742}" formatIdx="3">
          <cx:axisId val="2"/>
        </cx:series>
        <cx:series layoutId="clusteredColumn" hidden="1" uniqueId="{04DF685F-9FAC-4328-A6AA-2A8B35162223}" formatIdx="4">
          <cx:tx>
            <cx:txData>
              <cx:f>_xlchart.v1.15</cx:f>
              <cx:v>Frequency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C58D71B8-EB2F-4B62-8BB5-5B0F1C196436}" formatIdx="5">
          <cx:axisId val="2"/>
        </cx:series>
        <cx:series layoutId="clusteredColumn" hidden="1" uniqueId="{3D7B175F-B3BB-49C2-A339-570162465A27}" formatIdx="6">
          <cx:tx>
            <cx:txData>
              <cx:f>_xlchart.v1.17</cx:f>
              <cx:v>Cumulative %</cx:v>
            </cx:txData>
          </cx:tx>
          <cx:dataId val="3"/>
          <cx:layoutPr>
            <cx:binning intervalClosed="r"/>
          </cx:layoutPr>
          <cx:axisId val="1"/>
        </cx:series>
        <cx:series layoutId="paretoLine" ownerIdx="6" uniqueId="{7948FAC8-221F-43D2-99B2-EB05D78843BF}" formatIdx="7">
          <cx:axisId val="2"/>
        </cx:series>
        <cx:series layoutId="clusteredColumn" hidden="1" uniqueId="{31821A66-ACC8-4CB6-80E4-D97BA048F33D}" formatIdx="8">
          <cx:tx>
            <cx:txData>
              <cx:f>_xlchart.v1.19</cx:f>
              <cx:v>Index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8" uniqueId="{EDFD6FF4-0F01-4861-9672-A392B8FA6256}" formatIdx="9">
          <cx:axisId val="2"/>
        </cx:series>
        <cx:series layoutId="clusteredColumn" hidden="1" uniqueId="{5F462CC8-9B86-4A5F-AB3E-E75EA02166E2}" formatIdx="10">
          <cx:tx>
            <cx:txData>
              <cx:f>_xlchart.v1.21</cx:f>
              <cx:v>Frequency</cx:v>
            </cx:txData>
          </cx:tx>
          <cx:dataId val="5"/>
          <cx:layoutPr>
            <cx:binning intervalClosed="r"/>
          </cx:layoutPr>
          <cx:axisId val="1"/>
        </cx:series>
        <cx:series layoutId="paretoLine" ownerIdx="10" uniqueId="{D62AC40F-6769-4DCE-A1AC-5A4096C4E4F3}" formatIdx="11">
          <cx:axisId val="2"/>
        </cx:series>
        <cx:series layoutId="clusteredColumn" hidden="1" uniqueId="{4420C449-0798-44F1-A6BC-BF345AF63F2D}" formatIdx="12">
          <cx:tx>
            <cx:txData>
              <cx:f>_xlchart.v1.23</cx:f>
              <cx:v>Cumulative %</cx:v>
            </cx:txData>
          </cx:tx>
          <cx:dataId val="6"/>
          <cx:layoutPr>
            <cx:binning intervalClosed="r"/>
          </cx:layoutPr>
          <cx:axisId val="1"/>
        </cx:series>
        <cx:series layoutId="paretoLine" ownerIdx="12" uniqueId="{21A7589D-BED9-4FE8-BE49-BA0E62124443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7</xdr:row>
      <xdr:rowOff>0</xdr:rowOff>
    </xdr:from>
    <xdr:to>
      <xdr:col>12</xdr:col>
      <xdr:colOff>160020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C65D1-7AA0-C1B9-5F2C-12C8E4927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7</xdr:row>
      <xdr:rowOff>0</xdr:rowOff>
    </xdr:from>
    <xdr:to>
      <xdr:col>19</xdr:col>
      <xdr:colOff>571500</xdr:colOff>
      <xdr:row>21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4879673-906B-FA72-08DB-BAB6181A31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129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0</xdr:rowOff>
    </xdr:from>
    <xdr:to>
      <xdr:col>11</xdr:col>
      <xdr:colOff>320040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C8FE19-4115-B9A6-F3B3-EE070319E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6580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6</xdr:row>
      <xdr:rowOff>22860</xdr:rowOff>
    </xdr:from>
    <xdr:to>
      <xdr:col>14</xdr:col>
      <xdr:colOff>533400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30BEB-D230-BD67-63FD-A9053B5A1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7</xdr:row>
      <xdr:rowOff>7620</xdr:rowOff>
    </xdr:from>
    <xdr:to>
      <xdr:col>15</xdr:col>
      <xdr:colOff>182880</xdr:colOff>
      <xdr:row>22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A92C915-F6D2-09FA-D44D-FD389966EB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6520" y="129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23</xdr:row>
      <xdr:rowOff>45720</xdr:rowOff>
    </xdr:from>
    <xdr:to>
      <xdr:col>15</xdr:col>
      <xdr:colOff>175260</xdr:colOff>
      <xdr:row>38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8EB59B-C2F8-965D-1AD6-FE01E7A54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20</xdr:row>
      <xdr:rowOff>72390</xdr:rowOff>
    </xdr:from>
    <xdr:to>
      <xdr:col>4</xdr:col>
      <xdr:colOff>1257300</xdr:colOff>
      <xdr:row>35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95732-4CDA-4BA0-88F8-16CE35DF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441960</xdr:colOff>
      <xdr:row>20</xdr:row>
      <xdr:rowOff>80010</xdr:rowOff>
    </xdr:from>
    <xdr:to>
      <xdr:col>12</xdr:col>
      <xdr:colOff>266700</xdr:colOff>
      <xdr:row>35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14EA9-4982-4954-A605-1EAA28B66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144780</xdr:colOff>
      <xdr:row>20</xdr:row>
      <xdr:rowOff>102870</xdr:rowOff>
    </xdr:from>
    <xdr:to>
      <xdr:col>20</xdr:col>
      <xdr:colOff>449580</xdr:colOff>
      <xdr:row>35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6FE21-30D7-47A4-B3BC-EA35088AC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4420-2496-470D-BA33-05778F481B56}">
  <dimension ref="B1:J16"/>
  <sheetViews>
    <sheetView workbookViewId="0">
      <selection activeCell="H24" sqref="H24:I24"/>
    </sheetView>
  </sheetViews>
  <sheetFormatPr defaultRowHeight="14.4"/>
  <cols>
    <col min="6" max="6" width="14.6640625" customWidth="1"/>
    <col min="7" max="7" width="6.77734375" customWidth="1"/>
  </cols>
  <sheetData>
    <row r="1" spans="2:10" ht="14.4" customHeight="1">
      <c r="B1" s="13"/>
      <c r="C1" s="13"/>
      <c r="D1" s="13"/>
      <c r="E1" s="13"/>
      <c r="F1" s="13"/>
      <c r="G1" s="13"/>
      <c r="H1" s="13"/>
      <c r="I1" s="13"/>
      <c r="J1" s="13"/>
    </row>
    <row r="2" spans="2:10" ht="14.4" customHeight="1" thickBot="1">
      <c r="B2" s="13"/>
      <c r="C2" s="13"/>
      <c r="D2" s="13"/>
      <c r="E2" s="13"/>
      <c r="F2" s="13"/>
      <c r="G2" s="13"/>
      <c r="H2" s="13"/>
      <c r="I2" s="13"/>
      <c r="J2" s="13"/>
    </row>
    <row r="3" spans="2:10" ht="14.4" customHeight="1">
      <c r="B3" s="13"/>
      <c r="C3" s="28" t="s">
        <v>129</v>
      </c>
      <c r="D3" s="29"/>
      <c r="E3" s="29"/>
      <c r="F3" s="29"/>
      <c r="G3" s="29"/>
      <c r="H3" s="29"/>
      <c r="I3" s="29"/>
      <c r="J3" s="30"/>
    </row>
    <row r="4" spans="2:10" ht="14.4" customHeight="1">
      <c r="B4" s="13"/>
      <c r="C4" s="31"/>
      <c r="D4" s="27"/>
      <c r="E4" s="27"/>
      <c r="F4" s="27"/>
      <c r="G4" s="27"/>
      <c r="H4" s="27"/>
      <c r="I4" s="27"/>
      <c r="J4" s="32"/>
    </row>
    <row r="5" spans="2:10" ht="14.4" customHeight="1">
      <c r="B5" s="13"/>
      <c r="C5" s="31"/>
      <c r="D5" s="27"/>
      <c r="E5" s="27"/>
      <c r="F5" s="27"/>
      <c r="G5" s="27"/>
      <c r="H5" s="27"/>
      <c r="I5" s="27"/>
      <c r="J5" s="32"/>
    </row>
    <row r="6" spans="2:10">
      <c r="C6" s="31"/>
      <c r="D6" s="27"/>
      <c r="E6" s="27"/>
      <c r="F6" s="27"/>
      <c r="G6" s="27"/>
      <c r="H6" s="27"/>
      <c r="I6" s="27"/>
      <c r="J6" s="32"/>
    </row>
    <row r="7" spans="2:10" ht="15" thickBot="1">
      <c r="C7" s="33"/>
      <c r="D7" s="34"/>
      <c r="E7" s="34"/>
      <c r="F7" s="34"/>
      <c r="G7" s="34"/>
      <c r="H7" s="34"/>
      <c r="I7" s="34"/>
      <c r="J7" s="35"/>
    </row>
    <row r="8" spans="2:10" ht="15" thickBot="1"/>
    <row r="9" spans="2:10" ht="18">
      <c r="F9" s="19"/>
      <c r="G9" s="16" t="s">
        <v>0</v>
      </c>
    </row>
    <row r="10" spans="2:10">
      <c r="F10" s="20"/>
      <c r="G10" s="21">
        <v>50</v>
      </c>
    </row>
    <row r="11" spans="2:10">
      <c r="F11" s="20"/>
      <c r="G11" s="21">
        <v>60</v>
      </c>
    </row>
    <row r="12" spans="2:10">
      <c r="F12" s="20"/>
      <c r="G12" s="21">
        <v>55</v>
      </c>
    </row>
    <row r="13" spans="2:10">
      <c r="F13" s="20"/>
      <c r="G13" s="21">
        <v>70</v>
      </c>
    </row>
    <row r="14" spans="2:10">
      <c r="B14" s="1"/>
      <c r="F14" s="17" t="s">
        <v>1</v>
      </c>
      <c r="G14" s="22">
        <f>AVERAGE(G10:G13)</f>
        <v>58.75</v>
      </c>
    </row>
    <row r="15" spans="2:10">
      <c r="F15" s="17" t="s">
        <v>2</v>
      </c>
      <c r="G15" s="22">
        <f>MEDIAN(G10:G13)</f>
        <v>57.5</v>
      </c>
    </row>
    <row r="16" spans="2:10" ht="15" thickBot="1">
      <c r="F16" s="18" t="s">
        <v>3</v>
      </c>
      <c r="G16" s="23" t="e">
        <f>MODE(G10:G13)</f>
        <v>#N/A</v>
      </c>
    </row>
  </sheetData>
  <mergeCells count="1">
    <mergeCell ref="C3:J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F3E3-256D-4BDD-8E7E-F269ABA26B7A}">
  <dimension ref="A2:R21"/>
  <sheetViews>
    <sheetView workbookViewId="0">
      <selection activeCell="A2" sqref="A2:R21"/>
    </sheetView>
  </sheetViews>
  <sheetFormatPr defaultRowHeight="14.4"/>
  <cols>
    <col min="1" max="1" width="12" bestFit="1" customWidth="1"/>
    <col min="2" max="2" width="14.88671875" bestFit="1" customWidth="1"/>
    <col min="3" max="4" width="10.33203125" customWidth="1"/>
    <col min="5" max="5" width="14.6640625" bestFit="1" customWidth="1"/>
    <col min="6" max="7" width="11" customWidth="1"/>
    <col min="8" max="8" width="14.33203125" bestFit="1" customWidth="1"/>
    <col min="9" max="10" width="10.21875" customWidth="1"/>
    <col min="11" max="11" width="15.109375" bestFit="1" customWidth="1"/>
    <col min="12" max="13" width="10.109375" customWidth="1"/>
    <col min="14" max="14" width="14.21875" bestFit="1" customWidth="1"/>
  </cols>
  <sheetData>
    <row r="2" spans="1:18" ht="14.4" customHeight="1" thickBot="1">
      <c r="A2" s="1"/>
      <c r="B2" s="7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1"/>
      <c r="R2" s="1"/>
    </row>
    <row r="3" spans="1:18">
      <c r="A3" s="1"/>
      <c r="B3" s="36" t="s">
        <v>138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  <c r="Q3" s="1"/>
      <c r="R3" s="1"/>
    </row>
    <row r="4" spans="1:18">
      <c r="A4" s="1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6"/>
      <c r="Q4" s="1"/>
      <c r="R4" s="1"/>
    </row>
    <row r="5" spans="1:18" s="3" customFormat="1" ht="18">
      <c r="B5" s="185" t="s">
        <v>19</v>
      </c>
      <c r="C5" s="151" t="s">
        <v>20</v>
      </c>
      <c r="D5" s="151" t="s">
        <v>21</v>
      </c>
      <c r="E5" s="151" t="s">
        <v>18</v>
      </c>
      <c r="F5" s="151" t="s">
        <v>22</v>
      </c>
      <c r="G5" s="151" t="s">
        <v>23</v>
      </c>
      <c r="H5" s="151" t="s">
        <v>24</v>
      </c>
      <c r="I5" s="151" t="s">
        <v>25</v>
      </c>
      <c r="J5" s="151" t="s">
        <v>26</v>
      </c>
      <c r="K5" s="151" t="s">
        <v>16</v>
      </c>
      <c r="L5" s="151" t="s">
        <v>27</v>
      </c>
      <c r="M5" s="151" t="s">
        <v>28</v>
      </c>
      <c r="N5" s="151" t="s">
        <v>17</v>
      </c>
      <c r="O5" s="151" t="s">
        <v>29</v>
      </c>
      <c r="P5" s="186" t="s">
        <v>30</v>
      </c>
    </row>
    <row r="6" spans="1:18">
      <c r="A6" s="1"/>
      <c r="B6" s="215">
        <v>28</v>
      </c>
      <c r="C6" s="216">
        <f>B6-B17</f>
        <v>-2.6000000000000014</v>
      </c>
      <c r="D6" s="216">
        <f t="shared" ref="D6:D15" si="0">C6*C6</f>
        <v>6.7600000000000078</v>
      </c>
      <c r="E6" s="216">
        <v>23</v>
      </c>
      <c r="F6" s="216">
        <f>E6-E17</f>
        <v>-2.8999999999999986</v>
      </c>
      <c r="G6" s="216">
        <f t="shared" ref="G6:G15" si="1">F6*F6</f>
        <v>8.4099999999999913</v>
      </c>
      <c r="H6" s="216">
        <v>20</v>
      </c>
      <c r="I6" s="216">
        <f>H6-H17</f>
        <v>-2.8999999999999986</v>
      </c>
      <c r="J6" s="216">
        <f t="shared" ref="J6:J15" si="2">I6*I6</f>
        <v>8.4099999999999913</v>
      </c>
      <c r="K6" s="216">
        <v>17</v>
      </c>
      <c r="L6" s="216">
        <f>K6-K17</f>
        <v>-1.8000000000000007</v>
      </c>
      <c r="M6" s="216">
        <f t="shared" ref="M6:M15" si="3">L6*L6</f>
        <v>3.2400000000000024</v>
      </c>
      <c r="N6" s="216">
        <v>32</v>
      </c>
      <c r="O6" s="216">
        <f>N6-N17</f>
        <v>-2.2000000000000028</v>
      </c>
      <c r="P6" s="217">
        <f t="shared" ref="P6:P15" si="4">O6*O6</f>
        <v>4.8400000000000123</v>
      </c>
      <c r="Q6" s="1"/>
      <c r="R6" s="1"/>
    </row>
    <row r="7" spans="1:18">
      <c r="A7" s="1"/>
      <c r="B7" s="215">
        <v>29</v>
      </c>
      <c r="C7" s="216">
        <f>B7-B17</f>
        <v>-1.6000000000000014</v>
      </c>
      <c r="D7" s="216">
        <f t="shared" si="0"/>
        <v>2.5600000000000045</v>
      </c>
      <c r="E7" s="216">
        <v>24</v>
      </c>
      <c r="F7" s="216">
        <f>E7-E17</f>
        <v>-1.8999999999999986</v>
      </c>
      <c r="G7" s="216">
        <f t="shared" si="1"/>
        <v>3.6099999999999945</v>
      </c>
      <c r="H7" s="216">
        <v>21</v>
      </c>
      <c r="I7" s="216">
        <f>H7-H17</f>
        <v>-1.8999999999999986</v>
      </c>
      <c r="J7" s="216">
        <f t="shared" si="2"/>
        <v>3.6099999999999945</v>
      </c>
      <c r="K7" s="216">
        <v>17</v>
      </c>
      <c r="L7" s="216">
        <f>K7-K17</f>
        <v>-1.8000000000000007</v>
      </c>
      <c r="M7" s="216">
        <f t="shared" si="3"/>
        <v>3.2400000000000024</v>
      </c>
      <c r="N7" s="216">
        <v>33</v>
      </c>
      <c r="O7" s="216">
        <f>N7-N17</f>
        <v>-1.2000000000000028</v>
      </c>
      <c r="P7" s="217">
        <f t="shared" si="4"/>
        <v>1.4400000000000068</v>
      </c>
      <c r="Q7" s="1"/>
      <c r="R7" s="1"/>
    </row>
    <row r="8" spans="1:18">
      <c r="A8" s="1"/>
      <c r="B8" s="215">
        <v>30</v>
      </c>
      <c r="C8" s="216">
        <f>B8-B17</f>
        <v>-0.60000000000000142</v>
      </c>
      <c r="D8" s="216">
        <f t="shared" si="0"/>
        <v>0.36000000000000171</v>
      </c>
      <c r="E8" s="216">
        <v>25</v>
      </c>
      <c r="F8" s="216">
        <f>E8-E17</f>
        <v>-0.89999999999999858</v>
      </c>
      <c r="G8" s="216">
        <f t="shared" si="1"/>
        <v>0.80999999999999739</v>
      </c>
      <c r="H8" s="216">
        <v>22</v>
      </c>
      <c r="I8" s="216">
        <f>H8-H17</f>
        <v>-0.89999999999999858</v>
      </c>
      <c r="J8" s="216">
        <f t="shared" si="2"/>
        <v>0.80999999999999739</v>
      </c>
      <c r="K8" s="216">
        <v>18</v>
      </c>
      <c r="L8" s="216">
        <f>K8-K17</f>
        <v>-0.80000000000000071</v>
      </c>
      <c r="M8" s="216">
        <f t="shared" si="3"/>
        <v>0.64000000000000112</v>
      </c>
      <c r="N8" s="216">
        <v>33</v>
      </c>
      <c r="O8" s="216">
        <f>N8-N17</f>
        <v>-1.2000000000000028</v>
      </c>
      <c r="P8" s="217">
        <f t="shared" si="4"/>
        <v>1.4400000000000068</v>
      </c>
      <c r="Q8" s="1"/>
      <c r="R8" s="1"/>
    </row>
    <row r="9" spans="1:18">
      <c r="A9" s="1"/>
      <c r="B9" s="215">
        <v>30</v>
      </c>
      <c r="C9" s="216">
        <f>B9-B17</f>
        <v>-0.60000000000000142</v>
      </c>
      <c r="D9" s="216">
        <f t="shared" si="0"/>
        <v>0.36000000000000171</v>
      </c>
      <c r="E9" s="216">
        <v>25</v>
      </c>
      <c r="F9" s="216">
        <f>E9-E17</f>
        <v>-0.89999999999999858</v>
      </c>
      <c r="G9" s="216">
        <f t="shared" si="1"/>
        <v>0.80999999999999739</v>
      </c>
      <c r="H9" s="216">
        <v>22</v>
      </c>
      <c r="I9" s="216">
        <f>H9-H17</f>
        <v>-0.89999999999999858</v>
      </c>
      <c r="J9" s="216">
        <f t="shared" si="2"/>
        <v>0.80999999999999739</v>
      </c>
      <c r="K9" s="216">
        <v>18</v>
      </c>
      <c r="L9" s="216">
        <f>K9-K17</f>
        <v>-0.80000000000000071</v>
      </c>
      <c r="M9" s="216">
        <f t="shared" si="3"/>
        <v>0.64000000000000112</v>
      </c>
      <c r="N9" s="216">
        <v>34</v>
      </c>
      <c r="O9" s="216">
        <f>N9-N17</f>
        <v>-0.20000000000000284</v>
      </c>
      <c r="P9" s="217">
        <f t="shared" si="4"/>
        <v>4.0000000000001139E-2</v>
      </c>
      <c r="Q9" s="1"/>
      <c r="R9" s="1"/>
    </row>
    <row r="10" spans="1:18">
      <c r="A10" s="1"/>
      <c r="B10" s="215">
        <v>30</v>
      </c>
      <c r="C10" s="216">
        <f>B10-B17</f>
        <v>-0.60000000000000142</v>
      </c>
      <c r="D10" s="216">
        <f t="shared" si="0"/>
        <v>0.36000000000000171</v>
      </c>
      <c r="E10" s="216">
        <v>26</v>
      </c>
      <c r="F10" s="216">
        <f>E10-E17</f>
        <v>0.10000000000000142</v>
      </c>
      <c r="G10" s="216">
        <f t="shared" si="1"/>
        <v>1.0000000000000285E-2</v>
      </c>
      <c r="H10" s="216">
        <v>23</v>
      </c>
      <c r="I10" s="216">
        <f>H11-H17</f>
        <v>0.10000000000000142</v>
      </c>
      <c r="J10" s="216">
        <f t="shared" si="2"/>
        <v>1.0000000000000285E-2</v>
      </c>
      <c r="K10" s="216">
        <v>19</v>
      </c>
      <c r="L10" s="216">
        <f>K10-K17</f>
        <v>0.19999999999999929</v>
      </c>
      <c r="M10" s="216">
        <f t="shared" si="3"/>
        <v>3.9999999999999716E-2</v>
      </c>
      <c r="N10" s="216">
        <v>34</v>
      </c>
      <c r="O10" s="216">
        <f>N10-N17</f>
        <v>-0.20000000000000284</v>
      </c>
      <c r="P10" s="217">
        <f t="shared" si="4"/>
        <v>4.0000000000001139E-2</v>
      </c>
      <c r="Q10" s="1"/>
      <c r="R10" s="1"/>
    </row>
    <row r="11" spans="1:18">
      <c r="A11" s="1"/>
      <c r="B11" s="215">
        <v>31</v>
      </c>
      <c r="C11" s="216">
        <f>B11-B17</f>
        <v>0.39999999999999858</v>
      </c>
      <c r="D11" s="216">
        <f t="shared" si="0"/>
        <v>0.15999999999999887</v>
      </c>
      <c r="E11" s="216">
        <v>26</v>
      </c>
      <c r="F11" s="216">
        <f>E11-E17</f>
        <v>0.10000000000000142</v>
      </c>
      <c r="G11" s="216">
        <f t="shared" si="1"/>
        <v>1.0000000000000285E-2</v>
      </c>
      <c r="H11" s="216">
        <v>23</v>
      </c>
      <c r="I11" s="216">
        <f>H11-H17</f>
        <v>0.10000000000000142</v>
      </c>
      <c r="J11" s="216">
        <f t="shared" si="2"/>
        <v>1.0000000000000285E-2</v>
      </c>
      <c r="K11" s="216">
        <v>19</v>
      </c>
      <c r="L11" s="216">
        <f>K11-K17</f>
        <v>0.19999999999999929</v>
      </c>
      <c r="M11" s="216">
        <f t="shared" si="3"/>
        <v>3.9999999999999716E-2</v>
      </c>
      <c r="N11" s="216">
        <v>34</v>
      </c>
      <c r="O11" s="216">
        <f>N11-N17</f>
        <v>-0.20000000000000284</v>
      </c>
      <c r="P11" s="217">
        <f t="shared" si="4"/>
        <v>4.0000000000001139E-2</v>
      </c>
      <c r="Q11" s="1"/>
      <c r="R11" s="1"/>
    </row>
    <row r="12" spans="1:18">
      <c r="A12" s="1"/>
      <c r="B12" s="215">
        <v>31</v>
      </c>
      <c r="C12" s="216">
        <f>B12-B17</f>
        <v>0.39999999999999858</v>
      </c>
      <c r="D12" s="216">
        <f t="shared" si="0"/>
        <v>0.15999999999999887</v>
      </c>
      <c r="E12" s="216">
        <v>27</v>
      </c>
      <c r="F12" s="216">
        <f>E12-E17</f>
        <v>1.1000000000000014</v>
      </c>
      <c r="G12" s="216">
        <f t="shared" si="1"/>
        <v>1.2100000000000031</v>
      </c>
      <c r="H12" s="216">
        <v>24</v>
      </c>
      <c r="I12" s="216">
        <f>H12-H17</f>
        <v>1.1000000000000014</v>
      </c>
      <c r="J12" s="216">
        <f t="shared" si="2"/>
        <v>1.2100000000000031</v>
      </c>
      <c r="K12" s="216">
        <v>19</v>
      </c>
      <c r="L12" s="216">
        <f>K12-K17</f>
        <v>0.19999999999999929</v>
      </c>
      <c r="M12" s="216">
        <f t="shared" si="3"/>
        <v>3.9999999999999716E-2</v>
      </c>
      <c r="N12" s="216">
        <v>35</v>
      </c>
      <c r="O12" s="216">
        <f>N12-N17</f>
        <v>0.79999999999999716</v>
      </c>
      <c r="P12" s="217">
        <f t="shared" si="4"/>
        <v>0.63999999999999546</v>
      </c>
      <c r="Q12" s="1"/>
      <c r="R12" s="1"/>
    </row>
    <row r="13" spans="1:18">
      <c r="A13" s="1"/>
      <c r="B13" s="215">
        <v>32</v>
      </c>
      <c r="C13" s="216">
        <f>B13-B17</f>
        <v>1.3999999999999986</v>
      </c>
      <c r="D13" s="216">
        <f t="shared" si="0"/>
        <v>1.959999999999996</v>
      </c>
      <c r="E13" s="216">
        <v>27</v>
      </c>
      <c r="F13" s="216">
        <f>E13-E17</f>
        <v>1.1000000000000014</v>
      </c>
      <c r="G13" s="216">
        <f t="shared" si="1"/>
        <v>1.2100000000000031</v>
      </c>
      <c r="H13" s="216">
        <v>24</v>
      </c>
      <c r="I13" s="216">
        <f>H13-H17</f>
        <v>1.1000000000000014</v>
      </c>
      <c r="J13" s="216">
        <f t="shared" si="2"/>
        <v>1.2100000000000031</v>
      </c>
      <c r="K13" s="216">
        <v>20</v>
      </c>
      <c r="L13" s="216">
        <f>K13-K17</f>
        <v>1.1999999999999993</v>
      </c>
      <c r="M13" s="216">
        <f t="shared" si="3"/>
        <v>1.4399999999999984</v>
      </c>
      <c r="N13" s="216">
        <v>35</v>
      </c>
      <c r="O13" s="216">
        <f>N13-N17</f>
        <v>0.79999999999999716</v>
      </c>
      <c r="P13" s="217">
        <f t="shared" si="4"/>
        <v>0.63999999999999546</v>
      </c>
      <c r="Q13" s="1"/>
      <c r="R13" s="1"/>
    </row>
    <row r="14" spans="1:18">
      <c r="A14" s="1"/>
      <c r="B14" s="215">
        <v>32</v>
      </c>
      <c r="C14" s="216">
        <f>B14-B17</f>
        <v>1.3999999999999986</v>
      </c>
      <c r="D14" s="216">
        <f t="shared" si="0"/>
        <v>1.959999999999996</v>
      </c>
      <c r="E14" s="216">
        <v>28</v>
      </c>
      <c r="F14" s="216">
        <f>E14-E17</f>
        <v>2.1000000000000014</v>
      </c>
      <c r="G14" s="216">
        <f t="shared" si="1"/>
        <v>4.4100000000000064</v>
      </c>
      <c r="H14" s="216">
        <v>25</v>
      </c>
      <c r="I14" s="216">
        <f>H14-H17</f>
        <v>2.1000000000000014</v>
      </c>
      <c r="J14" s="216">
        <f t="shared" si="2"/>
        <v>4.4100000000000064</v>
      </c>
      <c r="K14" s="216">
        <v>20</v>
      </c>
      <c r="L14" s="216">
        <f>K14-K17</f>
        <v>1.1999999999999993</v>
      </c>
      <c r="M14" s="216">
        <f t="shared" si="3"/>
        <v>1.4399999999999984</v>
      </c>
      <c r="N14" s="216">
        <v>36</v>
      </c>
      <c r="O14" s="216">
        <f>N14-N17</f>
        <v>1.7999999999999972</v>
      </c>
      <c r="P14" s="217">
        <f t="shared" si="4"/>
        <v>3.2399999999999896</v>
      </c>
      <c r="Q14" s="1"/>
      <c r="R14" s="1"/>
    </row>
    <row r="15" spans="1:18" ht="15" thickBot="1">
      <c r="A15" s="1"/>
      <c r="B15" s="218">
        <v>33</v>
      </c>
      <c r="C15" s="219">
        <f>B15-B17</f>
        <v>2.3999999999999986</v>
      </c>
      <c r="D15" s="219">
        <f t="shared" si="0"/>
        <v>5.7599999999999936</v>
      </c>
      <c r="E15" s="219">
        <v>28</v>
      </c>
      <c r="F15" s="219">
        <f>E15-E17</f>
        <v>2.1000000000000014</v>
      </c>
      <c r="G15" s="219">
        <f t="shared" si="1"/>
        <v>4.4100000000000064</v>
      </c>
      <c r="H15" s="219">
        <v>25</v>
      </c>
      <c r="I15" s="219">
        <f>H15-H17</f>
        <v>2.1000000000000014</v>
      </c>
      <c r="J15" s="219">
        <f t="shared" si="2"/>
        <v>4.4100000000000064</v>
      </c>
      <c r="K15" s="219">
        <v>21</v>
      </c>
      <c r="L15" s="219">
        <f>K15-K17</f>
        <v>2.1999999999999993</v>
      </c>
      <c r="M15" s="219">
        <f t="shared" si="3"/>
        <v>4.8399999999999972</v>
      </c>
      <c r="N15" s="219">
        <v>36</v>
      </c>
      <c r="O15" s="219">
        <f>N15-N17</f>
        <v>1.7999999999999972</v>
      </c>
      <c r="P15" s="220">
        <f t="shared" si="4"/>
        <v>3.2399999999999896</v>
      </c>
      <c r="Q15" s="1"/>
      <c r="R15" s="1"/>
    </row>
    <row r="16" spans="1:18" ht="1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89" t="s">
        <v>4</v>
      </c>
      <c r="B17" s="198">
        <f>AVERAGE(B6:B15)</f>
        <v>30.6</v>
      </c>
      <c r="C17" s="194"/>
      <c r="D17" s="190"/>
      <c r="E17" s="190">
        <f>AVERAGE(E6:E15)</f>
        <v>25.9</v>
      </c>
      <c r="F17" s="190"/>
      <c r="G17" s="190"/>
      <c r="H17" s="190">
        <f>AVERAGE(H6:H15)</f>
        <v>22.9</v>
      </c>
      <c r="I17" s="190"/>
      <c r="J17" s="190"/>
      <c r="K17" s="190">
        <f>AVERAGE(K6:K15)</f>
        <v>18.8</v>
      </c>
      <c r="L17" s="190"/>
      <c r="M17" s="190"/>
      <c r="N17" s="190">
        <f>AVERAGE(N6:N15)</f>
        <v>34.200000000000003</v>
      </c>
      <c r="O17" s="190"/>
      <c r="P17" s="198"/>
      <c r="Q17" s="1"/>
      <c r="R17" s="1"/>
    </row>
    <row r="18" spans="1:18" s="1" customFormat="1">
      <c r="A18" s="191" t="s">
        <v>14</v>
      </c>
      <c r="B18" s="192">
        <f>_xlfn.VAR.P(B6:B15)</f>
        <v>2.04</v>
      </c>
      <c r="C18" s="195"/>
      <c r="D18" s="187"/>
      <c r="E18" s="187">
        <f>_xlfn.VAR.P(E6:E15)</f>
        <v>2.4899999999999998</v>
      </c>
      <c r="F18" s="187"/>
      <c r="G18" s="187"/>
      <c r="H18" s="187">
        <f>_xlfn.VAR.P(H6:H15)</f>
        <v>2.4899999999999998</v>
      </c>
      <c r="I18" s="187"/>
      <c r="J18" s="187"/>
      <c r="K18" s="187">
        <f>_xlfn.VAR.P(K6:K15)</f>
        <v>1.56</v>
      </c>
      <c r="L18" s="187"/>
      <c r="M18" s="187"/>
      <c r="N18" s="187">
        <f>_xlfn.VAR.P(N6:N15)</f>
        <v>1.5599999999999998</v>
      </c>
      <c r="O18" s="187"/>
      <c r="P18" s="192"/>
    </row>
    <row r="19" spans="1:18">
      <c r="A19" s="191" t="s">
        <v>12</v>
      </c>
      <c r="B19" s="199" t="s">
        <v>31</v>
      </c>
      <c r="C19" s="196"/>
      <c r="D19" s="188"/>
      <c r="E19" s="188" t="s">
        <v>31</v>
      </c>
      <c r="F19" s="188"/>
      <c r="G19" s="188"/>
      <c r="H19" s="188" t="s">
        <v>31</v>
      </c>
      <c r="I19" s="188"/>
      <c r="J19" s="188"/>
      <c r="K19" s="188" t="s">
        <v>31</v>
      </c>
      <c r="L19" s="188"/>
      <c r="M19" s="188"/>
      <c r="N19" s="188" t="s">
        <v>31</v>
      </c>
      <c r="O19" s="187"/>
      <c r="P19" s="192"/>
      <c r="Q19" s="1"/>
      <c r="R19" s="1"/>
    </row>
    <row r="20" spans="1:18" ht="15" thickBot="1">
      <c r="A20" s="201"/>
      <c r="B20" s="200">
        <f>B15-B6</f>
        <v>5</v>
      </c>
      <c r="C20" s="197"/>
      <c r="D20" s="193"/>
      <c r="E20" s="193">
        <f>E15-E6</f>
        <v>5</v>
      </c>
      <c r="F20" s="193"/>
      <c r="G20" s="193"/>
      <c r="H20" s="193">
        <f>H15-H6</f>
        <v>5</v>
      </c>
      <c r="I20" s="193"/>
      <c r="J20" s="193"/>
      <c r="K20" s="193">
        <f>K15-K6</f>
        <v>4</v>
      </c>
      <c r="L20" s="193"/>
      <c r="M20" s="193"/>
      <c r="N20" s="193">
        <f>N15-N6</f>
        <v>4</v>
      </c>
      <c r="O20" s="193"/>
      <c r="P20" s="200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sortState xmlns:xlrd2="http://schemas.microsoft.com/office/spreadsheetml/2017/richdata2" ref="N6:N15">
    <sortCondition ref="N6:N15"/>
  </sortState>
  <mergeCells count="1">
    <mergeCell ref="B3:P4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B2FD-1ABD-48A2-8924-CCFE6E305F60}">
  <dimension ref="A1:I140"/>
  <sheetViews>
    <sheetView workbookViewId="0">
      <selection sqref="A1:I140"/>
    </sheetView>
  </sheetViews>
  <sheetFormatPr defaultRowHeight="14.4"/>
  <cols>
    <col min="4" max="4" width="11" customWidth="1"/>
    <col min="5" max="5" width="12.109375" bestFit="1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5" thickBo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86" t="s">
        <v>139</v>
      </c>
      <c r="C3" s="221"/>
      <c r="D3" s="221"/>
      <c r="E3" s="221"/>
      <c r="F3" s="221"/>
      <c r="G3" s="221"/>
      <c r="H3" s="222"/>
      <c r="I3" s="1"/>
    </row>
    <row r="4" spans="1:9">
      <c r="A4" s="1"/>
      <c r="B4" s="223"/>
      <c r="C4" s="224"/>
      <c r="D4" s="224"/>
      <c r="E4" s="224"/>
      <c r="F4" s="224"/>
      <c r="G4" s="224"/>
      <c r="H4" s="225"/>
      <c r="I4" s="1"/>
    </row>
    <row r="5" spans="1:9" ht="15" thickBot="1">
      <c r="A5" s="1"/>
      <c r="B5" s="226"/>
      <c r="C5" s="227"/>
      <c r="D5" s="227"/>
      <c r="E5" s="227"/>
      <c r="F5" s="227"/>
      <c r="G5" s="227"/>
      <c r="H5" s="228"/>
      <c r="I5" s="1"/>
    </row>
    <row r="6" spans="1:9" ht="18">
      <c r="A6" s="202"/>
      <c r="B6" s="205" t="s">
        <v>0</v>
      </c>
      <c r="C6" s="206"/>
      <c r="D6" s="206" t="s">
        <v>35</v>
      </c>
      <c r="E6" s="207" t="s">
        <v>34</v>
      </c>
      <c r="F6" s="1"/>
      <c r="G6" s="1"/>
      <c r="H6" s="1"/>
      <c r="I6" s="1"/>
    </row>
    <row r="7" spans="1:9">
      <c r="A7" s="204"/>
      <c r="B7" s="229">
        <v>27</v>
      </c>
      <c r="C7" s="230"/>
      <c r="D7" s="230">
        <v>27</v>
      </c>
      <c r="E7" s="231">
        <v>3</v>
      </c>
      <c r="F7" s="1"/>
      <c r="G7" s="1"/>
      <c r="H7" s="1"/>
      <c r="I7" s="1"/>
    </row>
    <row r="8" spans="1:9">
      <c r="A8" s="204"/>
      <c r="B8" s="229">
        <v>27</v>
      </c>
      <c r="C8" s="230"/>
      <c r="D8" s="230">
        <v>28</v>
      </c>
      <c r="E8" s="231">
        <v>5</v>
      </c>
      <c r="F8" s="1"/>
      <c r="G8" s="1"/>
      <c r="H8" s="1"/>
      <c r="I8" s="1"/>
    </row>
    <row r="9" spans="1:9">
      <c r="A9" s="204"/>
      <c r="B9" s="229">
        <v>27</v>
      </c>
      <c r="C9" s="230"/>
      <c r="D9" s="230">
        <v>29</v>
      </c>
      <c r="E9" s="231">
        <v>8</v>
      </c>
      <c r="F9" s="1"/>
      <c r="G9" s="1"/>
      <c r="H9" s="1"/>
      <c r="I9" s="1"/>
    </row>
    <row r="10" spans="1:9">
      <c r="A10" s="204"/>
      <c r="B10" s="229">
        <v>28</v>
      </c>
      <c r="C10" s="230"/>
      <c r="D10" s="230">
        <v>30</v>
      </c>
      <c r="E10" s="231">
        <v>6</v>
      </c>
      <c r="F10" s="1"/>
      <c r="G10" s="1"/>
      <c r="H10" s="1"/>
      <c r="I10" s="1"/>
    </row>
    <row r="11" spans="1:9">
      <c r="A11" s="204"/>
      <c r="B11" s="229">
        <v>28</v>
      </c>
      <c r="C11" s="230"/>
      <c r="D11" s="230">
        <v>31</v>
      </c>
      <c r="E11" s="231">
        <v>10</v>
      </c>
      <c r="F11" s="1"/>
      <c r="G11" s="1"/>
      <c r="H11" s="1"/>
      <c r="I11" s="1"/>
    </row>
    <row r="12" spans="1:9">
      <c r="A12" s="204"/>
      <c r="B12" s="229">
        <v>28</v>
      </c>
      <c r="C12" s="230"/>
      <c r="D12" s="230">
        <v>32</v>
      </c>
      <c r="E12" s="231">
        <v>5</v>
      </c>
      <c r="F12" s="1"/>
      <c r="G12" s="1"/>
      <c r="H12" s="1"/>
      <c r="I12" s="1"/>
    </row>
    <row r="13" spans="1:9" ht="15" thickBot="1">
      <c r="A13" s="204"/>
      <c r="B13" s="229">
        <v>28</v>
      </c>
      <c r="C13" s="230"/>
      <c r="D13" s="230">
        <v>33</v>
      </c>
      <c r="E13" s="231">
        <v>7</v>
      </c>
      <c r="F13" s="1"/>
      <c r="G13" s="204"/>
      <c r="H13" s="204"/>
      <c r="I13" s="1"/>
    </row>
    <row r="14" spans="1:9" ht="15.6">
      <c r="A14" s="204"/>
      <c r="B14" s="229">
        <v>28</v>
      </c>
      <c r="C14" s="230"/>
      <c r="D14" s="230">
        <v>34</v>
      </c>
      <c r="E14" s="231">
        <v>3</v>
      </c>
      <c r="F14" s="1"/>
      <c r="G14" s="211" t="s">
        <v>3</v>
      </c>
      <c r="H14" s="232">
        <v>31</v>
      </c>
      <c r="I14" s="1"/>
    </row>
    <row r="15" spans="1:9" ht="15.6">
      <c r="A15" s="204"/>
      <c r="B15" s="229">
        <v>29</v>
      </c>
      <c r="C15" s="230"/>
      <c r="D15" s="230">
        <v>35</v>
      </c>
      <c r="E15" s="231">
        <v>9</v>
      </c>
      <c r="F15" s="1"/>
      <c r="G15" s="212" t="s">
        <v>2</v>
      </c>
      <c r="H15" s="213">
        <v>35</v>
      </c>
      <c r="I15" s="1"/>
    </row>
    <row r="16" spans="1:9" ht="15.6">
      <c r="A16" s="204"/>
      <c r="B16" s="229">
        <v>29</v>
      </c>
      <c r="C16" s="230"/>
      <c r="D16" s="230">
        <v>36</v>
      </c>
      <c r="E16" s="231">
        <v>7</v>
      </c>
      <c r="F16" s="1"/>
      <c r="G16" s="212" t="s">
        <v>33</v>
      </c>
      <c r="H16" s="213" t="s">
        <v>15</v>
      </c>
      <c r="I16" s="1"/>
    </row>
    <row r="17" spans="1:9" ht="15" thickBot="1">
      <c r="A17" s="204"/>
      <c r="B17" s="229">
        <v>29</v>
      </c>
      <c r="C17" s="230"/>
      <c r="D17" s="230">
        <v>37</v>
      </c>
      <c r="E17" s="231">
        <v>5</v>
      </c>
      <c r="F17" s="1"/>
      <c r="G17" s="233"/>
      <c r="H17" s="234">
        <v>18</v>
      </c>
      <c r="I17" s="1"/>
    </row>
    <row r="18" spans="1:9">
      <c r="A18" s="204"/>
      <c r="B18" s="229">
        <v>29</v>
      </c>
      <c r="C18" s="230"/>
      <c r="D18" s="230">
        <v>38</v>
      </c>
      <c r="E18" s="231">
        <v>6</v>
      </c>
      <c r="F18" s="1"/>
      <c r="G18" s="1"/>
      <c r="H18" s="1"/>
      <c r="I18" s="1"/>
    </row>
    <row r="19" spans="1:9">
      <c r="A19" s="204"/>
      <c r="B19" s="229">
        <v>29</v>
      </c>
      <c r="C19" s="230"/>
      <c r="D19" s="230">
        <v>39</v>
      </c>
      <c r="E19" s="231">
        <v>6</v>
      </c>
      <c r="F19" s="1"/>
      <c r="G19" s="1"/>
      <c r="H19" s="1"/>
      <c r="I19" s="1"/>
    </row>
    <row r="20" spans="1:9">
      <c r="A20" s="204"/>
      <c r="B20" s="229">
        <v>29</v>
      </c>
      <c r="C20" s="230"/>
      <c r="D20" s="230">
        <v>40</v>
      </c>
      <c r="E20" s="231">
        <v>6</v>
      </c>
      <c r="F20" s="1"/>
      <c r="G20" s="1"/>
      <c r="H20" s="1"/>
      <c r="I20" s="1"/>
    </row>
    <row r="21" spans="1:9">
      <c r="A21" s="204"/>
      <c r="B21" s="229">
        <v>29</v>
      </c>
      <c r="C21" s="230"/>
      <c r="D21" s="230">
        <v>41</v>
      </c>
      <c r="E21" s="231">
        <v>4</v>
      </c>
      <c r="F21" s="1"/>
      <c r="G21" s="1"/>
      <c r="H21" s="1"/>
      <c r="I21" s="1"/>
    </row>
    <row r="22" spans="1:9">
      <c r="A22" s="204"/>
      <c r="B22" s="229">
        <v>29</v>
      </c>
      <c r="C22" s="230"/>
      <c r="D22" s="230">
        <v>42</v>
      </c>
      <c r="E22" s="231">
        <v>2</v>
      </c>
      <c r="F22" s="1"/>
      <c r="G22" s="1"/>
      <c r="H22" s="1"/>
      <c r="I22" s="1"/>
    </row>
    <row r="23" spans="1:9">
      <c r="A23" s="204"/>
      <c r="B23" s="229">
        <v>30</v>
      </c>
      <c r="C23" s="230"/>
      <c r="D23" s="230">
        <v>43</v>
      </c>
      <c r="E23" s="231">
        <v>3</v>
      </c>
      <c r="F23" s="1"/>
      <c r="G23" s="1"/>
      <c r="H23" s="1"/>
      <c r="I23" s="1"/>
    </row>
    <row r="24" spans="1:9">
      <c r="A24" s="204"/>
      <c r="B24" s="229">
        <v>30</v>
      </c>
      <c r="C24" s="230"/>
      <c r="D24" s="230">
        <v>44</v>
      </c>
      <c r="E24" s="231">
        <v>3</v>
      </c>
      <c r="F24" s="1"/>
      <c r="G24" s="1"/>
      <c r="H24" s="1"/>
      <c r="I24" s="1"/>
    </row>
    <row r="25" spans="1:9">
      <c r="A25" s="204"/>
      <c r="B25" s="229">
        <v>30</v>
      </c>
      <c r="C25" s="230"/>
      <c r="D25" s="230">
        <v>45</v>
      </c>
      <c r="E25" s="231">
        <v>2</v>
      </c>
      <c r="F25" s="1"/>
      <c r="G25" s="1"/>
      <c r="H25" s="1"/>
      <c r="I25" s="1"/>
    </row>
    <row r="26" spans="1:9">
      <c r="A26" s="204"/>
      <c r="B26" s="229">
        <v>30</v>
      </c>
      <c r="C26" s="230"/>
      <c r="D26" s="230"/>
      <c r="E26" s="231">
        <v>0</v>
      </c>
      <c r="F26" s="1"/>
      <c r="G26" s="1"/>
      <c r="H26" s="1"/>
      <c r="I26" s="1"/>
    </row>
    <row r="27" spans="1:9">
      <c r="A27" s="204"/>
      <c r="B27" s="229">
        <v>30</v>
      </c>
      <c r="C27" s="230"/>
      <c r="D27" s="230"/>
      <c r="E27" s="231"/>
      <c r="F27" s="1"/>
      <c r="G27" s="1"/>
      <c r="H27" s="1"/>
      <c r="I27" s="1"/>
    </row>
    <row r="28" spans="1:9">
      <c r="A28" s="204"/>
      <c r="B28" s="229">
        <v>30</v>
      </c>
      <c r="C28" s="230"/>
      <c r="D28" s="230"/>
      <c r="E28" s="231"/>
      <c r="F28" s="1"/>
      <c r="G28" s="1"/>
      <c r="H28" s="1"/>
      <c r="I28" s="1"/>
    </row>
    <row r="29" spans="1:9">
      <c r="A29" s="204"/>
      <c r="B29" s="229">
        <v>31</v>
      </c>
      <c r="C29" s="230"/>
      <c r="D29" s="230"/>
      <c r="E29" s="231"/>
      <c r="F29" s="1"/>
      <c r="G29" s="1"/>
      <c r="H29" s="1"/>
      <c r="I29" s="1"/>
    </row>
    <row r="30" spans="1:9">
      <c r="A30" s="204"/>
      <c r="B30" s="229">
        <v>31</v>
      </c>
      <c r="C30" s="230"/>
      <c r="D30" s="230"/>
      <c r="E30" s="231"/>
      <c r="F30" s="1"/>
      <c r="G30" s="1"/>
      <c r="H30" s="1"/>
      <c r="I30" s="1"/>
    </row>
    <row r="31" spans="1:9">
      <c r="A31" s="204"/>
      <c r="B31" s="229">
        <v>31</v>
      </c>
      <c r="C31" s="230"/>
      <c r="D31" s="230"/>
      <c r="E31" s="231"/>
      <c r="F31" s="1"/>
      <c r="G31" s="1"/>
      <c r="H31" s="1"/>
      <c r="I31" s="1"/>
    </row>
    <row r="32" spans="1:9">
      <c r="A32" s="204"/>
      <c r="B32" s="229">
        <v>31</v>
      </c>
      <c r="C32" s="230"/>
      <c r="D32" s="230"/>
      <c r="E32" s="231"/>
      <c r="F32" s="1"/>
      <c r="G32" s="1"/>
      <c r="H32" s="1"/>
      <c r="I32" s="1"/>
    </row>
    <row r="33" spans="1:9">
      <c r="A33" s="204"/>
      <c r="B33" s="229">
        <v>31</v>
      </c>
      <c r="C33" s="230"/>
      <c r="D33" s="230"/>
      <c r="E33" s="231"/>
      <c r="F33" s="1"/>
      <c r="G33" s="1"/>
      <c r="H33" s="1"/>
      <c r="I33" s="1"/>
    </row>
    <row r="34" spans="1:9">
      <c r="A34" s="204"/>
      <c r="B34" s="229">
        <v>31</v>
      </c>
      <c r="C34" s="230"/>
      <c r="D34" s="230"/>
      <c r="E34" s="231"/>
      <c r="F34" s="1"/>
      <c r="G34" s="1"/>
      <c r="H34" s="1"/>
      <c r="I34" s="1"/>
    </row>
    <row r="35" spans="1:9">
      <c r="A35" s="204"/>
      <c r="B35" s="229">
        <v>31</v>
      </c>
      <c r="C35" s="230"/>
      <c r="D35" s="230"/>
      <c r="E35" s="231"/>
      <c r="F35" s="1"/>
      <c r="G35" s="1"/>
      <c r="H35" s="1"/>
      <c r="I35" s="1"/>
    </row>
    <row r="36" spans="1:9">
      <c r="A36" s="204"/>
      <c r="B36" s="229">
        <v>31</v>
      </c>
      <c r="C36" s="230"/>
      <c r="D36" s="230"/>
      <c r="E36" s="231"/>
      <c r="F36" s="1"/>
      <c r="G36" s="1"/>
      <c r="H36" s="1"/>
      <c r="I36" s="1"/>
    </row>
    <row r="37" spans="1:9">
      <c r="A37" s="204"/>
      <c r="B37" s="229">
        <v>31</v>
      </c>
      <c r="C37" s="230"/>
      <c r="D37" s="230"/>
      <c r="E37" s="231"/>
      <c r="F37" s="1"/>
      <c r="G37" s="1"/>
      <c r="H37" s="1"/>
      <c r="I37" s="1"/>
    </row>
    <row r="38" spans="1:9">
      <c r="A38" s="204"/>
      <c r="B38" s="229">
        <v>31</v>
      </c>
      <c r="C38" s="230"/>
      <c r="D38" s="230"/>
      <c r="E38" s="231"/>
      <c r="F38" s="1"/>
      <c r="G38" s="1"/>
      <c r="H38" s="1"/>
      <c r="I38" s="1"/>
    </row>
    <row r="39" spans="1:9">
      <c r="A39" s="204"/>
      <c r="B39" s="229">
        <v>32</v>
      </c>
      <c r="C39" s="230"/>
      <c r="D39" s="230"/>
      <c r="E39" s="231"/>
      <c r="F39" s="1"/>
      <c r="G39" s="1"/>
      <c r="H39" s="1"/>
      <c r="I39" s="1"/>
    </row>
    <row r="40" spans="1:9">
      <c r="A40" s="204"/>
      <c r="B40" s="229">
        <v>32</v>
      </c>
      <c r="C40" s="230"/>
      <c r="D40" s="230"/>
      <c r="E40" s="231"/>
      <c r="F40" s="1"/>
      <c r="G40" s="1"/>
      <c r="H40" s="1"/>
      <c r="I40" s="1"/>
    </row>
    <row r="41" spans="1:9">
      <c r="A41" s="204"/>
      <c r="B41" s="229">
        <v>32</v>
      </c>
      <c r="C41" s="230"/>
      <c r="D41" s="230"/>
      <c r="E41" s="231"/>
      <c r="F41" s="1"/>
      <c r="G41" s="1"/>
      <c r="H41" s="1"/>
      <c r="I41" s="1"/>
    </row>
    <row r="42" spans="1:9">
      <c r="A42" s="204"/>
      <c r="B42" s="229">
        <v>32</v>
      </c>
      <c r="C42" s="230"/>
      <c r="D42" s="230"/>
      <c r="E42" s="231"/>
      <c r="F42" s="1"/>
      <c r="G42" s="1"/>
      <c r="H42" s="1"/>
      <c r="I42" s="1"/>
    </row>
    <row r="43" spans="1:9">
      <c r="A43" s="204"/>
      <c r="B43" s="229">
        <v>32</v>
      </c>
      <c r="C43" s="230"/>
      <c r="D43" s="230"/>
      <c r="E43" s="231"/>
      <c r="F43" s="1"/>
      <c r="G43" s="1"/>
      <c r="H43" s="1"/>
      <c r="I43" s="1"/>
    </row>
    <row r="44" spans="1:9">
      <c r="A44" s="204"/>
      <c r="B44" s="229">
        <v>33</v>
      </c>
      <c r="C44" s="230"/>
      <c r="D44" s="230"/>
      <c r="E44" s="231"/>
      <c r="F44" s="1"/>
      <c r="G44" s="1"/>
      <c r="H44" s="1"/>
      <c r="I44" s="1"/>
    </row>
    <row r="45" spans="1:9">
      <c r="A45" s="204"/>
      <c r="B45" s="229">
        <v>33</v>
      </c>
      <c r="C45" s="230"/>
      <c r="D45" s="230"/>
      <c r="E45" s="231"/>
      <c r="F45" s="1"/>
      <c r="G45" s="1"/>
      <c r="H45" s="1"/>
      <c r="I45" s="1"/>
    </row>
    <row r="46" spans="1:9">
      <c r="A46" s="204"/>
      <c r="B46" s="229">
        <v>33</v>
      </c>
      <c r="C46" s="230"/>
      <c r="D46" s="230"/>
      <c r="E46" s="231"/>
      <c r="F46" s="1"/>
      <c r="G46" s="1"/>
      <c r="H46" s="1"/>
      <c r="I46" s="1"/>
    </row>
    <row r="47" spans="1:9">
      <c r="A47" s="204"/>
      <c r="B47" s="229">
        <v>33</v>
      </c>
      <c r="C47" s="230"/>
      <c r="D47" s="230"/>
      <c r="E47" s="231"/>
      <c r="F47" s="1"/>
      <c r="G47" s="1"/>
      <c r="H47" s="1"/>
      <c r="I47" s="1"/>
    </row>
    <row r="48" spans="1:9">
      <c r="A48" s="204"/>
      <c r="B48" s="229">
        <v>33</v>
      </c>
      <c r="C48" s="230"/>
      <c r="D48" s="230"/>
      <c r="E48" s="231"/>
      <c r="F48" s="1"/>
      <c r="G48" s="1"/>
      <c r="H48" s="1"/>
      <c r="I48" s="1"/>
    </row>
    <row r="49" spans="1:9">
      <c r="A49" s="204"/>
      <c r="B49" s="229">
        <v>33</v>
      </c>
      <c r="C49" s="230"/>
      <c r="D49" s="230"/>
      <c r="E49" s="231"/>
      <c r="F49" s="1"/>
      <c r="G49" s="1"/>
      <c r="H49" s="1"/>
      <c r="I49" s="1"/>
    </row>
    <row r="50" spans="1:9">
      <c r="A50" s="204"/>
      <c r="B50" s="229">
        <v>33</v>
      </c>
      <c r="C50" s="230"/>
      <c r="D50" s="230"/>
      <c r="E50" s="231"/>
      <c r="F50" s="1"/>
      <c r="G50" s="1"/>
      <c r="H50" s="1"/>
      <c r="I50" s="1"/>
    </row>
    <row r="51" spans="1:9">
      <c r="A51" s="204"/>
      <c r="B51" s="229">
        <v>34</v>
      </c>
      <c r="C51" s="230"/>
      <c r="D51" s="230"/>
      <c r="E51" s="231"/>
      <c r="F51" s="1"/>
      <c r="G51" s="1"/>
      <c r="H51" s="1"/>
      <c r="I51" s="1"/>
    </row>
    <row r="52" spans="1:9">
      <c r="A52" s="204"/>
      <c r="B52" s="229">
        <v>34</v>
      </c>
      <c r="C52" s="230"/>
      <c r="D52" s="230"/>
      <c r="E52" s="231"/>
      <c r="F52" s="1"/>
      <c r="G52" s="1"/>
      <c r="H52" s="1"/>
      <c r="I52" s="1"/>
    </row>
    <row r="53" spans="1:9">
      <c r="A53" s="204"/>
      <c r="B53" s="229">
        <v>34</v>
      </c>
      <c r="C53" s="230"/>
      <c r="D53" s="230"/>
      <c r="E53" s="231"/>
      <c r="F53" s="1"/>
      <c r="G53" s="1"/>
      <c r="H53" s="1"/>
      <c r="I53" s="1"/>
    </row>
    <row r="54" spans="1:9">
      <c r="A54" s="204"/>
      <c r="B54" s="229">
        <v>35</v>
      </c>
      <c r="C54" s="230"/>
      <c r="D54" s="230"/>
      <c r="E54" s="231"/>
      <c r="F54" s="1"/>
      <c r="G54" s="1"/>
      <c r="H54" s="1"/>
      <c r="I54" s="1"/>
    </row>
    <row r="55" spans="1:9">
      <c r="A55" s="204"/>
      <c r="B55" s="229">
        <v>35</v>
      </c>
      <c r="C55" s="230"/>
      <c r="D55" s="230"/>
      <c r="E55" s="231"/>
      <c r="F55" s="1"/>
      <c r="G55" s="1"/>
      <c r="H55" s="1"/>
      <c r="I55" s="1"/>
    </row>
    <row r="56" spans="1:9">
      <c r="A56" s="204"/>
      <c r="B56" s="229">
        <v>35</v>
      </c>
      <c r="C56" s="230"/>
      <c r="D56" s="230"/>
      <c r="E56" s="231"/>
      <c r="F56" s="1"/>
      <c r="G56" s="1"/>
      <c r="H56" s="1"/>
      <c r="I56" s="1"/>
    </row>
    <row r="57" spans="1:9">
      <c r="A57" s="204"/>
      <c r="B57" s="229">
        <v>35</v>
      </c>
      <c r="C57" s="230"/>
      <c r="D57" s="230"/>
      <c r="E57" s="231"/>
      <c r="F57" s="1"/>
      <c r="G57" s="1"/>
      <c r="H57" s="1"/>
      <c r="I57" s="1"/>
    </row>
    <row r="58" spans="1:9">
      <c r="A58" s="204"/>
      <c r="B58" s="229">
        <v>35</v>
      </c>
      <c r="C58" s="230"/>
      <c r="D58" s="230"/>
      <c r="E58" s="231"/>
      <c r="F58" s="1"/>
      <c r="G58" s="1"/>
      <c r="H58" s="1"/>
      <c r="I58" s="1"/>
    </row>
    <row r="59" spans="1:9">
      <c r="A59" s="204"/>
      <c r="B59" s="229">
        <v>35</v>
      </c>
      <c r="C59" s="230"/>
      <c r="D59" s="230"/>
      <c r="E59" s="231"/>
      <c r="F59" s="1"/>
      <c r="G59" s="1"/>
      <c r="H59" s="1"/>
      <c r="I59" s="1"/>
    </row>
    <row r="60" spans="1:9">
      <c r="A60" s="204"/>
      <c r="B60" s="229">
        <v>35</v>
      </c>
      <c r="C60" s="230"/>
      <c r="D60" s="230"/>
      <c r="E60" s="231"/>
      <c r="F60" s="1"/>
      <c r="G60" s="1"/>
      <c r="H60" s="1"/>
      <c r="I60" s="1"/>
    </row>
    <row r="61" spans="1:9">
      <c r="A61" s="204"/>
      <c r="B61" s="229">
        <v>35</v>
      </c>
      <c r="C61" s="230"/>
      <c r="D61" s="230"/>
      <c r="E61" s="231"/>
      <c r="F61" s="1"/>
      <c r="G61" s="1"/>
      <c r="H61" s="1"/>
      <c r="I61" s="1"/>
    </row>
    <row r="62" spans="1:9">
      <c r="A62" s="204"/>
      <c r="B62" s="229">
        <v>35</v>
      </c>
      <c r="C62" s="230"/>
      <c r="D62" s="230"/>
      <c r="E62" s="231"/>
      <c r="F62" s="1"/>
      <c r="G62" s="1"/>
      <c r="H62" s="1"/>
      <c r="I62" s="1"/>
    </row>
    <row r="63" spans="1:9">
      <c r="A63" s="204"/>
      <c r="B63" s="229">
        <v>36</v>
      </c>
      <c r="C63" s="230"/>
      <c r="D63" s="230"/>
      <c r="E63" s="231"/>
      <c r="F63" s="1"/>
      <c r="G63" s="1"/>
      <c r="H63" s="1"/>
      <c r="I63" s="1"/>
    </row>
    <row r="64" spans="1:9">
      <c r="A64" s="204"/>
      <c r="B64" s="229">
        <v>36</v>
      </c>
      <c r="C64" s="230"/>
      <c r="D64" s="230"/>
      <c r="E64" s="231"/>
      <c r="F64" s="1"/>
      <c r="G64" s="1"/>
      <c r="H64" s="1"/>
      <c r="I64" s="1"/>
    </row>
    <row r="65" spans="1:9">
      <c r="A65" s="204"/>
      <c r="B65" s="229">
        <v>36</v>
      </c>
      <c r="C65" s="230"/>
      <c r="D65" s="230"/>
      <c r="E65" s="231"/>
      <c r="F65" s="1"/>
      <c r="G65" s="1"/>
      <c r="H65" s="1"/>
      <c r="I65" s="1"/>
    </row>
    <row r="66" spans="1:9">
      <c r="A66" s="204"/>
      <c r="B66" s="229">
        <v>36</v>
      </c>
      <c r="C66" s="230"/>
      <c r="D66" s="230"/>
      <c r="E66" s="231"/>
      <c r="F66" s="1"/>
      <c r="G66" s="1"/>
      <c r="H66" s="1"/>
      <c r="I66" s="1"/>
    </row>
    <row r="67" spans="1:9">
      <c r="A67" s="204"/>
      <c r="B67" s="229">
        <v>36</v>
      </c>
      <c r="C67" s="230"/>
      <c r="D67" s="230"/>
      <c r="E67" s="231"/>
      <c r="F67" s="1"/>
      <c r="G67" s="1"/>
      <c r="H67" s="1"/>
      <c r="I67" s="1"/>
    </row>
    <row r="68" spans="1:9">
      <c r="A68" s="204"/>
      <c r="B68" s="229">
        <v>36</v>
      </c>
      <c r="C68" s="230"/>
      <c r="D68" s="230"/>
      <c r="E68" s="231"/>
      <c r="F68" s="1"/>
      <c r="G68" s="1"/>
      <c r="H68" s="1"/>
      <c r="I68" s="1"/>
    </row>
    <row r="69" spans="1:9">
      <c r="A69" s="204"/>
      <c r="B69" s="229">
        <v>36</v>
      </c>
      <c r="C69" s="230"/>
      <c r="D69" s="230"/>
      <c r="E69" s="231"/>
      <c r="F69" s="1"/>
      <c r="G69" s="1"/>
      <c r="H69" s="1"/>
      <c r="I69" s="1"/>
    </row>
    <row r="70" spans="1:9">
      <c r="A70" s="204"/>
      <c r="B70" s="229">
        <v>37</v>
      </c>
      <c r="C70" s="230"/>
      <c r="D70" s="230"/>
      <c r="E70" s="231"/>
      <c r="F70" s="1"/>
      <c r="G70" s="1"/>
      <c r="H70" s="1"/>
      <c r="I70" s="1"/>
    </row>
    <row r="71" spans="1:9">
      <c r="A71" s="204"/>
      <c r="B71" s="229">
        <v>37</v>
      </c>
      <c r="C71" s="230"/>
      <c r="D71" s="230"/>
      <c r="E71" s="231"/>
      <c r="F71" s="1"/>
      <c r="G71" s="1"/>
      <c r="H71" s="1"/>
      <c r="I71" s="1"/>
    </row>
    <row r="72" spans="1:9">
      <c r="A72" s="204"/>
      <c r="B72" s="229">
        <v>37</v>
      </c>
      <c r="C72" s="230"/>
      <c r="D72" s="230"/>
      <c r="E72" s="231"/>
      <c r="F72" s="1"/>
      <c r="G72" s="1"/>
      <c r="H72" s="1"/>
      <c r="I72" s="1"/>
    </row>
    <row r="73" spans="1:9">
      <c r="A73" s="204"/>
      <c r="B73" s="229">
        <v>37</v>
      </c>
      <c r="C73" s="230"/>
      <c r="D73" s="230"/>
      <c r="E73" s="231"/>
      <c r="F73" s="1"/>
      <c r="G73" s="1"/>
      <c r="H73" s="1"/>
      <c r="I73" s="1"/>
    </row>
    <row r="74" spans="1:9">
      <c r="A74" s="204"/>
      <c r="B74" s="229">
        <v>37</v>
      </c>
      <c r="C74" s="230"/>
      <c r="D74" s="230"/>
      <c r="E74" s="231"/>
      <c r="F74" s="1"/>
      <c r="G74" s="1"/>
      <c r="H74" s="1"/>
      <c r="I74" s="1"/>
    </row>
    <row r="75" spans="1:9">
      <c r="A75" s="204"/>
      <c r="B75" s="229">
        <v>38</v>
      </c>
      <c r="C75" s="230"/>
      <c r="D75" s="230"/>
      <c r="E75" s="231"/>
      <c r="F75" s="1"/>
      <c r="G75" s="1"/>
      <c r="H75" s="1"/>
      <c r="I75" s="1"/>
    </row>
    <row r="76" spans="1:9">
      <c r="A76" s="204"/>
      <c r="B76" s="229">
        <v>38</v>
      </c>
      <c r="C76" s="230"/>
      <c r="D76" s="230"/>
      <c r="E76" s="231"/>
      <c r="F76" s="1"/>
      <c r="G76" s="1"/>
      <c r="H76" s="1"/>
      <c r="I76" s="1"/>
    </row>
    <row r="77" spans="1:9">
      <c r="A77" s="204"/>
      <c r="B77" s="229">
        <v>38</v>
      </c>
      <c r="C77" s="230"/>
      <c r="D77" s="230"/>
      <c r="E77" s="231"/>
      <c r="F77" s="1"/>
      <c r="G77" s="1"/>
      <c r="H77" s="1"/>
      <c r="I77" s="1"/>
    </row>
    <row r="78" spans="1:9">
      <c r="A78" s="204"/>
      <c r="B78" s="229">
        <v>38</v>
      </c>
      <c r="C78" s="230"/>
      <c r="D78" s="230"/>
      <c r="E78" s="231"/>
      <c r="F78" s="1"/>
      <c r="G78" s="1"/>
      <c r="H78" s="1"/>
      <c r="I78" s="1"/>
    </row>
    <row r="79" spans="1:9">
      <c r="A79" s="204"/>
      <c r="B79" s="229">
        <v>38</v>
      </c>
      <c r="C79" s="230"/>
      <c r="D79" s="230"/>
      <c r="E79" s="231"/>
      <c r="F79" s="1"/>
      <c r="G79" s="1"/>
      <c r="H79" s="1"/>
      <c r="I79" s="1"/>
    </row>
    <row r="80" spans="1:9">
      <c r="A80" s="204"/>
      <c r="B80" s="229">
        <v>38</v>
      </c>
      <c r="C80" s="230"/>
      <c r="D80" s="230"/>
      <c r="E80" s="231"/>
      <c r="F80" s="1"/>
      <c r="G80" s="1"/>
      <c r="H80" s="1"/>
      <c r="I80" s="1"/>
    </row>
    <row r="81" spans="1:9">
      <c r="A81" s="204"/>
      <c r="B81" s="229">
        <v>39</v>
      </c>
      <c r="C81" s="230"/>
      <c r="D81" s="230"/>
      <c r="E81" s="231"/>
      <c r="F81" s="1"/>
      <c r="G81" s="1"/>
      <c r="H81" s="1"/>
      <c r="I81" s="1"/>
    </row>
    <row r="82" spans="1:9">
      <c r="A82" s="204"/>
      <c r="B82" s="229">
        <v>39</v>
      </c>
      <c r="C82" s="230"/>
      <c r="D82" s="230"/>
      <c r="E82" s="231"/>
      <c r="F82" s="1"/>
      <c r="G82" s="1"/>
      <c r="H82" s="1"/>
      <c r="I82" s="1"/>
    </row>
    <row r="83" spans="1:9">
      <c r="A83" s="204"/>
      <c r="B83" s="229">
        <v>39</v>
      </c>
      <c r="C83" s="230"/>
      <c r="D83" s="230"/>
      <c r="E83" s="231"/>
      <c r="F83" s="1"/>
      <c r="G83" s="1"/>
      <c r="H83" s="1"/>
      <c r="I83" s="1"/>
    </row>
    <row r="84" spans="1:9">
      <c r="A84" s="204"/>
      <c r="B84" s="229">
        <v>39</v>
      </c>
      <c r="C84" s="230"/>
      <c r="D84" s="230"/>
      <c r="E84" s="231"/>
      <c r="F84" s="1"/>
      <c r="G84" s="1"/>
      <c r="H84" s="1"/>
      <c r="I84" s="1"/>
    </row>
    <row r="85" spans="1:9">
      <c r="A85" s="204"/>
      <c r="B85" s="229">
        <v>39</v>
      </c>
      <c r="C85" s="230"/>
      <c r="D85" s="230"/>
      <c r="E85" s="231"/>
      <c r="F85" s="1"/>
      <c r="G85" s="1"/>
      <c r="H85" s="1"/>
      <c r="I85" s="1"/>
    </row>
    <row r="86" spans="1:9">
      <c r="A86" s="204"/>
      <c r="B86" s="229">
        <v>39</v>
      </c>
      <c r="C86" s="230"/>
      <c r="D86" s="230"/>
      <c r="E86" s="231"/>
      <c r="F86" s="1"/>
      <c r="G86" s="1"/>
      <c r="H86" s="1"/>
      <c r="I86" s="1"/>
    </row>
    <row r="87" spans="1:9">
      <c r="A87" s="204"/>
      <c r="B87" s="229">
        <v>40</v>
      </c>
      <c r="C87" s="230"/>
      <c r="D87" s="230"/>
      <c r="E87" s="231"/>
      <c r="F87" s="1"/>
      <c r="G87" s="1"/>
      <c r="H87" s="1"/>
      <c r="I87" s="1"/>
    </row>
    <row r="88" spans="1:9">
      <c r="A88" s="204"/>
      <c r="B88" s="229">
        <v>40</v>
      </c>
      <c r="C88" s="230"/>
      <c r="D88" s="230"/>
      <c r="E88" s="231"/>
      <c r="F88" s="1"/>
      <c r="G88" s="1"/>
      <c r="H88" s="1"/>
      <c r="I88" s="1"/>
    </row>
    <row r="89" spans="1:9">
      <c r="A89" s="204"/>
      <c r="B89" s="229">
        <v>40</v>
      </c>
      <c r="C89" s="230"/>
      <c r="D89" s="230"/>
      <c r="E89" s="231"/>
      <c r="F89" s="1"/>
      <c r="G89" s="1"/>
      <c r="H89" s="1"/>
      <c r="I89" s="1"/>
    </row>
    <row r="90" spans="1:9">
      <c r="A90" s="204"/>
      <c r="B90" s="229">
        <v>40</v>
      </c>
      <c r="C90" s="230"/>
      <c r="D90" s="230"/>
      <c r="E90" s="231"/>
      <c r="F90" s="1"/>
      <c r="G90" s="1"/>
      <c r="H90" s="1"/>
      <c r="I90" s="1"/>
    </row>
    <row r="91" spans="1:9">
      <c r="A91" s="204"/>
      <c r="B91" s="229">
        <v>40</v>
      </c>
      <c r="C91" s="230"/>
      <c r="D91" s="230"/>
      <c r="E91" s="231"/>
      <c r="F91" s="1"/>
      <c r="G91" s="1"/>
      <c r="H91" s="1"/>
      <c r="I91" s="1"/>
    </row>
    <row r="92" spans="1:9">
      <c r="A92" s="204"/>
      <c r="B92" s="229">
        <v>40</v>
      </c>
      <c r="C92" s="230"/>
      <c r="D92" s="230"/>
      <c r="E92" s="231"/>
      <c r="F92" s="1"/>
      <c r="G92" s="1"/>
      <c r="H92" s="1"/>
      <c r="I92" s="1"/>
    </row>
    <row r="93" spans="1:9">
      <c r="A93" s="204"/>
      <c r="B93" s="229">
        <v>41</v>
      </c>
      <c r="C93" s="230"/>
      <c r="D93" s="230"/>
      <c r="E93" s="231"/>
      <c r="F93" s="1"/>
      <c r="G93" s="1"/>
      <c r="H93" s="1"/>
      <c r="I93" s="1"/>
    </row>
    <row r="94" spans="1:9">
      <c r="A94" s="204"/>
      <c r="B94" s="229">
        <v>41</v>
      </c>
      <c r="C94" s="230"/>
      <c r="D94" s="230"/>
      <c r="E94" s="231"/>
      <c r="F94" s="1"/>
      <c r="G94" s="1"/>
      <c r="H94" s="1"/>
      <c r="I94" s="1"/>
    </row>
    <row r="95" spans="1:9">
      <c r="A95" s="204"/>
      <c r="B95" s="229">
        <v>41</v>
      </c>
      <c r="C95" s="230"/>
      <c r="D95" s="230"/>
      <c r="E95" s="231"/>
      <c r="F95" s="1"/>
      <c r="G95" s="1"/>
      <c r="H95" s="1"/>
      <c r="I95" s="1"/>
    </row>
    <row r="96" spans="1:9">
      <c r="A96" s="204"/>
      <c r="B96" s="229">
        <v>41</v>
      </c>
      <c r="C96" s="230"/>
      <c r="D96" s="230"/>
      <c r="E96" s="231"/>
      <c r="F96" s="1"/>
      <c r="G96" s="1"/>
      <c r="H96" s="1"/>
      <c r="I96" s="1"/>
    </row>
    <row r="97" spans="1:9">
      <c r="A97" s="204"/>
      <c r="B97" s="229">
        <v>42</v>
      </c>
      <c r="C97" s="230"/>
      <c r="D97" s="230"/>
      <c r="E97" s="231"/>
      <c r="F97" s="1"/>
      <c r="G97" s="1"/>
      <c r="H97" s="1"/>
      <c r="I97" s="1"/>
    </row>
    <row r="98" spans="1:9">
      <c r="A98" s="204"/>
      <c r="B98" s="229">
        <v>42</v>
      </c>
      <c r="C98" s="230"/>
      <c r="D98" s="230"/>
      <c r="E98" s="231"/>
      <c r="F98" s="1"/>
      <c r="G98" s="1"/>
      <c r="H98" s="1"/>
      <c r="I98" s="1"/>
    </row>
    <row r="99" spans="1:9">
      <c r="A99" s="204"/>
      <c r="B99" s="229">
        <v>43</v>
      </c>
      <c r="C99" s="230"/>
      <c r="D99" s="230"/>
      <c r="E99" s="231"/>
      <c r="F99" s="1"/>
      <c r="G99" s="1"/>
      <c r="H99" s="1"/>
      <c r="I99" s="1"/>
    </row>
    <row r="100" spans="1:9">
      <c r="A100" s="204"/>
      <c r="B100" s="229">
        <v>43</v>
      </c>
      <c r="C100" s="230"/>
      <c r="D100" s="230"/>
      <c r="E100" s="231"/>
      <c r="F100" s="1"/>
      <c r="G100" s="1"/>
      <c r="H100" s="1"/>
      <c r="I100" s="1"/>
    </row>
    <row r="101" spans="1:9">
      <c r="A101" s="204"/>
      <c r="B101" s="229">
        <v>43</v>
      </c>
      <c r="C101" s="230"/>
      <c r="D101" s="230"/>
      <c r="E101" s="231"/>
      <c r="F101" s="1"/>
      <c r="G101" s="1"/>
      <c r="H101" s="1"/>
      <c r="I101" s="1"/>
    </row>
    <row r="102" spans="1:9">
      <c r="A102" s="204"/>
      <c r="B102" s="229">
        <v>44</v>
      </c>
      <c r="C102" s="230"/>
      <c r="D102" s="230"/>
      <c r="E102" s="231"/>
      <c r="F102" s="1"/>
      <c r="G102" s="1"/>
      <c r="H102" s="1"/>
      <c r="I102" s="1"/>
    </row>
    <row r="103" spans="1:9">
      <c r="A103" s="204"/>
      <c r="B103" s="229">
        <v>44</v>
      </c>
      <c r="C103" s="230"/>
      <c r="D103" s="230"/>
      <c r="E103" s="231"/>
      <c r="F103" s="1"/>
      <c r="G103" s="1"/>
      <c r="H103" s="1"/>
      <c r="I103" s="1"/>
    </row>
    <row r="104" spans="1:9">
      <c r="A104" s="204"/>
      <c r="B104" s="229">
        <v>44</v>
      </c>
      <c r="C104" s="230"/>
      <c r="D104" s="230"/>
      <c r="E104" s="231"/>
      <c r="F104" s="1"/>
      <c r="G104" s="1"/>
      <c r="H104" s="1"/>
      <c r="I104" s="1"/>
    </row>
    <row r="105" spans="1:9">
      <c r="A105" s="204"/>
      <c r="B105" s="229">
        <v>45</v>
      </c>
      <c r="C105" s="230"/>
      <c r="D105" s="230"/>
      <c r="E105" s="231"/>
      <c r="F105" s="1"/>
      <c r="G105" s="1"/>
      <c r="H105" s="1"/>
      <c r="I105" s="1"/>
    </row>
    <row r="106" spans="1:9" ht="15" thickBot="1">
      <c r="A106" s="204"/>
      <c r="B106" s="235">
        <v>45</v>
      </c>
      <c r="C106" s="236"/>
      <c r="D106" s="236"/>
      <c r="E106" s="237"/>
      <c r="F106" s="1"/>
      <c r="G106" s="1"/>
      <c r="H106" s="1"/>
      <c r="I106" s="1"/>
    </row>
    <row r="107" spans="1:9">
      <c r="A107" s="204"/>
      <c r="B107" s="204"/>
      <c r="C107" s="204"/>
      <c r="D107" s="204"/>
      <c r="E107" s="204"/>
      <c r="F107" s="1"/>
      <c r="G107" s="1"/>
      <c r="H107" s="1"/>
      <c r="I107" s="1"/>
    </row>
    <row r="108" spans="1:9">
      <c r="A108" s="204"/>
      <c r="B108" s="204"/>
      <c r="C108" s="204"/>
      <c r="D108" s="204"/>
      <c r="E108" s="204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</sheetData>
  <mergeCells count="1">
    <mergeCell ref="B3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2A16-F597-4721-9B4B-841D078FF49A}">
  <dimension ref="J1:Q62"/>
  <sheetViews>
    <sheetView topLeftCell="J1" workbookViewId="0">
      <selection activeCell="S13" sqref="S13"/>
    </sheetView>
  </sheetViews>
  <sheetFormatPr defaultRowHeight="14.4"/>
  <cols>
    <col min="14" max="14" width="12.109375" bestFit="1" customWidth="1"/>
  </cols>
  <sheetData>
    <row r="1" spans="10:17" ht="15" thickBot="1">
      <c r="J1" s="1"/>
      <c r="K1" s="1"/>
      <c r="L1" s="1"/>
      <c r="M1" s="1"/>
      <c r="N1" s="1"/>
      <c r="O1" s="1"/>
      <c r="P1" s="1"/>
      <c r="Q1" s="1"/>
    </row>
    <row r="2" spans="10:17">
      <c r="J2" s="36" t="s">
        <v>140</v>
      </c>
      <c r="K2" s="62"/>
      <c r="L2" s="62"/>
      <c r="M2" s="62"/>
      <c r="N2" s="62"/>
      <c r="O2" s="62"/>
      <c r="P2" s="63"/>
      <c r="Q2" s="1"/>
    </row>
    <row r="3" spans="10:17">
      <c r="J3" s="64"/>
      <c r="K3" s="65"/>
      <c r="L3" s="65"/>
      <c r="M3" s="65"/>
      <c r="N3" s="65"/>
      <c r="O3" s="65"/>
      <c r="P3" s="66"/>
      <c r="Q3" s="1"/>
    </row>
    <row r="4" spans="10:17">
      <c r="J4" s="64"/>
      <c r="K4" s="65"/>
      <c r="L4" s="65"/>
      <c r="M4" s="65"/>
      <c r="N4" s="65"/>
      <c r="O4" s="65"/>
      <c r="P4" s="66"/>
      <c r="Q4" s="1"/>
    </row>
    <row r="5" spans="10:17" ht="15" thickBot="1">
      <c r="J5" s="67"/>
      <c r="K5" s="65"/>
      <c r="L5" s="65"/>
      <c r="M5" s="65"/>
      <c r="N5" s="65"/>
      <c r="O5" s="68"/>
      <c r="P5" s="69"/>
      <c r="Q5" s="1"/>
    </row>
    <row r="6" spans="10:17" ht="18">
      <c r="J6" s="202"/>
      <c r="K6" s="239" t="s">
        <v>0</v>
      </c>
      <c r="L6" s="240"/>
      <c r="M6" s="240" t="s">
        <v>35</v>
      </c>
      <c r="N6" s="241" t="s">
        <v>34</v>
      </c>
      <c r="O6" s="1"/>
      <c r="P6" s="1"/>
      <c r="Q6" s="1"/>
    </row>
    <row r="7" spans="10:17">
      <c r="J7" s="204"/>
      <c r="K7" s="242">
        <v>28</v>
      </c>
      <c r="L7" s="238"/>
      <c r="M7" s="238">
        <v>28</v>
      </c>
      <c r="N7" s="243">
        <v>1</v>
      </c>
      <c r="O7" s="1"/>
      <c r="P7" s="1"/>
      <c r="Q7" s="1"/>
    </row>
    <row r="8" spans="10:17">
      <c r="J8" s="204"/>
      <c r="K8" s="242">
        <v>35</v>
      </c>
      <c r="L8" s="238"/>
      <c r="M8" s="238">
        <v>35</v>
      </c>
      <c r="N8" s="243">
        <v>1</v>
      </c>
      <c r="O8" s="1"/>
      <c r="P8" s="1"/>
      <c r="Q8" s="1"/>
    </row>
    <row r="9" spans="10:17">
      <c r="J9" s="204"/>
      <c r="K9" s="242">
        <v>36</v>
      </c>
      <c r="L9" s="238"/>
      <c r="M9" s="238">
        <v>36</v>
      </c>
      <c r="N9" s="243">
        <v>1</v>
      </c>
      <c r="O9" s="1"/>
      <c r="P9" s="1"/>
      <c r="Q9" s="1"/>
    </row>
    <row r="10" spans="10:17">
      <c r="J10" s="204"/>
      <c r="K10" s="242">
        <v>38</v>
      </c>
      <c r="L10" s="238"/>
      <c r="M10" s="238">
        <v>38</v>
      </c>
      <c r="N10" s="243">
        <v>1</v>
      </c>
      <c r="O10" s="1"/>
      <c r="P10" s="1"/>
      <c r="Q10" s="1"/>
    </row>
    <row r="11" spans="10:17">
      <c r="J11" s="204"/>
      <c r="K11" s="242">
        <v>39</v>
      </c>
      <c r="L11" s="238"/>
      <c r="M11" s="238">
        <v>39</v>
      </c>
      <c r="N11" s="243">
        <v>2</v>
      </c>
      <c r="O11" s="1"/>
      <c r="P11" s="1"/>
      <c r="Q11" s="1"/>
    </row>
    <row r="12" spans="10:17">
      <c r="J12" s="204"/>
      <c r="K12" s="242">
        <v>39</v>
      </c>
      <c r="L12" s="238"/>
      <c r="M12" s="238">
        <v>40</v>
      </c>
      <c r="N12" s="243">
        <v>3</v>
      </c>
      <c r="O12" s="1"/>
      <c r="P12" s="1"/>
      <c r="Q12" s="1"/>
    </row>
    <row r="13" spans="10:17">
      <c r="J13" s="204"/>
      <c r="K13" s="242">
        <v>40</v>
      </c>
      <c r="L13" s="238"/>
      <c r="M13" s="238">
        <v>41</v>
      </c>
      <c r="N13" s="243">
        <v>2</v>
      </c>
      <c r="O13" s="1"/>
      <c r="P13" s="1"/>
      <c r="Q13" s="1"/>
    </row>
    <row r="14" spans="10:17" ht="15" thickBot="1">
      <c r="J14" s="204"/>
      <c r="K14" s="242">
        <v>40</v>
      </c>
      <c r="L14" s="238"/>
      <c r="M14" s="238">
        <v>42</v>
      </c>
      <c r="N14" s="243">
        <v>2</v>
      </c>
      <c r="O14" s="1"/>
      <c r="P14" s="204"/>
      <c r="Q14" s="204"/>
    </row>
    <row r="15" spans="10:17" ht="15.6">
      <c r="J15" s="204"/>
      <c r="K15" s="242">
        <v>40</v>
      </c>
      <c r="L15" s="238"/>
      <c r="M15" s="238">
        <v>43</v>
      </c>
      <c r="N15" s="243">
        <v>1</v>
      </c>
      <c r="O15" s="1"/>
      <c r="P15" s="247" t="s">
        <v>3</v>
      </c>
      <c r="Q15" s="248">
        <v>40</v>
      </c>
    </row>
    <row r="16" spans="10:17" ht="15.6">
      <c r="J16" s="204"/>
      <c r="K16" s="242">
        <v>41</v>
      </c>
      <c r="L16" s="238"/>
      <c r="M16" s="238">
        <v>44</v>
      </c>
      <c r="N16" s="243">
        <v>1</v>
      </c>
      <c r="O16" s="1"/>
      <c r="P16" s="249" t="s">
        <v>2</v>
      </c>
      <c r="Q16" s="250">
        <v>50</v>
      </c>
    </row>
    <row r="17" spans="10:17" ht="15.6">
      <c r="J17" s="204"/>
      <c r="K17" s="242">
        <v>41</v>
      </c>
      <c r="L17" s="238"/>
      <c r="M17" s="238">
        <v>45</v>
      </c>
      <c r="N17" s="243">
        <v>2</v>
      </c>
      <c r="O17" s="1"/>
      <c r="P17" s="249" t="s">
        <v>33</v>
      </c>
      <c r="Q17" s="250" t="s">
        <v>15</v>
      </c>
    </row>
    <row r="18" spans="10:17" ht="16.2" thickBot="1">
      <c r="J18" s="204"/>
      <c r="K18" s="242">
        <v>42</v>
      </c>
      <c r="L18" s="238"/>
      <c r="M18" s="238">
        <v>47</v>
      </c>
      <c r="N18" s="243">
        <v>3</v>
      </c>
      <c r="O18" s="1"/>
      <c r="P18" s="251"/>
      <c r="Q18" s="252">
        <v>45</v>
      </c>
    </row>
    <row r="19" spans="10:17">
      <c r="J19" s="204"/>
      <c r="K19" s="242">
        <v>42</v>
      </c>
      <c r="L19" s="238"/>
      <c r="M19" s="238">
        <v>48</v>
      </c>
      <c r="N19" s="243">
        <v>2</v>
      </c>
      <c r="O19" s="1"/>
      <c r="P19" s="1"/>
      <c r="Q19" s="1"/>
    </row>
    <row r="20" spans="10:17">
      <c r="J20" s="204"/>
      <c r="K20" s="242">
        <v>43</v>
      </c>
      <c r="L20" s="238"/>
      <c r="M20" s="238">
        <v>49</v>
      </c>
      <c r="N20" s="243">
        <v>3</v>
      </c>
      <c r="O20" s="1"/>
      <c r="P20" s="1"/>
      <c r="Q20" s="1"/>
    </row>
    <row r="21" spans="10:17">
      <c r="J21" s="204"/>
      <c r="K21" s="242">
        <v>44</v>
      </c>
      <c r="L21" s="238"/>
      <c r="M21" s="238">
        <v>51</v>
      </c>
      <c r="N21" s="243">
        <v>2</v>
      </c>
      <c r="O21" s="1"/>
      <c r="P21" s="1"/>
      <c r="Q21" s="1"/>
    </row>
    <row r="22" spans="10:17">
      <c r="J22" s="204"/>
      <c r="K22" s="242">
        <v>45</v>
      </c>
      <c r="L22" s="238"/>
      <c r="M22" s="238">
        <v>52</v>
      </c>
      <c r="N22" s="243">
        <v>3</v>
      </c>
      <c r="O22" s="1"/>
      <c r="P22" s="1"/>
      <c r="Q22" s="1"/>
    </row>
    <row r="23" spans="10:17">
      <c r="J23" s="204"/>
      <c r="K23" s="242">
        <v>45</v>
      </c>
      <c r="L23" s="238"/>
      <c r="M23" s="238">
        <v>55</v>
      </c>
      <c r="N23" s="243">
        <v>2</v>
      </c>
      <c r="O23" s="1"/>
      <c r="P23" s="1"/>
      <c r="Q23" s="1"/>
    </row>
    <row r="24" spans="10:17">
      <c r="J24" s="204"/>
      <c r="K24" s="242">
        <v>47</v>
      </c>
      <c r="L24" s="238"/>
      <c r="M24" s="238">
        <v>56</v>
      </c>
      <c r="N24" s="243">
        <v>2</v>
      </c>
      <c r="O24" s="1"/>
      <c r="P24" s="1"/>
      <c r="Q24" s="1"/>
    </row>
    <row r="25" spans="10:17">
      <c r="J25" s="204"/>
      <c r="K25" s="242">
        <v>47</v>
      </c>
      <c r="L25" s="238"/>
      <c r="M25" s="238">
        <v>57</v>
      </c>
      <c r="N25" s="243">
        <v>1</v>
      </c>
      <c r="O25" s="1"/>
      <c r="P25" s="1"/>
      <c r="Q25" s="1"/>
    </row>
    <row r="26" spans="10:17">
      <c r="J26" s="204"/>
      <c r="K26" s="242">
        <v>47</v>
      </c>
      <c r="L26" s="238"/>
      <c r="M26" s="238">
        <v>58</v>
      </c>
      <c r="N26" s="243">
        <v>3</v>
      </c>
      <c r="O26" s="1"/>
      <c r="P26" s="1"/>
      <c r="Q26" s="1"/>
    </row>
    <row r="27" spans="10:17">
      <c r="J27" s="204"/>
      <c r="K27" s="242">
        <v>48</v>
      </c>
      <c r="L27" s="238"/>
      <c r="M27" s="238">
        <v>59</v>
      </c>
      <c r="N27" s="243">
        <v>2</v>
      </c>
      <c r="O27" s="1"/>
      <c r="P27" s="1"/>
      <c r="Q27" s="1"/>
    </row>
    <row r="28" spans="10:17">
      <c r="J28" s="204"/>
      <c r="K28" s="242">
        <v>48</v>
      </c>
      <c r="L28" s="238"/>
      <c r="M28" s="238">
        <v>60</v>
      </c>
      <c r="N28" s="243">
        <v>1</v>
      </c>
      <c r="O28" s="1"/>
      <c r="P28" s="1"/>
      <c r="Q28" s="1"/>
    </row>
    <row r="29" spans="10:17">
      <c r="J29" s="204"/>
      <c r="K29" s="242">
        <v>49</v>
      </c>
      <c r="L29" s="238"/>
      <c r="M29" s="238">
        <v>61</v>
      </c>
      <c r="N29" s="243">
        <v>1</v>
      </c>
      <c r="O29" s="1"/>
      <c r="P29" s="1"/>
      <c r="Q29" s="1"/>
    </row>
    <row r="30" spans="10:17">
      <c r="J30" s="204"/>
      <c r="K30" s="242">
        <v>49</v>
      </c>
      <c r="L30" s="238"/>
      <c r="M30" s="238">
        <v>62</v>
      </c>
      <c r="N30" s="243">
        <v>2</v>
      </c>
      <c r="O30" s="1"/>
      <c r="P30" s="1"/>
      <c r="Q30" s="1"/>
    </row>
    <row r="31" spans="10:17">
      <c r="J31" s="204"/>
      <c r="K31" s="242">
        <v>49</v>
      </c>
      <c r="L31" s="238"/>
      <c r="M31" s="238">
        <v>63</v>
      </c>
      <c r="N31" s="243">
        <v>1</v>
      </c>
      <c r="O31" s="1"/>
      <c r="P31" s="1"/>
      <c r="Q31" s="1"/>
    </row>
    <row r="32" spans="10:17">
      <c r="J32" s="204"/>
      <c r="K32" s="242">
        <v>51</v>
      </c>
      <c r="L32" s="238"/>
      <c r="M32" s="238">
        <v>65</v>
      </c>
      <c r="N32" s="243">
        <v>3</v>
      </c>
      <c r="O32" s="1"/>
      <c r="P32" s="1"/>
      <c r="Q32" s="1"/>
    </row>
    <row r="33" spans="10:17">
      <c r="J33" s="204"/>
      <c r="K33" s="242">
        <v>51</v>
      </c>
      <c r="L33" s="238"/>
      <c r="M33" s="238">
        <v>68</v>
      </c>
      <c r="N33" s="243">
        <v>1</v>
      </c>
      <c r="O33" s="1"/>
      <c r="P33" s="1"/>
      <c r="Q33" s="1"/>
    </row>
    <row r="34" spans="10:17">
      <c r="J34" s="204"/>
      <c r="K34" s="242">
        <v>52</v>
      </c>
      <c r="L34" s="238"/>
      <c r="M34" s="238">
        <v>73</v>
      </c>
      <c r="N34" s="243">
        <v>1</v>
      </c>
      <c r="O34" s="1"/>
      <c r="P34" s="1"/>
      <c r="Q34" s="1"/>
    </row>
    <row r="35" spans="10:17">
      <c r="J35" s="204"/>
      <c r="K35" s="242">
        <v>52</v>
      </c>
      <c r="L35" s="238"/>
      <c r="M35" s="238"/>
      <c r="N35" s="243">
        <v>0</v>
      </c>
      <c r="O35" s="1"/>
      <c r="P35" s="1"/>
      <c r="Q35" s="1"/>
    </row>
    <row r="36" spans="10:17">
      <c r="J36" s="204"/>
      <c r="K36" s="242">
        <v>52</v>
      </c>
      <c r="L36" s="238"/>
      <c r="M36" s="238"/>
      <c r="N36" s="243"/>
      <c r="O36" s="1"/>
      <c r="P36" s="1"/>
      <c r="Q36" s="1"/>
    </row>
    <row r="37" spans="10:17">
      <c r="J37" s="204"/>
      <c r="K37" s="242">
        <v>55</v>
      </c>
      <c r="L37" s="238"/>
      <c r="M37" s="238"/>
      <c r="N37" s="243"/>
      <c r="O37" s="1"/>
      <c r="P37" s="1"/>
      <c r="Q37" s="1"/>
    </row>
    <row r="38" spans="10:17">
      <c r="J38" s="204"/>
      <c r="K38" s="242">
        <v>55</v>
      </c>
      <c r="L38" s="238"/>
      <c r="M38" s="238"/>
      <c r="N38" s="243"/>
      <c r="O38" s="1"/>
      <c r="P38" s="1"/>
      <c r="Q38" s="1"/>
    </row>
    <row r="39" spans="10:17">
      <c r="J39" s="204"/>
      <c r="K39" s="242">
        <v>56</v>
      </c>
      <c r="L39" s="238"/>
      <c r="M39" s="238"/>
      <c r="N39" s="243"/>
      <c r="O39" s="1"/>
      <c r="P39" s="1"/>
      <c r="Q39" s="1"/>
    </row>
    <row r="40" spans="10:17">
      <c r="J40" s="204"/>
      <c r="K40" s="242">
        <v>56</v>
      </c>
      <c r="L40" s="238"/>
      <c r="M40" s="238"/>
      <c r="N40" s="243"/>
      <c r="O40" s="1"/>
      <c r="P40" s="1"/>
      <c r="Q40" s="1"/>
    </row>
    <row r="41" spans="10:17">
      <c r="J41" s="204"/>
      <c r="K41" s="242">
        <v>57</v>
      </c>
      <c r="L41" s="238"/>
      <c r="M41" s="238"/>
      <c r="N41" s="243"/>
      <c r="O41" s="1"/>
      <c r="P41" s="1"/>
      <c r="Q41" s="1"/>
    </row>
    <row r="42" spans="10:17">
      <c r="J42" s="204"/>
      <c r="K42" s="242">
        <v>58</v>
      </c>
      <c r="L42" s="238"/>
      <c r="M42" s="238"/>
      <c r="N42" s="243"/>
      <c r="O42" s="1"/>
      <c r="P42" s="1"/>
      <c r="Q42" s="1"/>
    </row>
    <row r="43" spans="10:17">
      <c r="J43" s="204"/>
      <c r="K43" s="242">
        <v>58</v>
      </c>
      <c r="L43" s="238"/>
      <c r="M43" s="238"/>
      <c r="N43" s="243"/>
      <c r="O43" s="1"/>
      <c r="P43" s="1"/>
      <c r="Q43" s="1"/>
    </row>
    <row r="44" spans="10:17">
      <c r="J44" s="204"/>
      <c r="K44" s="242">
        <v>58</v>
      </c>
      <c r="L44" s="238"/>
      <c r="M44" s="238"/>
      <c r="N44" s="243"/>
      <c r="O44" s="1"/>
      <c r="P44" s="1"/>
      <c r="Q44" s="1"/>
    </row>
    <row r="45" spans="10:17">
      <c r="J45" s="204"/>
      <c r="K45" s="242">
        <v>59</v>
      </c>
      <c r="L45" s="238"/>
      <c r="M45" s="238"/>
      <c r="N45" s="243"/>
      <c r="O45" s="1"/>
      <c r="P45" s="1"/>
      <c r="Q45" s="1"/>
    </row>
    <row r="46" spans="10:17">
      <c r="J46" s="204"/>
      <c r="K46" s="242">
        <v>59</v>
      </c>
      <c r="L46" s="238"/>
      <c r="M46" s="238"/>
      <c r="N46" s="243"/>
      <c r="O46" s="1"/>
      <c r="P46" s="1"/>
      <c r="Q46" s="1"/>
    </row>
    <row r="47" spans="10:17">
      <c r="J47" s="204"/>
      <c r="K47" s="242">
        <v>60</v>
      </c>
      <c r="L47" s="238"/>
      <c r="M47" s="238"/>
      <c r="N47" s="243"/>
      <c r="O47" s="1"/>
      <c r="P47" s="1"/>
      <c r="Q47" s="1"/>
    </row>
    <row r="48" spans="10:17">
      <c r="J48" s="204"/>
      <c r="K48" s="242">
        <v>61</v>
      </c>
      <c r="L48" s="238"/>
      <c r="M48" s="238"/>
      <c r="N48" s="243"/>
      <c r="O48" s="1"/>
      <c r="P48" s="1"/>
      <c r="Q48" s="1"/>
    </row>
    <row r="49" spans="10:17">
      <c r="J49" s="204"/>
      <c r="K49" s="242">
        <v>62</v>
      </c>
      <c r="L49" s="238"/>
      <c r="M49" s="238"/>
      <c r="N49" s="243"/>
      <c r="O49" s="1"/>
      <c r="P49" s="1"/>
      <c r="Q49" s="1"/>
    </row>
    <row r="50" spans="10:17">
      <c r="J50" s="204"/>
      <c r="K50" s="242">
        <v>62</v>
      </c>
      <c r="L50" s="238"/>
      <c r="M50" s="238"/>
      <c r="N50" s="243"/>
      <c r="O50" s="1"/>
      <c r="P50" s="1"/>
      <c r="Q50" s="1"/>
    </row>
    <row r="51" spans="10:17">
      <c r="J51" s="204"/>
      <c r="K51" s="242">
        <v>63</v>
      </c>
      <c r="L51" s="238"/>
      <c r="M51" s="238"/>
      <c r="N51" s="243"/>
      <c r="O51" s="1"/>
      <c r="P51" s="1"/>
      <c r="Q51" s="1"/>
    </row>
    <row r="52" spans="10:17">
      <c r="J52" s="204"/>
      <c r="K52" s="242">
        <v>65</v>
      </c>
      <c r="L52" s="238"/>
      <c r="M52" s="238"/>
      <c r="N52" s="243"/>
      <c r="O52" s="1"/>
      <c r="P52" s="1"/>
      <c r="Q52" s="1"/>
    </row>
    <row r="53" spans="10:17">
      <c r="J53" s="204"/>
      <c r="K53" s="242">
        <v>65</v>
      </c>
      <c r="L53" s="238"/>
      <c r="M53" s="238"/>
      <c r="N53" s="243"/>
      <c r="O53" s="1"/>
      <c r="P53" s="1"/>
      <c r="Q53" s="1"/>
    </row>
    <row r="54" spans="10:17">
      <c r="J54" s="204"/>
      <c r="K54" s="242">
        <v>65</v>
      </c>
      <c r="L54" s="238"/>
      <c r="M54" s="238"/>
      <c r="N54" s="243"/>
      <c r="O54" s="1"/>
      <c r="P54" s="1"/>
      <c r="Q54" s="1"/>
    </row>
    <row r="55" spans="10:17">
      <c r="J55" s="204"/>
      <c r="K55" s="242">
        <v>68</v>
      </c>
      <c r="L55" s="238"/>
      <c r="M55" s="238"/>
      <c r="N55" s="243"/>
      <c r="O55" s="1"/>
      <c r="P55" s="1"/>
      <c r="Q55" s="1"/>
    </row>
    <row r="56" spans="10:17" ht="15" thickBot="1">
      <c r="J56" s="204"/>
      <c r="K56" s="244">
        <v>73</v>
      </c>
      <c r="L56" s="245"/>
      <c r="M56" s="245"/>
      <c r="N56" s="246"/>
      <c r="O56" s="1"/>
      <c r="P56" s="1"/>
      <c r="Q56" s="1"/>
    </row>
    <row r="57" spans="10:17">
      <c r="J57" s="204"/>
      <c r="K57" s="204"/>
      <c r="L57" s="204"/>
      <c r="M57" s="204"/>
      <c r="N57" s="204"/>
      <c r="O57" s="1"/>
      <c r="P57" s="1"/>
      <c r="Q57" s="1"/>
    </row>
    <row r="58" spans="10:17">
      <c r="J58" s="1"/>
      <c r="K58" s="1"/>
      <c r="L58" s="204"/>
      <c r="M58" s="204"/>
      <c r="N58" s="204"/>
      <c r="O58" s="1"/>
      <c r="P58" s="1"/>
      <c r="Q58" s="1"/>
    </row>
    <row r="59" spans="10:17">
      <c r="J59" s="1"/>
      <c r="K59" s="1"/>
      <c r="L59" s="204"/>
      <c r="M59" s="204"/>
      <c r="N59" s="204"/>
      <c r="O59" s="1"/>
      <c r="P59" s="1"/>
      <c r="Q59" s="1"/>
    </row>
    <row r="60" spans="10:17">
      <c r="J60" s="1"/>
      <c r="K60" s="1"/>
      <c r="L60" s="204"/>
      <c r="M60" s="204"/>
      <c r="N60" s="204"/>
      <c r="O60" s="1"/>
      <c r="P60" s="1"/>
      <c r="Q60" s="1"/>
    </row>
    <row r="61" spans="10:17">
      <c r="J61" s="1"/>
      <c r="K61" s="1"/>
      <c r="L61" s="204"/>
      <c r="M61" s="204"/>
      <c r="N61" s="204"/>
      <c r="O61" s="1"/>
      <c r="P61" s="1"/>
      <c r="Q61" s="1"/>
    </row>
    <row r="62" spans="10:17">
      <c r="L62" s="203"/>
      <c r="M62" s="203"/>
      <c r="N62" s="203"/>
    </row>
  </sheetData>
  <mergeCells count="1">
    <mergeCell ref="J2:P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957B-EDB7-4F19-8CAC-68700A905EBD}">
  <dimension ref="C1:T14"/>
  <sheetViews>
    <sheetView topLeftCell="C1" workbookViewId="0">
      <selection activeCell="O28" sqref="O28"/>
    </sheetView>
  </sheetViews>
  <sheetFormatPr defaultRowHeight="14.4"/>
  <cols>
    <col min="3" max="3" width="17.44140625" customWidth="1"/>
    <col min="4" max="4" width="14" bestFit="1" customWidth="1"/>
    <col min="11" max="11" width="11.33203125" bestFit="1" customWidth="1"/>
    <col min="20" max="20" width="12" bestFit="1" customWidth="1"/>
  </cols>
  <sheetData>
    <row r="1" spans="3:20" ht="15" thickBot="1"/>
    <row r="2" spans="3:20">
      <c r="C2" s="86" t="s">
        <v>141</v>
      </c>
      <c r="D2" s="180"/>
      <c r="E2" s="180"/>
      <c r="F2" s="180"/>
      <c r="G2" s="180"/>
      <c r="H2" s="180"/>
      <c r="I2" s="180"/>
      <c r="J2" s="181"/>
    </row>
    <row r="3" spans="3:20">
      <c r="C3" s="208"/>
      <c r="D3" s="209"/>
      <c r="E3" s="209"/>
      <c r="F3" s="209"/>
      <c r="G3" s="209"/>
      <c r="H3" s="209"/>
      <c r="I3" s="209"/>
      <c r="J3" s="210"/>
    </row>
    <row r="4" spans="3:20" ht="15" thickBot="1">
      <c r="C4" s="182"/>
      <c r="D4" s="183"/>
      <c r="E4" s="183"/>
      <c r="F4" s="183"/>
      <c r="G4" s="183"/>
      <c r="H4" s="183"/>
      <c r="I4" s="183"/>
      <c r="J4" s="184"/>
    </row>
    <row r="5" spans="3:20">
      <c r="C5" s="254" t="s">
        <v>36</v>
      </c>
      <c r="D5" s="255" t="s">
        <v>37</v>
      </c>
    </row>
    <row r="6" spans="3:20">
      <c r="C6" s="147" t="s">
        <v>38</v>
      </c>
      <c r="D6" s="148">
        <v>30</v>
      </c>
    </row>
    <row r="7" spans="3:20">
      <c r="C7" s="147" t="s">
        <v>39</v>
      </c>
      <c r="D7" s="148">
        <v>40</v>
      </c>
    </row>
    <row r="8" spans="3:20" ht="18">
      <c r="C8" s="147" t="s">
        <v>40</v>
      </c>
      <c r="D8" s="148">
        <v>20</v>
      </c>
      <c r="K8" s="3"/>
      <c r="T8" s="3"/>
    </row>
    <row r="9" spans="3:20">
      <c r="C9" s="147" t="s">
        <v>42</v>
      </c>
      <c r="D9" s="148">
        <v>10</v>
      </c>
    </row>
    <row r="10" spans="3:20">
      <c r="C10" s="147" t="s">
        <v>41</v>
      </c>
      <c r="D10" s="148">
        <v>45</v>
      </c>
    </row>
    <row r="11" spans="3:20">
      <c r="C11" s="147" t="s">
        <v>43</v>
      </c>
      <c r="D11" s="148">
        <v>25</v>
      </c>
    </row>
    <row r="12" spans="3:20">
      <c r="C12" s="147" t="s">
        <v>44</v>
      </c>
      <c r="D12" s="148">
        <v>30</v>
      </c>
    </row>
    <row r="13" spans="3:20" ht="15" thickBot="1">
      <c r="C13" s="253" t="s">
        <v>47</v>
      </c>
      <c r="D13" s="150">
        <f>MAX(D6:D12)</f>
        <v>45</v>
      </c>
    </row>
    <row r="14" spans="3:20">
      <c r="C14" s="1"/>
      <c r="D14" s="1"/>
    </row>
  </sheetData>
  <mergeCells count="1">
    <mergeCell ref="C2:J4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366A-C60D-4EC6-8A71-CBC5D2577596}">
  <dimension ref="A1:H105"/>
  <sheetViews>
    <sheetView workbookViewId="0">
      <selection activeCell="N5" sqref="N5"/>
    </sheetView>
  </sheetViews>
  <sheetFormatPr defaultRowHeight="14.4"/>
  <cols>
    <col min="1" max="1" width="12.21875" customWidth="1"/>
    <col min="2" max="2" width="15.21875" customWidth="1"/>
  </cols>
  <sheetData>
    <row r="1" spans="1:8">
      <c r="A1" s="25" t="s">
        <v>142</v>
      </c>
      <c r="B1" s="70"/>
      <c r="C1" s="70"/>
      <c r="D1" s="70"/>
      <c r="E1" s="70"/>
      <c r="F1" s="70"/>
      <c r="G1" s="70"/>
      <c r="H1" s="70"/>
    </row>
    <row r="2" spans="1:8">
      <c r="A2" s="70"/>
      <c r="B2" s="70"/>
      <c r="C2" s="70"/>
      <c r="D2" s="70"/>
      <c r="E2" s="70"/>
      <c r="F2" s="70"/>
      <c r="G2" s="70"/>
      <c r="H2" s="70"/>
    </row>
    <row r="3" spans="1:8">
      <c r="A3" s="70"/>
      <c r="B3" s="70"/>
      <c r="C3" s="70"/>
      <c r="D3" s="70"/>
      <c r="E3" s="70"/>
      <c r="F3" s="70"/>
      <c r="G3" s="70"/>
      <c r="H3" s="70"/>
    </row>
    <row r="4" spans="1:8" ht="15" thickBot="1">
      <c r="A4" s="70"/>
      <c r="B4" s="70"/>
      <c r="C4" s="70"/>
      <c r="D4" s="70"/>
      <c r="E4" s="70"/>
      <c r="F4" s="70"/>
      <c r="G4" s="70"/>
      <c r="H4" s="70"/>
    </row>
    <row r="5" spans="1:8" s="4" customFormat="1" ht="18">
      <c r="A5" s="257" t="s">
        <v>46</v>
      </c>
      <c r="B5" s="258" t="s">
        <v>45</v>
      </c>
    </row>
    <row r="6" spans="1:8">
      <c r="A6" s="164">
        <v>1</v>
      </c>
      <c r="B6" s="165">
        <v>2</v>
      </c>
    </row>
    <row r="7" spans="1:8">
      <c r="A7" s="164">
        <v>2</v>
      </c>
      <c r="B7" s="165">
        <v>2</v>
      </c>
    </row>
    <row r="8" spans="1:8">
      <c r="A8" s="164">
        <v>3</v>
      </c>
      <c r="B8" s="165">
        <v>2</v>
      </c>
    </row>
    <row r="9" spans="1:8">
      <c r="A9" s="164">
        <v>4</v>
      </c>
      <c r="B9" s="165">
        <v>2</v>
      </c>
    </row>
    <row r="10" spans="1:8">
      <c r="A10" s="164">
        <v>5</v>
      </c>
      <c r="B10" s="165">
        <v>2</v>
      </c>
    </row>
    <row r="11" spans="1:8">
      <c r="A11" s="164">
        <v>6</v>
      </c>
      <c r="B11" s="165">
        <v>2</v>
      </c>
    </row>
    <row r="12" spans="1:8">
      <c r="A12" s="164">
        <v>7</v>
      </c>
      <c r="B12" s="165">
        <v>2</v>
      </c>
    </row>
    <row r="13" spans="1:8">
      <c r="A13" s="164">
        <v>8</v>
      </c>
      <c r="B13" s="165">
        <v>2</v>
      </c>
    </row>
    <row r="14" spans="1:8">
      <c r="A14" s="164">
        <v>9</v>
      </c>
      <c r="B14" s="165">
        <v>3</v>
      </c>
    </row>
    <row r="15" spans="1:8">
      <c r="A15" s="164">
        <v>10</v>
      </c>
      <c r="B15" s="165">
        <v>3</v>
      </c>
    </row>
    <row r="16" spans="1:8">
      <c r="A16" s="164">
        <v>11</v>
      </c>
      <c r="B16" s="165">
        <v>3</v>
      </c>
    </row>
    <row r="17" spans="1:2">
      <c r="A17" s="164">
        <v>12</v>
      </c>
      <c r="B17" s="165">
        <v>3</v>
      </c>
    </row>
    <row r="18" spans="1:2">
      <c r="A18" s="164">
        <v>13</v>
      </c>
      <c r="B18" s="165">
        <v>3</v>
      </c>
    </row>
    <row r="19" spans="1:2">
      <c r="A19" s="164">
        <v>14</v>
      </c>
      <c r="B19" s="165">
        <v>3</v>
      </c>
    </row>
    <row r="20" spans="1:2">
      <c r="A20" s="164">
        <v>15</v>
      </c>
      <c r="B20" s="165">
        <v>3</v>
      </c>
    </row>
    <row r="21" spans="1:2">
      <c r="A21" s="164">
        <v>16</v>
      </c>
      <c r="B21" s="165">
        <v>3</v>
      </c>
    </row>
    <row r="22" spans="1:2">
      <c r="A22" s="164">
        <v>17</v>
      </c>
      <c r="B22" s="165">
        <v>3</v>
      </c>
    </row>
    <row r="23" spans="1:2">
      <c r="A23" s="164">
        <v>18</v>
      </c>
      <c r="B23" s="165">
        <v>3</v>
      </c>
    </row>
    <row r="24" spans="1:2">
      <c r="A24" s="164">
        <v>19</v>
      </c>
      <c r="B24" s="165">
        <v>3</v>
      </c>
    </row>
    <row r="25" spans="1:2">
      <c r="A25" s="164">
        <v>20</v>
      </c>
      <c r="B25" s="165">
        <v>3</v>
      </c>
    </row>
    <row r="26" spans="1:2">
      <c r="A26" s="164">
        <v>21</v>
      </c>
      <c r="B26" s="165">
        <v>3</v>
      </c>
    </row>
    <row r="27" spans="1:2">
      <c r="A27" s="164">
        <v>22</v>
      </c>
      <c r="B27" s="165">
        <v>3</v>
      </c>
    </row>
    <row r="28" spans="1:2">
      <c r="A28" s="164">
        <v>23</v>
      </c>
      <c r="B28" s="165">
        <v>3</v>
      </c>
    </row>
    <row r="29" spans="1:2">
      <c r="A29" s="164">
        <v>24</v>
      </c>
      <c r="B29" s="165">
        <v>3</v>
      </c>
    </row>
    <row r="30" spans="1:2">
      <c r="A30" s="164">
        <v>25</v>
      </c>
      <c r="B30" s="165">
        <v>3</v>
      </c>
    </row>
    <row r="31" spans="1:2">
      <c r="A31" s="164">
        <v>26</v>
      </c>
      <c r="B31" s="165">
        <v>3</v>
      </c>
    </row>
    <row r="32" spans="1:2">
      <c r="A32" s="164">
        <v>27</v>
      </c>
      <c r="B32" s="165">
        <v>3</v>
      </c>
    </row>
    <row r="33" spans="1:2">
      <c r="A33" s="164">
        <v>28</v>
      </c>
      <c r="B33" s="165">
        <v>3</v>
      </c>
    </row>
    <row r="34" spans="1:2">
      <c r="A34" s="164">
        <v>29</v>
      </c>
      <c r="B34" s="165">
        <v>3</v>
      </c>
    </row>
    <row r="35" spans="1:2">
      <c r="A35" s="164">
        <v>30</v>
      </c>
      <c r="B35" s="165">
        <v>3</v>
      </c>
    </row>
    <row r="36" spans="1:2">
      <c r="A36" s="164">
        <v>31</v>
      </c>
      <c r="B36" s="165">
        <v>3</v>
      </c>
    </row>
    <row r="37" spans="1:2">
      <c r="A37" s="164">
        <v>32</v>
      </c>
      <c r="B37" s="165">
        <v>3</v>
      </c>
    </row>
    <row r="38" spans="1:2">
      <c r="A38" s="164">
        <v>33</v>
      </c>
      <c r="B38" s="165">
        <v>3</v>
      </c>
    </row>
    <row r="39" spans="1:2">
      <c r="A39" s="164">
        <v>34</v>
      </c>
      <c r="B39" s="165">
        <v>3</v>
      </c>
    </row>
    <row r="40" spans="1:2">
      <c r="A40" s="164">
        <v>35</v>
      </c>
      <c r="B40" s="165">
        <v>3</v>
      </c>
    </row>
    <row r="41" spans="1:2">
      <c r="A41" s="164">
        <v>36</v>
      </c>
      <c r="B41" s="165">
        <v>3</v>
      </c>
    </row>
    <row r="42" spans="1:2">
      <c r="A42" s="164">
        <v>37</v>
      </c>
      <c r="B42" s="165">
        <v>3</v>
      </c>
    </row>
    <row r="43" spans="1:2">
      <c r="A43" s="164">
        <v>38</v>
      </c>
      <c r="B43" s="165">
        <v>3</v>
      </c>
    </row>
    <row r="44" spans="1:2">
      <c r="A44" s="164">
        <v>39</v>
      </c>
      <c r="B44" s="165">
        <v>4</v>
      </c>
    </row>
    <row r="45" spans="1:2">
      <c r="A45" s="164">
        <v>40</v>
      </c>
      <c r="B45" s="165">
        <v>4</v>
      </c>
    </row>
    <row r="46" spans="1:2">
      <c r="A46" s="164">
        <v>41</v>
      </c>
      <c r="B46" s="165">
        <v>4</v>
      </c>
    </row>
    <row r="47" spans="1:2">
      <c r="A47" s="164">
        <v>42</v>
      </c>
      <c r="B47" s="165">
        <v>4</v>
      </c>
    </row>
    <row r="48" spans="1:2">
      <c r="A48" s="164">
        <v>43</v>
      </c>
      <c r="B48" s="165">
        <v>4</v>
      </c>
    </row>
    <row r="49" spans="1:2">
      <c r="A49" s="164">
        <v>44</v>
      </c>
      <c r="B49" s="165">
        <v>4</v>
      </c>
    </row>
    <row r="50" spans="1:2">
      <c r="A50" s="164">
        <v>45</v>
      </c>
      <c r="B50" s="165">
        <v>4</v>
      </c>
    </row>
    <row r="51" spans="1:2">
      <c r="A51" s="164">
        <v>46</v>
      </c>
      <c r="B51" s="165">
        <v>4</v>
      </c>
    </row>
    <row r="52" spans="1:2">
      <c r="A52" s="164">
        <v>47</v>
      </c>
      <c r="B52" s="165">
        <v>4</v>
      </c>
    </row>
    <row r="53" spans="1:2">
      <c r="A53" s="164">
        <v>48</v>
      </c>
      <c r="B53" s="165">
        <v>4</v>
      </c>
    </row>
    <row r="54" spans="1:2">
      <c r="A54" s="164">
        <v>49</v>
      </c>
      <c r="B54" s="165">
        <v>4</v>
      </c>
    </row>
    <row r="55" spans="1:2">
      <c r="A55" s="164">
        <v>50</v>
      </c>
      <c r="B55" s="165">
        <v>4</v>
      </c>
    </row>
    <row r="56" spans="1:2">
      <c r="A56" s="164">
        <v>51</v>
      </c>
      <c r="B56" s="165">
        <v>4</v>
      </c>
    </row>
    <row r="57" spans="1:2">
      <c r="A57" s="164">
        <v>52</v>
      </c>
      <c r="B57" s="165">
        <v>4</v>
      </c>
    </row>
    <row r="58" spans="1:2">
      <c r="A58" s="164">
        <v>53</v>
      </c>
      <c r="B58" s="165">
        <v>4</v>
      </c>
    </row>
    <row r="59" spans="1:2">
      <c r="A59" s="164">
        <v>54</v>
      </c>
      <c r="B59" s="165">
        <v>4</v>
      </c>
    </row>
    <row r="60" spans="1:2">
      <c r="A60" s="164">
        <v>55</v>
      </c>
      <c r="B60" s="165">
        <v>4</v>
      </c>
    </row>
    <row r="61" spans="1:2">
      <c r="A61" s="164">
        <v>56</v>
      </c>
      <c r="B61" s="165">
        <v>4</v>
      </c>
    </row>
    <row r="62" spans="1:2">
      <c r="A62" s="164">
        <v>57</v>
      </c>
      <c r="B62" s="165">
        <v>4</v>
      </c>
    </row>
    <row r="63" spans="1:2">
      <c r="A63" s="164">
        <v>58</v>
      </c>
      <c r="B63" s="165">
        <v>4</v>
      </c>
    </row>
    <row r="64" spans="1:2">
      <c r="A64" s="164">
        <v>59</v>
      </c>
      <c r="B64" s="165">
        <v>4</v>
      </c>
    </row>
    <row r="65" spans="1:2">
      <c r="A65" s="164">
        <v>60</v>
      </c>
      <c r="B65" s="165">
        <v>4</v>
      </c>
    </row>
    <row r="66" spans="1:2">
      <c r="A66" s="164">
        <v>61</v>
      </c>
      <c r="B66" s="165">
        <v>4</v>
      </c>
    </row>
    <row r="67" spans="1:2">
      <c r="A67" s="164">
        <v>62</v>
      </c>
      <c r="B67" s="165">
        <v>4</v>
      </c>
    </row>
    <row r="68" spans="1:2">
      <c r="A68" s="164">
        <v>63</v>
      </c>
      <c r="B68" s="165">
        <v>4</v>
      </c>
    </row>
    <row r="69" spans="1:2">
      <c r="A69" s="164">
        <v>64</v>
      </c>
      <c r="B69" s="165">
        <v>4</v>
      </c>
    </row>
    <row r="70" spans="1:2">
      <c r="A70" s="164">
        <v>65</v>
      </c>
      <c r="B70" s="165">
        <v>4</v>
      </c>
    </row>
    <row r="71" spans="1:2">
      <c r="A71" s="164">
        <v>66</v>
      </c>
      <c r="B71" s="165">
        <v>4</v>
      </c>
    </row>
    <row r="72" spans="1:2">
      <c r="A72" s="164">
        <v>67</v>
      </c>
      <c r="B72" s="165">
        <v>4</v>
      </c>
    </row>
    <row r="73" spans="1:2">
      <c r="A73" s="164">
        <v>68</v>
      </c>
      <c r="B73" s="165">
        <v>4</v>
      </c>
    </row>
    <row r="74" spans="1:2">
      <c r="A74" s="164">
        <v>69</v>
      </c>
      <c r="B74" s="165">
        <v>4</v>
      </c>
    </row>
    <row r="75" spans="1:2">
      <c r="A75" s="164">
        <v>70</v>
      </c>
      <c r="B75" s="165">
        <v>4</v>
      </c>
    </row>
    <row r="76" spans="1:2">
      <c r="A76" s="164">
        <v>71</v>
      </c>
      <c r="B76" s="165">
        <v>4</v>
      </c>
    </row>
    <row r="77" spans="1:2">
      <c r="A77" s="164">
        <v>72</v>
      </c>
      <c r="B77" s="165">
        <v>4</v>
      </c>
    </row>
    <row r="78" spans="1:2">
      <c r="A78" s="164">
        <v>73</v>
      </c>
      <c r="B78" s="165">
        <v>4</v>
      </c>
    </row>
    <row r="79" spans="1:2">
      <c r="A79" s="164">
        <v>74</v>
      </c>
      <c r="B79" s="165">
        <v>4</v>
      </c>
    </row>
    <row r="80" spans="1:2">
      <c r="A80" s="164">
        <v>75</v>
      </c>
      <c r="B80" s="165">
        <v>4</v>
      </c>
    </row>
    <row r="81" spans="1:2">
      <c r="A81" s="164">
        <v>76</v>
      </c>
      <c r="B81" s="165">
        <v>4</v>
      </c>
    </row>
    <row r="82" spans="1:2">
      <c r="A82" s="164">
        <v>77</v>
      </c>
      <c r="B82" s="165">
        <v>4</v>
      </c>
    </row>
    <row r="83" spans="1:2">
      <c r="A83" s="164">
        <v>78</v>
      </c>
      <c r="B83" s="165">
        <v>5</v>
      </c>
    </row>
    <row r="84" spans="1:2">
      <c r="A84" s="164">
        <v>79</v>
      </c>
      <c r="B84" s="165">
        <v>5</v>
      </c>
    </row>
    <row r="85" spans="1:2">
      <c r="A85" s="164">
        <v>80</v>
      </c>
      <c r="B85" s="165">
        <v>5</v>
      </c>
    </row>
    <row r="86" spans="1:2">
      <c r="A86" s="164">
        <v>81</v>
      </c>
      <c r="B86" s="165">
        <v>5</v>
      </c>
    </row>
    <row r="87" spans="1:2">
      <c r="A87" s="164">
        <v>82</v>
      </c>
      <c r="B87" s="165">
        <v>5</v>
      </c>
    </row>
    <row r="88" spans="1:2">
      <c r="A88" s="164">
        <v>83</v>
      </c>
      <c r="B88" s="165">
        <v>5</v>
      </c>
    </row>
    <row r="89" spans="1:2">
      <c r="A89" s="164">
        <v>84</v>
      </c>
      <c r="B89" s="165">
        <v>5</v>
      </c>
    </row>
    <row r="90" spans="1:2">
      <c r="A90" s="164">
        <v>85</v>
      </c>
      <c r="B90" s="165">
        <v>5</v>
      </c>
    </row>
    <row r="91" spans="1:2">
      <c r="A91" s="164">
        <v>86</v>
      </c>
      <c r="B91" s="165">
        <v>5</v>
      </c>
    </row>
    <row r="92" spans="1:2">
      <c r="A92" s="164">
        <v>87</v>
      </c>
      <c r="B92" s="165">
        <v>5</v>
      </c>
    </row>
    <row r="93" spans="1:2">
      <c r="A93" s="164">
        <v>88</v>
      </c>
      <c r="B93" s="165">
        <v>5</v>
      </c>
    </row>
    <row r="94" spans="1:2">
      <c r="A94" s="164">
        <v>89</v>
      </c>
      <c r="B94" s="165">
        <v>5</v>
      </c>
    </row>
    <row r="95" spans="1:2">
      <c r="A95" s="164">
        <v>90</v>
      </c>
      <c r="B95" s="165">
        <v>5</v>
      </c>
    </row>
    <row r="96" spans="1:2">
      <c r="A96" s="164">
        <v>91</v>
      </c>
      <c r="B96" s="165">
        <v>5</v>
      </c>
    </row>
    <row r="97" spans="1:2">
      <c r="A97" s="164">
        <v>92</v>
      </c>
      <c r="B97" s="165">
        <v>5</v>
      </c>
    </row>
    <row r="98" spans="1:2">
      <c r="A98" s="164">
        <v>93</v>
      </c>
      <c r="B98" s="165">
        <v>5</v>
      </c>
    </row>
    <row r="99" spans="1:2">
      <c r="A99" s="164">
        <v>94</v>
      </c>
      <c r="B99" s="165">
        <v>5</v>
      </c>
    </row>
    <row r="100" spans="1:2">
      <c r="A100" s="164">
        <v>95</v>
      </c>
      <c r="B100" s="165">
        <v>5</v>
      </c>
    </row>
    <row r="101" spans="1:2">
      <c r="A101" s="164">
        <v>96</v>
      </c>
      <c r="B101" s="165">
        <v>5</v>
      </c>
    </row>
    <row r="102" spans="1:2">
      <c r="A102" s="164">
        <v>97</v>
      </c>
      <c r="B102" s="165">
        <v>5</v>
      </c>
    </row>
    <row r="103" spans="1:2">
      <c r="A103" s="164">
        <v>98</v>
      </c>
      <c r="B103" s="165">
        <v>5</v>
      </c>
    </row>
    <row r="104" spans="1:2">
      <c r="A104" s="164">
        <v>99</v>
      </c>
      <c r="B104" s="165">
        <v>5</v>
      </c>
    </row>
    <row r="105" spans="1:2" ht="15" thickBot="1">
      <c r="A105" s="166">
        <v>100</v>
      </c>
      <c r="B105" s="167">
        <v>5</v>
      </c>
    </row>
  </sheetData>
  <mergeCells count="1">
    <mergeCell ref="A1:H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8D0C-9202-480B-AA8D-BCBB648D1E0D}">
  <dimension ref="A1:I58"/>
  <sheetViews>
    <sheetView workbookViewId="0">
      <selection activeCell="P15" sqref="P15"/>
    </sheetView>
  </sheetViews>
  <sheetFormatPr defaultRowHeight="14.4"/>
  <sheetData>
    <row r="1" spans="1:9" ht="15" thickBot="1"/>
    <row r="2" spans="1:9" ht="14.4" customHeight="1">
      <c r="A2" s="179" t="s">
        <v>143</v>
      </c>
      <c r="B2" s="270"/>
      <c r="C2" s="270"/>
      <c r="D2" s="270"/>
      <c r="E2" s="270"/>
      <c r="F2" s="270"/>
      <c r="G2" s="270"/>
      <c r="H2" s="270"/>
      <c r="I2" s="271"/>
    </row>
    <row r="3" spans="1:9">
      <c r="A3" s="272"/>
      <c r="B3" s="266"/>
      <c r="C3" s="266"/>
      <c r="D3" s="266"/>
      <c r="E3" s="266"/>
      <c r="F3" s="266"/>
      <c r="G3" s="266"/>
      <c r="H3" s="266"/>
      <c r="I3" s="267"/>
    </row>
    <row r="4" spans="1:9" ht="15" thickBot="1">
      <c r="A4" s="273"/>
      <c r="B4" s="274"/>
      <c r="C4" s="274"/>
      <c r="D4" s="274"/>
      <c r="E4" s="274"/>
      <c r="F4" s="274"/>
      <c r="G4" s="274"/>
      <c r="H4" s="274"/>
      <c r="I4" s="275"/>
    </row>
    <row r="5" spans="1:9" s="3" customFormat="1" ht="18">
      <c r="B5" s="268" t="s">
        <v>46</v>
      </c>
      <c r="C5" s="269" t="s">
        <v>48</v>
      </c>
    </row>
    <row r="6" spans="1:9">
      <c r="B6" s="260">
        <v>1</v>
      </c>
      <c r="C6" s="261">
        <v>35</v>
      </c>
    </row>
    <row r="7" spans="1:9">
      <c r="B7" s="260">
        <v>2</v>
      </c>
      <c r="C7" s="261">
        <v>28</v>
      </c>
    </row>
    <row r="8" spans="1:9">
      <c r="B8" s="260">
        <v>3</v>
      </c>
      <c r="C8" s="261">
        <v>32</v>
      </c>
    </row>
    <row r="9" spans="1:9">
      <c r="B9" s="260">
        <v>4</v>
      </c>
      <c r="C9" s="261">
        <v>45</v>
      </c>
    </row>
    <row r="10" spans="1:9">
      <c r="B10" s="260">
        <v>5</v>
      </c>
      <c r="C10" s="261">
        <v>38</v>
      </c>
    </row>
    <row r="11" spans="1:9">
      <c r="B11" s="260">
        <v>6</v>
      </c>
      <c r="C11" s="261">
        <v>29</v>
      </c>
    </row>
    <row r="12" spans="1:9">
      <c r="B12" s="260">
        <v>7</v>
      </c>
      <c r="C12" s="261">
        <v>42</v>
      </c>
    </row>
    <row r="13" spans="1:9">
      <c r="B13" s="260">
        <v>8</v>
      </c>
      <c r="C13" s="261">
        <v>30</v>
      </c>
    </row>
    <row r="14" spans="1:9">
      <c r="B14" s="260">
        <v>9</v>
      </c>
      <c r="C14" s="261">
        <v>36</v>
      </c>
    </row>
    <row r="15" spans="1:9">
      <c r="B15" s="260">
        <v>10</v>
      </c>
      <c r="C15" s="261">
        <v>41</v>
      </c>
    </row>
    <row r="16" spans="1:9">
      <c r="B16" s="260">
        <v>11</v>
      </c>
      <c r="C16" s="261">
        <v>47</v>
      </c>
    </row>
    <row r="17" spans="2:3">
      <c r="B17" s="260">
        <v>12</v>
      </c>
      <c r="C17" s="261">
        <v>31</v>
      </c>
    </row>
    <row r="18" spans="2:3">
      <c r="B18" s="260">
        <v>13</v>
      </c>
      <c r="C18" s="261">
        <v>39</v>
      </c>
    </row>
    <row r="19" spans="2:3">
      <c r="B19" s="260">
        <v>14</v>
      </c>
      <c r="C19" s="261">
        <v>43</v>
      </c>
    </row>
    <row r="20" spans="2:3">
      <c r="B20" s="260">
        <v>15</v>
      </c>
      <c r="C20" s="261">
        <v>37</v>
      </c>
    </row>
    <row r="21" spans="2:3">
      <c r="B21" s="260">
        <v>16</v>
      </c>
      <c r="C21" s="261">
        <v>30</v>
      </c>
    </row>
    <row r="22" spans="2:3">
      <c r="B22" s="260">
        <v>17</v>
      </c>
      <c r="C22" s="261">
        <v>34</v>
      </c>
    </row>
    <row r="23" spans="2:3">
      <c r="B23" s="260">
        <v>18</v>
      </c>
      <c r="C23" s="261">
        <v>39</v>
      </c>
    </row>
    <row r="24" spans="2:3">
      <c r="B24" s="260">
        <v>19</v>
      </c>
      <c r="C24" s="261">
        <v>28</v>
      </c>
    </row>
    <row r="25" spans="2:3">
      <c r="B25" s="260">
        <v>20</v>
      </c>
      <c r="C25" s="261">
        <v>33</v>
      </c>
    </row>
    <row r="26" spans="2:3">
      <c r="B26" s="260">
        <v>21</v>
      </c>
      <c r="C26" s="261">
        <v>36</v>
      </c>
    </row>
    <row r="27" spans="2:3">
      <c r="B27" s="260">
        <v>22</v>
      </c>
      <c r="C27" s="261">
        <v>40</v>
      </c>
    </row>
    <row r="28" spans="2:3">
      <c r="B28" s="260">
        <v>23</v>
      </c>
      <c r="C28" s="261">
        <v>42</v>
      </c>
    </row>
    <row r="29" spans="2:3">
      <c r="B29" s="260">
        <v>24</v>
      </c>
      <c r="C29" s="261">
        <v>29</v>
      </c>
    </row>
    <row r="30" spans="2:3">
      <c r="B30" s="260">
        <v>25</v>
      </c>
      <c r="C30" s="261">
        <v>31</v>
      </c>
    </row>
    <row r="31" spans="2:3">
      <c r="B31" s="260">
        <v>26</v>
      </c>
      <c r="C31" s="261">
        <v>45</v>
      </c>
    </row>
    <row r="32" spans="2:3">
      <c r="B32" s="260">
        <v>27</v>
      </c>
      <c r="C32" s="261">
        <v>38</v>
      </c>
    </row>
    <row r="33" spans="2:3">
      <c r="B33" s="260">
        <v>28</v>
      </c>
      <c r="C33" s="261">
        <v>33</v>
      </c>
    </row>
    <row r="34" spans="2:3">
      <c r="B34" s="260">
        <v>29</v>
      </c>
      <c r="C34" s="261">
        <v>41</v>
      </c>
    </row>
    <row r="35" spans="2:3">
      <c r="B35" s="260">
        <v>30</v>
      </c>
      <c r="C35" s="261">
        <v>35</v>
      </c>
    </row>
    <row r="36" spans="2:3">
      <c r="B36" s="260">
        <v>31</v>
      </c>
      <c r="C36" s="261">
        <v>37</v>
      </c>
    </row>
    <row r="37" spans="2:3">
      <c r="B37" s="260">
        <v>32</v>
      </c>
      <c r="C37" s="261">
        <v>34</v>
      </c>
    </row>
    <row r="38" spans="2:3">
      <c r="B38" s="260">
        <v>33</v>
      </c>
      <c r="C38" s="261">
        <v>46</v>
      </c>
    </row>
    <row r="39" spans="2:3">
      <c r="B39" s="260">
        <v>34</v>
      </c>
      <c r="C39" s="261">
        <v>30</v>
      </c>
    </row>
    <row r="40" spans="2:3">
      <c r="B40" s="260">
        <v>35</v>
      </c>
      <c r="C40" s="261">
        <v>39</v>
      </c>
    </row>
    <row r="41" spans="2:3">
      <c r="B41" s="260">
        <v>36</v>
      </c>
      <c r="C41" s="261">
        <v>43</v>
      </c>
    </row>
    <row r="42" spans="2:3">
      <c r="B42" s="260">
        <v>37</v>
      </c>
      <c r="C42" s="261">
        <v>28</v>
      </c>
    </row>
    <row r="43" spans="2:3">
      <c r="B43" s="260">
        <v>38</v>
      </c>
      <c r="C43" s="261">
        <v>32</v>
      </c>
    </row>
    <row r="44" spans="2:3">
      <c r="B44" s="260">
        <v>39</v>
      </c>
      <c r="C44" s="261">
        <v>36</v>
      </c>
    </row>
    <row r="45" spans="2:3">
      <c r="B45" s="260">
        <v>40</v>
      </c>
      <c r="C45" s="261">
        <v>29</v>
      </c>
    </row>
    <row r="46" spans="2:3">
      <c r="B46" s="260">
        <v>41</v>
      </c>
      <c r="C46" s="261">
        <v>31</v>
      </c>
    </row>
    <row r="47" spans="2:3">
      <c r="B47" s="260">
        <v>42</v>
      </c>
      <c r="C47" s="261">
        <v>37</v>
      </c>
    </row>
    <row r="48" spans="2:3">
      <c r="B48" s="260">
        <v>43</v>
      </c>
      <c r="C48" s="261">
        <v>40</v>
      </c>
    </row>
    <row r="49" spans="2:3">
      <c r="B49" s="260">
        <v>44</v>
      </c>
      <c r="C49" s="261">
        <v>42</v>
      </c>
    </row>
    <row r="50" spans="2:3">
      <c r="B50" s="260">
        <v>45</v>
      </c>
      <c r="C50" s="261">
        <v>33</v>
      </c>
    </row>
    <row r="51" spans="2:3">
      <c r="B51" s="260">
        <v>46</v>
      </c>
      <c r="C51" s="261">
        <v>39</v>
      </c>
    </row>
    <row r="52" spans="2:3">
      <c r="B52" s="260">
        <v>47</v>
      </c>
      <c r="C52" s="261">
        <v>28</v>
      </c>
    </row>
    <row r="53" spans="2:3">
      <c r="B53" s="260">
        <v>48</v>
      </c>
      <c r="C53" s="261">
        <v>35</v>
      </c>
    </row>
    <row r="54" spans="2:3">
      <c r="B54" s="260">
        <v>49</v>
      </c>
      <c r="C54" s="261">
        <v>38</v>
      </c>
    </row>
    <row r="55" spans="2:3" ht="15" thickBot="1">
      <c r="B55" s="262">
        <v>50</v>
      </c>
      <c r="C55" s="263">
        <v>43</v>
      </c>
    </row>
    <row r="57" spans="2:3" ht="18">
      <c r="B57" s="264" t="s">
        <v>1</v>
      </c>
    </row>
    <row r="58" spans="2:3">
      <c r="B58" s="265">
        <f>AVERAGE(C6:C55)</f>
        <v>36.14</v>
      </c>
    </row>
  </sheetData>
  <mergeCells count="1">
    <mergeCell ref="A2:I4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4D44-3DF6-4023-B492-082CEEC745D6}">
  <dimension ref="B2:O112"/>
  <sheetViews>
    <sheetView topLeftCell="A17" workbookViewId="0">
      <selection activeCell="R22" sqref="R22"/>
    </sheetView>
  </sheetViews>
  <sheetFormatPr defaultRowHeight="14.4"/>
  <cols>
    <col min="3" max="3" width="11.109375" bestFit="1" customWidth="1"/>
    <col min="4" max="4" width="9.88671875" bestFit="1" customWidth="1"/>
    <col min="5" max="5" width="12.5546875" bestFit="1" customWidth="1"/>
    <col min="6" max="6" width="12" bestFit="1" customWidth="1"/>
    <col min="8" max="8" width="12.5546875" bestFit="1" customWidth="1"/>
    <col min="10" max="10" width="9.88671875" bestFit="1" customWidth="1"/>
    <col min="11" max="11" width="12.5546875" bestFit="1" customWidth="1"/>
    <col min="12" max="12" width="11.5546875" customWidth="1"/>
    <col min="14" max="14" width="12.5546875" bestFit="1" customWidth="1"/>
    <col min="16" max="16" width="11.5546875" customWidth="1"/>
  </cols>
  <sheetData>
    <row r="2" spans="2:14">
      <c r="D2" s="25" t="s">
        <v>144</v>
      </c>
      <c r="E2" s="70"/>
      <c r="F2" s="70"/>
      <c r="G2" s="70"/>
      <c r="H2" s="70"/>
      <c r="I2" s="70"/>
      <c r="J2" s="70"/>
      <c r="K2" s="70"/>
      <c r="L2" s="70"/>
      <c r="M2" s="70"/>
    </row>
    <row r="3" spans="2:14"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2:14"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2:14"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2:14" ht="15" thickBot="1"/>
    <row r="7" spans="2:14">
      <c r="B7" s="281" t="s">
        <v>145</v>
      </c>
      <c r="C7" s="282" t="s">
        <v>37</v>
      </c>
      <c r="D7" s="283" t="s">
        <v>34</v>
      </c>
      <c r="E7" s="283" t="s">
        <v>72</v>
      </c>
      <c r="F7" s="283" t="s">
        <v>46</v>
      </c>
      <c r="G7" s="283" t="s">
        <v>34</v>
      </c>
      <c r="H7" s="284" t="s">
        <v>72</v>
      </c>
      <c r="I7" s="278"/>
      <c r="J7" s="278"/>
      <c r="K7" s="278"/>
      <c r="L7" s="278"/>
      <c r="M7" s="278"/>
      <c r="N7" s="278"/>
    </row>
    <row r="8" spans="2:14">
      <c r="B8" s="260">
        <v>1</v>
      </c>
      <c r="C8" s="285">
        <v>125</v>
      </c>
      <c r="D8" s="214">
        <v>0</v>
      </c>
      <c r="E8" s="286">
        <v>0</v>
      </c>
      <c r="F8" s="214" t="s">
        <v>71</v>
      </c>
      <c r="G8" s="214">
        <v>99</v>
      </c>
      <c r="H8" s="287">
        <v>0.99</v>
      </c>
      <c r="I8" s="203"/>
      <c r="J8" s="203"/>
      <c r="K8" s="276"/>
      <c r="L8" s="203"/>
      <c r="M8" s="203"/>
      <c r="N8" s="276"/>
    </row>
    <row r="9" spans="2:14">
      <c r="B9" s="260">
        <v>2</v>
      </c>
      <c r="C9" s="285">
        <v>148</v>
      </c>
      <c r="D9" s="214">
        <v>0</v>
      </c>
      <c r="E9" s="286">
        <v>0</v>
      </c>
      <c r="F9" s="214">
        <v>27</v>
      </c>
      <c r="G9" s="214">
        <v>1</v>
      </c>
      <c r="H9" s="287">
        <v>1</v>
      </c>
      <c r="I9" s="203"/>
      <c r="J9" s="203"/>
      <c r="K9" s="276"/>
      <c r="L9" s="203"/>
      <c r="M9" s="203"/>
      <c r="N9" s="276"/>
    </row>
    <row r="10" spans="2:14">
      <c r="B10" s="260">
        <v>3</v>
      </c>
      <c r="C10" s="285">
        <v>137</v>
      </c>
      <c r="D10" s="214">
        <v>0</v>
      </c>
      <c r="E10" s="286">
        <v>0</v>
      </c>
      <c r="F10" s="214">
        <v>1</v>
      </c>
      <c r="G10" s="214">
        <v>0</v>
      </c>
      <c r="H10" s="287">
        <v>1</v>
      </c>
      <c r="I10" s="203"/>
      <c r="J10" s="203"/>
      <c r="K10" s="276"/>
      <c r="L10" s="203"/>
      <c r="M10" s="203"/>
      <c r="N10" s="276"/>
    </row>
    <row r="11" spans="2:14">
      <c r="B11" s="260">
        <v>4</v>
      </c>
      <c r="C11" s="285">
        <v>120</v>
      </c>
      <c r="D11" s="214">
        <v>0</v>
      </c>
      <c r="E11" s="286">
        <v>0</v>
      </c>
      <c r="F11" s="214">
        <v>2</v>
      </c>
      <c r="G11" s="214">
        <v>0</v>
      </c>
      <c r="H11" s="287">
        <v>1</v>
      </c>
      <c r="I11" s="203"/>
      <c r="J11" s="203"/>
      <c r="K11" s="276"/>
      <c r="L11" s="203"/>
      <c r="M11" s="203"/>
      <c r="N11" s="276"/>
    </row>
    <row r="12" spans="2:14">
      <c r="B12" s="260">
        <v>5</v>
      </c>
      <c r="C12" s="285">
        <v>135</v>
      </c>
      <c r="D12" s="214">
        <v>0</v>
      </c>
      <c r="E12" s="286">
        <v>0</v>
      </c>
      <c r="F12" s="214">
        <v>3</v>
      </c>
      <c r="G12" s="214">
        <v>0</v>
      </c>
      <c r="H12" s="287">
        <v>1</v>
      </c>
      <c r="I12" s="203"/>
      <c r="J12" s="203"/>
      <c r="K12" s="276"/>
      <c r="L12" s="203"/>
      <c r="M12" s="203"/>
      <c r="N12" s="276"/>
    </row>
    <row r="13" spans="2:14">
      <c r="B13" s="260">
        <v>6</v>
      </c>
      <c r="C13" s="285">
        <v>132</v>
      </c>
      <c r="D13" s="214">
        <v>0</v>
      </c>
      <c r="E13" s="286">
        <v>0</v>
      </c>
      <c r="F13" s="214">
        <v>4</v>
      </c>
      <c r="G13" s="214">
        <v>0</v>
      </c>
      <c r="H13" s="287">
        <v>1</v>
      </c>
      <c r="I13" s="203"/>
      <c r="J13" s="203"/>
      <c r="K13" s="276"/>
      <c r="L13" s="203"/>
      <c r="M13" s="203"/>
      <c r="N13" s="276"/>
    </row>
    <row r="14" spans="2:14">
      <c r="B14" s="260">
        <v>7</v>
      </c>
      <c r="C14" s="285">
        <v>145</v>
      </c>
      <c r="D14" s="214">
        <v>0</v>
      </c>
      <c r="E14" s="286">
        <v>0</v>
      </c>
      <c r="F14" s="214">
        <v>5</v>
      </c>
      <c r="G14" s="214">
        <v>0</v>
      </c>
      <c r="H14" s="287">
        <v>1</v>
      </c>
      <c r="I14" s="203"/>
      <c r="J14" s="203"/>
      <c r="K14" s="276"/>
      <c r="L14" s="203"/>
      <c r="M14" s="203"/>
      <c r="N14" s="276"/>
    </row>
    <row r="15" spans="2:14">
      <c r="B15" s="260">
        <v>8</v>
      </c>
      <c r="C15" s="285">
        <v>122</v>
      </c>
      <c r="D15" s="214">
        <v>0</v>
      </c>
      <c r="E15" s="286">
        <v>0</v>
      </c>
      <c r="F15" s="214">
        <v>6</v>
      </c>
      <c r="G15" s="214">
        <v>0</v>
      </c>
      <c r="H15" s="287">
        <v>1</v>
      </c>
      <c r="I15" s="203"/>
      <c r="J15" s="203"/>
      <c r="K15" s="276"/>
      <c r="L15" s="203"/>
      <c r="M15" s="203"/>
      <c r="N15" s="276"/>
    </row>
    <row r="16" spans="2:14">
      <c r="B16" s="260">
        <v>9</v>
      </c>
      <c r="C16" s="285">
        <v>130</v>
      </c>
      <c r="D16" s="214">
        <v>0</v>
      </c>
      <c r="E16" s="286">
        <v>0</v>
      </c>
      <c r="F16" s="214">
        <v>7</v>
      </c>
      <c r="G16" s="214">
        <v>0</v>
      </c>
      <c r="H16" s="287">
        <v>1</v>
      </c>
      <c r="I16" s="203"/>
      <c r="J16" s="203"/>
      <c r="K16" s="276"/>
      <c r="L16" s="203"/>
      <c r="M16" s="203"/>
      <c r="N16" s="276"/>
    </row>
    <row r="17" spans="2:14">
      <c r="B17" s="260">
        <v>10</v>
      </c>
      <c r="C17" s="285">
        <v>141</v>
      </c>
      <c r="D17" s="214">
        <v>0</v>
      </c>
      <c r="E17" s="286">
        <v>0</v>
      </c>
      <c r="F17" s="214">
        <v>8</v>
      </c>
      <c r="G17" s="214">
        <v>0</v>
      </c>
      <c r="H17" s="287">
        <v>1</v>
      </c>
      <c r="I17" s="203"/>
      <c r="J17" s="203"/>
      <c r="K17" s="276"/>
      <c r="L17" s="203"/>
      <c r="M17" s="203"/>
      <c r="N17" s="276"/>
    </row>
    <row r="18" spans="2:14">
      <c r="B18" s="260">
        <v>11</v>
      </c>
      <c r="C18" s="285">
        <v>118</v>
      </c>
      <c r="D18" s="214">
        <v>0</v>
      </c>
      <c r="E18" s="286">
        <v>0</v>
      </c>
      <c r="F18" s="214">
        <v>9</v>
      </c>
      <c r="G18" s="214">
        <v>0</v>
      </c>
      <c r="H18" s="287">
        <v>1</v>
      </c>
      <c r="I18" s="203"/>
      <c r="J18" s="203"/>
      <c r="K18" s="276"/>
      <c r="L18" s="203"/>
      <c r="M18" s="203"/>
      <c r="N18" s="276"/>
    </row>
    <row r="19" spans="2:14">
      <c r="B19" s="260">
        <v>12</v>
      </c>
      <c r="C19" s="285">
        <v>125</v>
      </c>
      <c r="D19" s="214">
        <v>0</v>
      </c>
      <c r="E19" s="286">
        <v>0</v>
      </c>
      <c r="F19" s="214">
        <v>10</v>
      </c>
      <c r="G19" s="214">
        <v>0</v>
      </c>
      <c r="H19" s="287">
        <v>1</v>
      </c>
      <c r="I19" s="203"/>
      <c r="J19" s="203"/>
      <c r="K19" s="276"/>
      <c r="L19" s="203"/>
      <c r="M19" s="203"/>
      <c r="N19" s="276"/>
    </row>
    <row r="20" spans="2:14">
      <c r="B20" s="260">
        <v>13</v>
      </c>
      <c r="C20" s="285">
        <v>132</v>
      </c>
      <c r="D20" s="214">
        <v>0</v>
      </c>
      <c r="E20" s="286">
        <v>0</v>
      </c>
      <c r="F20" s="214">
        <v>11</v>
      </c>
      <c r="G20" s="214">
        <v>0</v>
      </c>
      <c r="H20" s="287">
        <v>1</v>
      </c>
      <c r="I20" s="203"/>
      <c r="J20" s="203"/>
      <c r="K20" s="276"/>
      <c r="L20" s="203"/>
      <c r="M20" s="203"/>
      <c r="N20" s="276"/>
    </row>
    <row r="21" spans="2:14">
      <c r="B21" s="260">
        <v>14</v>
      </c>
      <c r="C21" s="285">
        <v>136</v>
      </c>
      <c r="D21" s="214">
        <v>0</v>
      </c>
      <c r="E21" s="286">
        <v>0</v>
      </c>
      <c r="F21" s="214">
        <v>12</v>
      </c>
      <c r="G21" s="214">
        <v>0</v>
      </c>
      <c r="H21" s="287">
        <v>1</v>
      </c>
      <c r="I21" s="203"/>
      <c r="J21" s="203"/>
      <c r="K21" s="276"/>
      <c r="L21" s="203"/>
      <c r="M21" s="203"/>
      <c r="N21" s="276"/>
    </row>
    <row r="22" spans="2:14">
      <c r="B22" s="260">
        <v>15</v>
      </c>
      <c r="C22" s="285">
        <v>128</v>
      </c>
      <c r="D22" s="214">
        <v>0</v>
      </c>
      <c r="E22" s="286">
        <v>0</v>
      </c>
      <c r="F22" s="214">
        <v>13</v>
      </c>
      <c r="G22" s="214">
        <v>0</v>
      </c>
      <c r="H22" s="287">
        <v>1</v>
      </c>
      <c r="I22" s="203"/>
      <c r="J22" s="203"/>
      <c r="K22" s="276"/>
      <c r="L22" s="203"/>
      <c r="M22" s="203"/>
      <c r="N22" s="276"/>
    </row>
    <row r="23" spans="2:14">
      <c r="B23" s="260">
        <v>16</v>
      </c>
      <c r="C23" s="285">
        <v>123</v>
      </c>
      <c r="D23" s="214">
        <v>0</v>
      </c>
      <c r="E23" s="286">
        <v>0</v>
      </c>
      <c r="F23" s="214">
        <v>14</v>
      </c>
      <c r="G23" s="214">
        <v>0</v>
      </c>
      <c r="H23" s="287">
        <v>1</v>
      </c>
      <c r="I23" s="203"/>
      <c r="J23" s="203"/>
      <c r="K23" s="276"/>
      <c r="L23" s="203"/>
      <c r="M23" s="203"/>
      <c r="N23" s="276"/>
    </row>
    <row r="24" spans="2:14">
      <c r="B24" s="260">
        <v>17</v>
      </c>
      <c r="C24" s="285">
        <v>132</v>
      </c>
      <c r="D24" s="214">
        <v>0</v>
      </c>
      <c r="E24" s="286">
        <v>0</v>
      </c>
      <c r="F24" s="214">
        <v>15</v>
      </c>
      <c r="G24" s="214">
        <v>0</v>
      </c>
      <c r="H24" s="287">
        <v>1</v>
      </c>
      <c r="I24" s="203"/>
      <c r="J24" s="203"/>
      <c r="K24" s="276"/>
      <c r="L24" s="203"/>
      <c r="M24" s="203"/>
      <c r="N24" s="276"/>
    </row>
    <row r="25" spans="2:14">
      <c r="B25" s="260">
        <v>18</v>
      </c>
      <c r="C25" s="285">
        <v>138</v>
      </c>
      <c r="D25" s="214">
        <v>0</v>
      </c>
      <c r="E25" s="286">
        <v>0</v>
      </c>
      <c r="F25" s="214">
        <v>16</v>
      </c>
      <c r="G25" s="214">
        <v>0</v>
      </c>
      <c r="H25" s="287">
        <v>1</v>
      </c>
      <c r="I25" s="203"/>
      <c r="J25" s="203"/>
      <c r="K25" s="276"/>
      <c r="L25" s="203"/>
      <c r="M25" s="203"/>
      <c r="N25" s="276"/>
    </row>
    <row r="26" spans="2:14">
      <c r="B26" s="260">
        <v>19</v>
      </c>
      <c r="C26" s="285">
        <v>126</v>
      </c>
      <c r="D26" s="214">
        <v>0</v>
      </c>
      <c r="E26" s="286">
        <v>0</v>
      </c>
      <c r="F26" s="214">
        <v>17</v>
      </c>
      <c r="G26" s="214">
        <v>0</v>
      </c>
      <c r="H26" s="287">
        <v>1</v>
      </c>
      <c r="I26" s="203"/>
      <c r="J26" s="203"/>
      <c r="K26" s="276"/>
      <c r="L26" s="203"/>
      <c r="M26" s="203"/>
      <c r="N26" s="276"/>
    </row>
    <row r="27" spans="2:14">
      <c r="B27" s="260">
        <v>20</v>
      </c>
      <c r="C27" s="285">
        <v>129</v>
      </c>
      <c r="D27" s="214">
        <v>0</v>
      </c>
      <c r="E27" s="286">
        <v>0</v>
      </c>
      <c r="F27" s="214">
        <v>18</v>
      </c>
      <c r="G27" s="214">
        <v>0</v>
      </c>
      <c r="H27" s="287">
        <v>1</v>
      </c>
      <c r="I27" s="203"/>
      <c r="J27" s="203"/>
      <c r="K27" s="276"/>
      <c r="L27" s="203"/>
      <c r="M27" s="203"/>
      <c r="N27" s="276"/>
    </row>
    <row r="28" spans="2:14">
      <c r="B28" s="260">
        <v>21</v>
      </c>
      <c r="C28" s="285">
        <v>136</v>
      </c>
      <c r="D28" s="214">
        <v>0</v>
      </c>
      <c r="E28" s="286">
        <v>0</v>
      </c>
      <c r="F28" s="214">
        <v>19</v>
      </c>
      <c r="G28" s="214">
        <v>0</v>
      </c>
      <c r="H28" s="287">
        <v>1</v>
      </c>
      <c r="I28" s="203"/>
      <c r="J28" s="203"/>
      <c r="K28" s="276"/>
      <c r="L28" s="203"/>
      <c r="M28" s="203"/>
      <c r="N28" s="276"/>
    </row>
    <row r="29" spans="2:14">
      <c r="B29" s="260">
        <v>22</v>
      </c>
      <c r="C29" s="285">
        <v>127</v>
      </c>
      <c r="D29" s="214">
        <v>0</v>
      </c>
      <c r="E29" s="286">
        <v>0</v>
      </c>
      <c r="F29" s="214">
        <v>20</v>
      </c>
      <c r="G29" s="214">
        <v>0</v>
      </c>
      <c r="H29" s="287">
        <v>1</v>
      </c>
      <c r="I29" s="203"/>
      <c r="J29" s="203"/>
      <c r="K29" s="276"/>
      <c r="L29" s="203"/>
      <c r="M29" s="203"/>
      <c r="N29" s="276"/>
    </row>
    <row r="30" spans="2:14">
      <c r="B30" s="260">
        <v>23</v>
      </c>
      <c r="C30" s="285">
        <v>130</v>
      </c>
      <c r="D30" s="214">
        <v>0</v>
      </c>
      <c r="E30" s="286">
        <v>0</v>
      </c>
      <c r="F30" s="214">
        <v>21</v>
      </c>
      <c r="G30" s="214">
        <v>0</v>
      </c>
      <c r="H30" s="287">
        <v>1</v>
      </c>
      <c r="I30" s="203"/>
      <c r="J30" s="203"/>
      <c r="K30" s="276"/>
      <c r="L30" s="203"/>
      <c r="M30" s="203"/>
      <c r="N30" s="276"/>
    </row>
    <row r="31" spans="2:14">
      <c r="B31" s="260">
        <v>24</v>
      </c>
      <c r="C31" s="285">
        <v>122</v>
      </c>
      <c r="D31" s="214">
        <v>0</v>
      </c>
      <c r="E31" s="286">
        <v>0</v>
      </c>
      <c r="F31" s="214">
        <v>22</v>
      </c>
      <c r="G31" s="214">
        <v>0</v>
      </c>
      <c r="H31" s="287">
        <v>1</v>
      </c>
      <c r="I31" s="203"/>
      <c r="J31" s="203"/>
      <c r="K31" s="276"/>
      <c r="L31" s="203"/>
      <c r="M31" s="203"/>
      <c r="N31" s="276"/>
    </row>
    <row r="32" spans="2:14">
      <c r="B32" s="260">
        <v>25</v>
      </c>
      <c r="C32" s="285">
        <v>125</v>
      </c>
      <c r="D32" s="214">
        <v>0</v>
      </c>
      <c r="E32" s="286">
        <v>0</v>
      </c>
      <c r="F32" s="214">
        <v>23</v>
      </c>
      <c r="G32" s="214">
        <v>0</v>
      </c>
      <c r="H32" s="287">
        <v>1</v>
      </c>
      <c r="I32" s="203"/>
      <c r="J32" s="203"/>
      <c r="K32" s="276"/>
      <c r="L32" s="203"/>
      <c r="M32" s="203"/>
      <c r="N32" s="276"/>
    </row>
    <row r="33" spans="2:14">
      <c r="B33" s="260">
        <v>26</v>
      </c>
      <c r="C33" s="285">
        <v>133</v>
      </c>
      <c r="D33" s="214">
        <v>0</v>
      </c>
      <c r="E33" s="286">
        <v>0</v>
      </c>
      <c r="F33" s="214">
        <v>24</v>
      </c>
      <c r="G33" s="214">
        <v>0</v>
      </c>
      <c r="H33" s="287">
        <v>1</v>
      </c>
      <c r="I33" s="203"/>
      <c r="J33" s="203"/>
      <c r="K33" s="276"/>
      <c r="L33" s="203"/>
      <c r="M33" s="203"/>
      <c r="N33" s="276"/>
    </row>
    <row r="34" spans="2:14">
      <c r="B34" s="260">
        <v>27</v>
      </c>
      <c r="C34" s="285">
        <v>140</v>
      </c>
      <c r="D34" s="214">
        <v>1</v>
      </c>
      <c r="E34" s="286">
        <v>0.01</v>
      </c>
      <c r="F34" s="214">
        <v>25</v>
      </c>
      <c r="G34" s="214">
        <v>0</v>
      </c>
      <c r="H34" s="287">
        <v>1</v>
      </c>
      <c r="I34" s="203"/>
      <c r="J34" s="203"/>
      <c r="K34" s="276"/>
      <c r="L34" s="203"/>
      <c r="M34" s="203"/>
      <c r="N34" s="276"/>
    </row>
    <row r="35" spans="2:14">
      <c r="B35" s="260">
        <v>28</v>
      </c>
      <c r="C35" s="285">
        <v>126</v>
      </c>
      <c r="D35" s="214">
        <v>0</v>
      </c>
      <c r="E35" s="286">
        <v>0.01</v>
      </c>
      <c r="F35" s="214">
        <v>26</v>
      </c>
      <c r="G35" s="214">
        <v>0</v>
      </c>
      <c r="H35" s="287">
        <v>1</v>
      </c>
      <c r="I35" s="203"/>
      <c r="J35" s="203"/>
      <c r="K35" s="276"/>
      <c r="L35" s="203"/>
      <c r="M35" s="203"/>
      <c r="N35" s="276"/>
    </row>
    <row r="36" spans="2:14">
      <c r="B36" s="260">
        <v>29</v>
      </c>
      <c r="C36" s="285">
        <v>133</v>
      </c>
      <c r="D36" s="214">
        <v>0</v>
      </c>
      <c r="E36" s="286">
        <v>0.01</v>
      </c>
      <c r="F36" s="214">
        <v>28</v>
      </c>
      <c r="G36" s="214">
        <v>0</v>
      </c>
      <c r="H36" s="287">
        <v>1</v>
      </c>
      <c r="I36" s="203"/>
      <c r="J36" s="203"/>
      <c r="K36" s="276"/>
      <c r="L36" s="203"/>
      <c r="M36" s="203"/>
      <c r="N36" s="276"/>
    </row>
    <row r="37" spans="2:14">
      <c r="B37" s="260">
        <v>30</v>
      </c>
      <c r="C37" s="285">
        <v>135</v>
      </c>
      <c r="D37" s="214">
        <v>0</v>
      </c>
      <c r="E37" s="286">
        <v>0.01</v>
      </c>
      <c r="F37" s="214">
        <v>29</v>
      </c>
      <c r="G37" s="214">
        <v>0</v>
      </c>
      <c r="H37" s="287">
        <v>1</v>
      </c>
      <c r="I37" s="203"/>
      <c r="J37" s="203"/>
      <c r="K37" s="276"/>
      <c r="L37" s="203"/>
      <c r="M37" s="203"/>
      <c r="N37" s="276"/>
    </row>
    <row r="38" spans="2:14">
      <c r="B38" s="260">
        <v>31</v>
      </c>
      <c r="C38" s="285">
        <v>130</v>
      </c>
      <c r="D38" s="214">
        <v>0</v>
      </c>
      <c r="E38" s="286">
        <v>0.01</v>
      </c>
      <c r="F38" s="214">
        <v>30</v>
      </c>
      <c r="G38" s="214">
        <v>0</v>
      </c>
      <c r="H38" s="287">
        <v>1</v>
      </c>
      <c r="I38" s="203"/>
      <c r="J38" s="203"/>
      <c r="K38" s="276"/>
      <c r="L38" s="203"/>
      <c r="M38" s="203"/>
      <c r="N38" s="276"/>
    </row>
    <row r="39" spans="2:14">
      <c r="B39" s="260">
        <v>32</v>
      </c>
      <c r="C39" s="285">
        <v>134</v>
      </c>
      <c r="D39" s="214">
        <v>0</v>
      </c>
      <c r="E39" s="286">
        <v>0.01</v>
      </c>
      <c r="F39" s="214">
        <v>31</v>
      </c>
      <c r="G39" s="214">
        <v>0</v>
      </c>
      <c r="H39" s="287">
        <v>1</v>
      </c>
      <c r="I39" s="203"/>
      <c r="J39" s="203"/>
      <c r="K39" s="276"/>
      <c r="L39" s="203"/>
      <c r="M39" s="203"/>
      <c r="N39" s="276"/>
    </row>
    <row r="40" spans="2:14">
      <c r="B40" s="260">
        <v>33</v>
      </c>
      <c r="C40" s="285">
        <v>141</v>
      </c>
      <c r="D40" s="214">
        <v>0</v>
      </c>
      <c r="E40" s="286">
        <v>0.01</v>
      </c>
      <c r="F40" s="214">
        <v>32</v>
      </c>
      <c r="G40" s="214">
        <v>0</v>
      </c>
      <c r="H40" s="287">
        <v>1</v>
      </c>
      <c r="I40" s="203"/>
      <c r="J40" s="203"/>
      <c r="K40" s="276"/>
      <c r="L40" s="203"/>
      <c r="M40" s="203"/>
      <c r="N40" s="276"/>
    </row>
    <row r="41" spans="2:14">
      <c r="B41" s="260">
        <v>34</v>
      </c>
      <c r="C41" s="285">
        <v>119</v>
      </c>
      <c r="D41" s="214">
        <v>0</v>
      </c>
      <c r="E41" s="286">
        <v>0.01</v>
      </c>
      <c r="F41" s="214">
        <v>33</v>
      </c>
      <c r="G41" s="214">
        <v>0</v>
      </c>
      <c r="H41" s="287">
        <v>1</v>
      </c>
      <c r="I41" s="203"/>
      <c r="J41" s="203"/>
      <c r="K41" s="276"/>
      <c r="L41" s="203"/>
      <c r="M41" s="203"/>
      <c r="N41" s="276"/>
    </row>
    <row r="42" spans="2:14">
      <c r="B42" s="260">
        <v>35</v>
      </c>
      <c r="C42" s="285">
        <v>125</v>
      </c>
      <c r="D42" s="214">
        <v>0</v>
      </c>
      <c r="E42" s="286">
        <v>0.01</v>
      </c>
      <c r="F42" s="214">
        <v>34</v>
      </c>
      <c r="G42" s="214">
        <v>0</v>
      </c>
      <c r="H42" s="287">
        <v>1</v>
      </c>
      <c r="I42" s="203"/>
      <c r="J42" s="203"/>
      <c r="K42" s="276"/>
      <c r="L42" s="203"/>
      <c r="M42" s="203"/>
      <c r="N42" s="276"/>
    </row>
    <row r="43" spans="2:14">
      <c r="B43" s="260">
        <v>36</v>
      </c>
      <c r="C43" s="285">
        <v>131</v>
      </c>
      <c r="D43" s="214">
        <v>0</v>
      </c>
      <c r="E43" s="286">
        <v>0.01</v>
      </c>
      <c r="F43" s="214">
        <v>35</v>
      </c>
      <c r="G43" s="214">
        <v>0</v>
      </c>
      <c r="H43" s="287">
        <v>1</v>
      </c>
      <c r="I43" s="203"/>
      <c r="J43" s="203"/>
      <c r="K43" s="276"/>
      <c r="L43" s="203"/>
      <c r="M43" s="203"/>
      <c r="N43" s="276"/>
    </row>
    <row r="44" spans="2:14">
      <c r="B44" s="260">
        <v>37</v>
      </c>
      <c r="C44" s="285">
        <v>136</v>
      </c>
      <c r="D44" s="214">
        <v>0</v>
      </c>
      <c r="E44" s="286">
        <v>0.01</v>
      </c>
      <c r="F44" s="214">
        <v>36</v>
      </c>
      <c r="G44" s="214">
        <v>0</v>
      </c>
      <c r="H44" s="287">
        <v>1</v>
      </c>
      <c r="I44" s="203"/>
      <c r="J44" s="203"/>
      <c r="K44" s="276"/>
      <c r="L44" s="203"/>
      <c r="M44" s="203"/>
      <c r="N44" s="276"/>
    </row>
    <row r="45" spans="2:14">
      <c r="B45" s="260">
        <v>38</v>
      </c>
      <c r="C45" s="285">
        <v>128</v>
      </c>
      <c r="D45" s="214">
        <v>0</v>
      </c>
      <c r="E45" s="286">
        <v>0.01</v>
      </c>
      <c r="F45" s="214">
        <v>37</v>
      </c>
      <c r="G45" s="214">
        <v>0</v>
      </c>
      <c r="H45" s="287">
        <v>1</v>
      </c>
      <c r="I45" s="203"/>
      <c r="J45" s="203"/>
      <c r="K45" s="276"/>
      <c r="L45" s="203"/>
      <c r="M45" s="203"/>
      <c r="N45" s="276"/>
    </row>
    <row r="46" spans="2:14">
      <c r="B46" s="260">
        <v>39</v>
      </c>
      <c r="C46" s="285">
        <v>124</v>
      </c>
      <c r="D46" s="214">
        <v>0</v>
      </c>
      <c r="E46" s="286">
        <v>0.01</v>
      </c>
      <c r="F46" s="214">
        <v>38</v>
      </c>
      <c r="G46" s="214">
        <v>0</v>
      </c>
      <c r="H46" s="287">
        <v>1</v>
      </c>
      <c r="I46" s="203"/>
      <c r="J46" s="203"/>
      <c r="K46" s="276"/>
      <c r="L46" s="203"/>
      <c r="M46" s="203"/>
      <c r="N46" s="276"/>
    </row>
    <row r="47" spans="2:14">
      <c r="B47" s="260">
        <v>40</v>
      </c>
      <c r="C47" s="285">
        <v>132</v>
      </c>
      <c r="D47" s="214">
        <v>0</v>
      </c>
      <c r="E47" s="286">
        <v>0.01</v>
      </c>
      <c r="F47" s="214">
        <v>39</v>
      </c>
      <c r="G47" s="214">
        <v>0</v>
      </c>
      <c r="H47" s="287">
        <v>1</v>
      </c>
      <c r="I47" s="203"/>
      <c r="J47" s="203"/>
      <c r="K47" s="276"/>
      <c r="L47" s="203"/>
      <c r="M47" s="203"/>
      <c r="N47" s="276"/>
    </row>
    <row r="48" spans="2:14">
      <c r="B48" s="260">
        <v>41</v>
      </c>
      <c r="C48" s="285">
        <v>136</v>
      </c>
      <c r="D48" s="214">
        <v>0</v>
      </c>
      <c r="E48" s="286">
        <v>0.01</v>
      </c>
      <c r="F48" s="214">
        <v>40</v>
      </c>
      <c r="G48" s="214">
        <v>0</v>
      </c>
      <c r="H48" s="287">
        <v>1</v>
      </c>
      <c r="I48" s="203"/>
      <c r="J48" s="203"/>
      <c r="K48" s="276"/>
      <c r="L48" s="203"/>
      <c r="M48" s="203"/>
      <c r="N48" s="276"/>
    </row>
    <row r="49" spans="2:14">
      <c r="B49" s="260">
        <v>42</v>
      </c>
      <c r="C49" s="285">
        <v>127</v>
      </c>
      <c r="D49" s="214">
        <v>0</v>
      </c>
      <c r="E49" s="286">
        <v>0.01</v>
      </c>
      <c r="F49" s="214">
        <v>41</v>
      </c>
      <c r="G49" s="214">
        <v>0</v>
      </c>
      <c r="H49" s="287">
        <v>1</v>
      </c>
      <c r="I49" s="203"/>
      <c r="J49" s="203"/>
      <c r="K49" s="276"/>
      <c r="L49" s="203"/>
      <c r="M49" s="203"/>
      <c r="N49" s="276"/>
    </row>
    <row r="50" spans="2:14">
      <c r="B50" s="260">
        <v>43</v>
      </c>
      <c r="C50" s="285">
        <v>130</v>
      </c>
      <c r="D50" s="214">
        <v>0</v>
      </c>
      <c r="E50" s="286">
        <v>0.01</v>
      </c>
      <c r="F50" s="214">
        <v>42</v>
      </c>
      <c r="G50" s="214">
        <v>0</v>
      </c>
      <c r="H50" s="287">
        <v>1</v>
      </c>
      <c r="I50" s="203"/>
      <c r="J50" s="203"/>
      <c r="K50" s="276"/>
      <c r="L50" s="203"/>
      <c r="M50" s="203"/>
      <c r="N50" s="276"/>
    </row>
    <row r="51" spans="2:14">
      <c r="B51" s="260">
        <v>44</v>
      </c>
      <c r="C51" s="285">
        <v>122</v>
      </c>
      <c r="D51" s="214">
        <v>0</v>
      </c>
      <c r="E51" s="286">
        <v>0.01</v>
      </c>
      <c r="F51" s="214">
        <v>43</v>
      </c>
      <c r="G51" s="214">
        <v>0</v>
      </c>
      <c r="H51" s="287">
        <v>1</v>
      </c>
      <c r="I51" s="203"/>
      <c r="J51" s="203"/>
      <c r="K51" s="276"/>
      <c r="L51" s="203"/>
      <c r="M51" s="203"/>
      <c r="N51" s="276"/>
    </row>
    <row r="52" spans="2:14">
      <c r="B52" s="260">
        <v>45</v>
      </c>
      <c r="C52" s="285">
        <v>125</v>
      </c>
      <c r="D52" s="214">
        <v>0</v>
      </c>
      <c r="E52" s="286">
        <v>0.01</v>
      </c>
      <c r="F52" s="214">
        <v>44</v>
      </c>
      <c r="G52" s="214">
        <v>0</v>
      </c>
      <c r="H52" s="287">
        <v>1</v>
      </c>
      <c r="I52" s="203"/>
      <c r="J52" s="203"/>
      <c r="K52" s="276"/>
      <c r="L52" s="203"/>
      <c r="M52" s="203"/>
      <c r="N52" s="276"/>
    </row>
    <row r="53" spans="2:14">
      <c r="B53" s="260">
        <v>46</v>
      </c>
      <c r="C53" s="285">
        <v>133</v>
      </c>
      <c r="D53" s="214">
        <v>0</v>
      </c>
      <c r="E53" s="286">
        <v>0.01</v>
      </c>
      <c r="F53" s="214">
        <v>45</v>
      </c>
      <c r="G53" s="214">
        <v>0</v>
      </c>
      <c r="H53" s="287">
        <v>1</v>
      </c>
      <c r="I53" s="203"/>
      <c r="J53" s="203"/>
      <c r="K53" s="276"/>
      <c r="L53" s="203"/>
      <c r="M53" s="203"/>
      <c r="N53" s="276"/>
    </row>
    <row r="54" spans="2:14">
      <c r="B54" s="260">
        <v>47</v>
      </c>
      <c r="C54" s="285">
        <v>140</v>
      </c>
      <c r="D54" s="214">
        <v>0</v>
      </c>
      <c r="E54" s="286">
        <v>0.01</v>
      </c>
      <c r="F54" s="214">
        <v>46</v>
      </c>
      <c r="G54" s="214">
        <v>0</v>
      </c>
      <c r="H54" s="287">
        <v>1</v>
      </c>
      <c r="I54" s="203"/>
      <c r="J54" s="203"/>
      <c r="K54" s="276"/>
      <c r="L54" s="203"/>
      <c r="M54" s="203"/>
      <c r="N54" s="276"/>
    </row>
    <row r="55" spans="2:14">
      <c r="B55" s="260">
        <v>48</v>
      </c>
      <c r="C55" s="285">
        <v>126</v>
      </c>
      <c r="D55" s="214">
        <v>0</v>
      </c>
      <c r="E55" s="286">
        <v>0.01</v>
      </c>
      <c r="F55" s="214">
        <v>47</v>
      </c>
      <c r="G55" s="214">
        <v>0</v>
      </c>
      <c r="H55" s="287">
        <v>1</v>
      </c>
      <c r="I55" s="203"/>
      <c r="J55" s="203"/>
      <c r="K55" s="276"/>
      <c r="L55" s="203"/>
      <c r="M55" s="203"/>
      <c r="N55" s="276"/>
    </row>
    <row r="56" spans="2:14">
      <c r="B56" s="260">
        <v>49</v>
      </c>
      <c r="C56" s="285">
        <v>133</v>
      </c>
      <c r="D56" s="214">
        <v>0</v>
      </c>
      <c r="E56" s="286">
        <v>0.01</v>
      </c>
      <c r="F56" s="214">
        <v>48</v>
      </c>
      <c r="G56" s="214">
        <v>0</v>
      </c>
      <c r="H56" s="287">
        <v>1</v>
      </c>
      <c r="I56" s="203"/>
      <c r="J56" s="203"/>
      <c r="K56" s="276"/>
      <c r="L56" s="203"/>
      <c r="M56" s="203"/>
      <c r="N56" s="276"/>
    </row>
    <row r="57" spans="2:14">
      <c r="B57" s="260">
        <v>50</v>
      </c>
      <c r="C57" s="285">
        <v>135</v>
      </c>
      <c r="D57" s="214">
        <v>0</v>
      </c>
      <c r="E57" s="286">
        <v>0.01</v>
      </c>
      <c r="F57" s="214">
        <v>49</v>
      </c>
      <c r="G57" s="214">
        <v>0</v>
      </c>
      <c r="H57" s="287">
        <v>1</v>
      </c>
      <c r="I57" s="203"/>
      <c r="J57" s="203"/>
      <c r="K57" s="276"/>
      <c r="L57" s="203"/>
      <c r="M57" s="203"/>
      <c r="N57" s="276"/>
    </row>
    <row r="58" spans="2:14">
      <c r="B58" s="260">
        <v>51</v>
      </c>
      <c r="C58" s="285">
        <v>130</v>
      </c>
      <c r="D58" s="214">
        <v>0</v>
      </c>
      <c r="E58" s="286">
        <v>0.01</v>
      </c>
      <c r="F58" s="214">
        <v>50</v>
      </c>
      <c r="G58" s="214">
        <v>0</v>
      </c>
      <c r="H58" s="287">
        <v>1</v>
      </c>
      <c r="I58" s="203"/>
      <c r="J58" s="203"/>
      <c r="K58" s="276"/>
      <c r="L58" s="203"/>
      <c r="M58" s="203"/>
      <c r="N58" s="276"/>
    </row>
    <row r="59" spans="2:14">
      <c r="B59" s="260">
        <v>52</v>
      </c>
      <c r="C59" s="285">
        <v>134</v>
      </c>
      <c r="D59" s="214">
        <v>0</v>
      </c>
      <c r="E59" s="286">
        <v>0.01</v>
      </c>
      <c r="F59" s="214">
        <v>51</v>
      </c>
      <c r="G59" s="214">
        <v>0</v>
      </c>
      <c r="H59" s="287">
        <v>1</v>
      </c>
      <c r="I59" s="203"/>
      <c r="J59" s="203"/>
      <c r="K59" s="276"/>
      <c r="L59" s="203"/>
      <c r="M59" s="203"/>
      <c r="N59" s="276"/>
    </row>
    <row r="60" spans="2:14">
      <c r="B60" s="260">
        <v>53</v>
      </c>
      <c r="C60" s="285">
        <v>141</v>
      </c>
      <c r="D60" s="214">
        <v>0</v>
      </c>
      <c r="E60" s="286">
        <v>0.01</v>
      </c>
      <c r="F60" s="214">
        <v>52</v>
      </c>
      <c r="G60" s="214">
        <v>0</v>
      </c>
      <c r="H60" s="287">
        <v>1</v>
      </c>
      <c r="I60" s="203"/>
      <c r="J60" s="203"/>
      <c r="K60" s="276"/>
      <c r="L60" s="203"/>
      <c r="M60" s="203"/>
      <c r="N60" s="276"/>
    </row>
    <row r="61" spans="2:14">
      <c r="B61" s="260">
        <v>54</v>
      </c>
      <c r="C61" s="285">
        <v>119</v>
      </c>
      <c r="D61" s="214">
        <v>0</v>
      </c>
      <c r="E61" s="286">
        <v>0.01</v>
      </c>
      <c r="F61" s="214">
        <v>53</v>
      </c>
      <c r="G61" s="214">
        <v>0</v>
      </c>
      <c r="H61" s="287">
        <v>1</v>
      </c>
      <c r="I61" s="203"/>
      <c r="J61" s="203"/>
      <c r="K61" s="276"/>
      <c r="L61" s="203"/>
      <c r="M61" s="203"/>
      <c r="N61" s="276"/>
    </row>
    <row r="62" spans="2:14">
      <c r="B62" s="260">
        <v>55</v>
      </c>
      <c r="C62" s="285">
        <v>125</v>
      </c>
      <c r="D62" s="214">
        <v>0</v>
      </c>
      <c r="E62" s="286">
        <v>0.01</v>
      </c>
      <c r="F62" s="214">
        <v>54</v>
      </c>
      <c r="G62" s="214">
        <v>0</v>
      </c>
      <c r="H62" s="287">
        <v>1</v>
      </c>
      <c r="I62" s="203"/>
      <c r="J62" s="203"/>
      <c r="K62" s="276"/>
      <c r="L62" s="203"/>
      <c r="M62" s="203"/>
      <c r="N62" s="276"/>
    </row>
    <row r="63" spans="2:14">
      <c r="B63" s="260">
        <v>56</v>
      </c>
      <c r="C63" s="285">
        <v>131</v>
      </c>
      <c r="D63" s="214">
        <v>0</v>
      </c>
      <c r="E63" s="286">
        <v>0.01</v>
      </c>
      <c r="F63" s="214">
        <v>55</v>
      </c>
      <c r="G63" s="214">
        <v>0</v>
      </c>
      <c r="H63" s="287">
        <v>1</v>
      </c>
      <c r="I63" s="203"/>
      <c r="J63" s="203"/>
      <c r="K63" s="276"/>
      <c r="L63" s="203"/>
      <c r="M63" s="203"/>
      <c r="N63" s="276"/>
    </row>
    <row r="64" spans="2:14">
      <c r="B64" s="260">
        <v>57</v>
      </c>
      <c r="C64" s="285">
        <v>136</v>
      </c>
      <c r="D64" s="214">
        <v>0</v>
      </c>
      <c r="E64" s="286">
        <v>0.01</v>
      </c>
      <c r="F64" s="214">
        <v>56</v>
      </c>
      <c r="G64" s="214">
        <v>0</v>
      </c>
      <c r="H64" s="287">
        <v>1</v>
      </c>
      <c r="I64" s="203"/>
      <c r="J64" s="203"/>
      <c r="K64" s="276"/>
      <c r="L64" s="203"/>
      <c r="M64" s="203"/>
      <c r="N64" s="276"/>
    </row>
    <row r="65" spans="2:14">
      <c r="B65" s="260">
        <v>58</v>
      </c>
      <c r="C65" s="285">
        <v>128</v>
      </c>
      <c r="D65" s="214">
        <v>0</v>
      </c>
      <c r="E65" s="286">
        <v>0.01</v>
      </c>
      <c r="F65" s="214">
        <v>57</v>
      </c>
      <c r="G65" s="214">
        <v>0</v>
      </c>
      <c r="H65" s="287">
        <v>1</v>
      </c>
      <c r="I65" s="203"/>
      <c r="J65" s="203"/>
      <c r="K65" s="276"/>
      <c r="L65" s="203"/>
      <c r="M65" s="203"/>
      <c r="N65" s="276"/>
    </row>
    <row r="66" spans="2:14">
      <c r="B66" s="260">
        <v>59</v>
      </c>
      <c r="C66" s="285">
        <v>124</v>
      </c>
      <c r="D66" s="214">
        <v>0</v>
      </c>
      <c r="E66" s="286">
        <v>0.01</v>
      </c>
      <c r="F66" s="214">
        <v>58</v>
      </c>
      <c r="G66" s="214">
        <v>0</v>
      </c>
      <c r="H66" s="287">
        <v>1</v>
      </c>
      <c r="I66" s="203"/>
      <c r="J66" s="203"/>
      <c r="K66" s="276"/>
      <c r="L66" s="203"/>
      <c r="M66" s="203"/>
      <c r="N66" s="276"/>
    </row>
    <row r="67" spans="2:14">
      <c r="B67" s="260">
        <v>60</v>
      </c>
      <c r="C67" s="285">
        <v>132</v>
      </c>
      <c r="D67" s="214">
        <v>0</v>
      </c>
      <c r="E67" s="286">
        <v>0.01</v>
      </c>
      <c r="F67" s="214">
        <v>59</v>
      </c>
      <c r="G67" s="214">
        <v>0</v>
      </c>
      <c r="H67" s="287">
        <v>1</v>
      </c>
      <c r="I67" s="203"/>
      <c r="J67" s="203"/>
      <c r="K67" s="276"/>
      <c r="L67" s="203"/>
      <c r="M67" s="203"/>
      <c r="N67" s="276"/>
    </row>
    <row r="68" spans="2:14">
      <c r="B68" s="260">
        <v>61</v>
      </c>
      <c r="C68" s="285">
        <v>136</v>
      </c>
      <c r="D68" s="214">
        <v>0</v>
      </c>
      <c r="E68" s="286">
        <v>0.01</v>
      </c>
      <c r="F68" s="214">
        <v>60</v>
      </c>
      <c r="G68" s="214">
        <v>0</v>
      </c>
      <c r="H68" s="287">
        <v>1</v>
      </c>
      <c r="I68" s="203"/>
      <c r="J68" s="203"/>
      <c r="K68" s="276"/>
      <c r="L68" s="203"/>
      <c r="M68" s="203"/>
      <c r="N68" s="276"/>
    </row>
    <row r="69" spans="2:14">
      <c r="B69" s="260">
        <v>62</v>
      </c>
      <c r="C69" s="285">
        <v>127</v>
      </c>
      <c r="D69" s="214">
        <v>0</v>
      </c>
      <c r="E69" s="286">
        <v>0.01</v>
      </c>
      <c r="F69" s="214">
        <v>61</v>
      </c>
      <c r="G69" s="214">
        <v>0</v>
      </c>
      <c r="H69" s="287">
        <v>1</v>
      </c>
      <c r="I69" s="203"/>
      <c r="J69" s="203"/>
      <c r="K69" s="276"/>
      <c r="L69" s="203"/>
      <c r="M69" s="203"/>
      <c r="N69" s="276"/>
    </row>
    <row r="70" spans="2:14">
      <c r="B70" s="260">
        <v>63</v>
      </c>
      <c r="C70" s="285">
        <v>130</v>
      </c>
      <c r="D70" s="214">
        <v>0</v>
      </c>
      <c r="E70" s="286">
        <v>0.01</v>
      </c>
      <c r="F70" s="214">
        <v>62</v>
      </c>
      <c r="G70" s="214">
        <v>0</v>
      </c>
      <c r="H70" s="287">
        <v>1</v>
      </c>
      <c r="I70" s="203"/>
      <c r="J70" s="203"/>
      <c r="K70" s="276"/>
      <c r="L70" s="203"/>
      <c r="M70" s="203"/>
      <c r="N70" s="276"/>
    </row>
    <row r="71" spans="2:14">
      <c r="B71" s="260">
        <v>64</v>
      </c>
      <c r="C71" s="285">
        <v>122</v>
      </c>
      <c r="D71" s="214">
        <v>0</v>
      </c>
      <c r="E71" s="286">
        <v>0.01</v>
      </c>
      <c r="F71" s="214">
        <v>63</v>
      </c>
      <c r="G71" s="214">
        <v>0</v>
      </c>
      <c r="H71" s="287">
        <v>1</v>
      </c>
      <c r="I71" s="203"/>
      <c r="J71" s="203"/>
      <c r="K71" s="276"/>
      <c r="L71" s="203"/>
      <c r="M71" s="203"/>
      <c r="N71" s="276"/>
    </row>
    <row r="72" spans="2:14">
      <c r="B72" s="260">
        <v>65</v>
      </c>
      <c r="C72" s="285">
        <v>125</v>
      </c>
      <c r="D72" s="214">
        <v>0</v>
      </c>
      <c r="E72" s="286">
        <v>0.01</v>
      </c>
      <c r="F72" s="214">
        <v>64</v>
      </c>
      <c r="G72" s="214">
        <v>0</v>
      </c>
      <c r="H72" s="287">
        <v>1</v>
      </c>
      <c r="I72" s="203"/>
      <c r="J72" s="203"/>
      <c r="K72" s="276"/>
      <c r="L72" s="203"/>
      <c r="M72" s="203"/>
      <c r="N72" s="276"/>
    </row>
    <row r="73" spans="2:14">
      <c r="B73" s="260">
        <v>66</v>
      </c>
      <c r="C73" s="285">
        <v>133</v>
      </c>
      <c r="D73" s="214">
        <v>0</v>
      </c>
      <c r="E73" s="286">
        <v>0.01</v>
      </c>
      <c r="F73" s="214">
        <v>65</v>
      </c>
      <c r="G73" s="214">
        <v>0</v>
      </c>
      <c r="H73" s="287">
        <v>1</v>
      </c>
      <c r="I73" s="203"/>
      <c r="J73" s="203"/>
      <c r="K73" s="276"/>
      <c r="L73" s="203"/>
      <c r="M73" s="203"/>
      <c r="N73" s="276"/>
    </row>
    <row r="74" spans="2:14">
      <c r="B74" s="260">
        <v>67</v>
      </c>
      <c r="C74" s="285">
        <v>140</v>
      </c>
      <c r="D74" s="214">
        <v>0</v>
      </c>
      <c r="E74" s="286">
        <v>0.01</v>
      </c>
      <c r="F74" s="214">
        <v>66</v>
      </c>
      <c r="G74" s="214">
        <v>0</v>
      </c>
      <c r="H74" s="287">
        <v>1</v>
      </c>
      <c r="I74" s="203"/>
      <c r="J74" s="203"/>
      <c r="K74" s="276"/>
      <c r="L74" s="203"/>
      <c r="M74" s="203"/>
      <c r="N74" s="276"/>
    </row>
    <row r="75" spans="2:14">
      <c r="B75" s="260">
        <v>68</v>
      </c>
      <c r="C75" s="285">
        <v>126</v>
      </c>
      <c r="D75" s="214">
        <v>0</v>
      </c>
      <c r="E75" s="286">
        <v>0.01</v>
      </c>
      <c r="F75" s="214">
        <v>67</v>
      </c>
      <c r="G75" s="214">
        <v>0</v>
      </c>
      <c r="H75" s="287">
        <v>1</v>
      </c>
      <c r="I75" s="203"/>
      <c r="J75" s="203"/>
      <c r="K75" s="276"/>
      <c r="L75" s="203"/>
      <c r="M75" s="203"/>
      <c r="N75" s="276"/>
    </row>
    <row r="76" spans="2:14">
      <c r="B76" s="260">
        <v>69</v>
      </c>
      <c r="C76" s="285">
        <v>133</v>
      </c>
      <c r="D76" s="214">
        <v>0</v>
      </c>
      <c r="E76" s="286">
        <v>0.01</v>
      </c>
      <c r="F76" s="214">
        <v>68</v>
      </c>
      <c r="G76" s="214">
        <v>0</v>
      </c>
      <c r="H76" s="287">
        <v>1</v>
      </c>
      <c r="I76" s="203"/>
      <c r="J76" s="203"/>
      <c r="K76" s="276"/>
      <c r="L76" s="203"/>
      <c r="M76" s="203"/>
      <c r="N76" s="276"/>
    </row>
    <row r="77" spans="2:14">
      <c r="B77" s="260">
        <v>70</v>
      </c>
      <c r="C77" s="285">
        <v>135</v>
      </c>
      <c r="D77" s="214">
        <v>0</v>
      </c>
      <c r="E77" s="286">
        <v>0.01</v>
      </c>
      <c r="F77" s="214">
        <v>69</v>
      </c>
      <c r="G77" s="214">
        <v>0</v>
      </c>
      <c r="H77" s="287">
        <v>1</v>
      </c>
      <c r="I77" s="203"/>
      <c r="J77" s="203"/>
      <c r="K77" s="276"/>
      <c r="L77" s="203"/>
      <c r="M77" s="203"/>
      <c r="N77" s="276"/>
    </row>
    <row r="78" spans="2:14">
      <c r="B78" s="260">
        <v>71</v>
      </c>
      <c r="C78" s="285">
        <v>130</v>
      </c>
      <c r="D78" s="214">
        <v>0</v>
      </c>
      <c r="E78" s="286">
        <v>0.01</v>
      </c>
      <c r="F78" s="214">
        <v>70</v>
      </c>
      <c r="G78" s="214">
        <v>0</v>
      </c>
      <c r="H78" s="287">
        <v>1</v>
      </c>
      <c r="I78" s="203"/>
      <c r="J78" s="203"/>
      <c r="K78" s="276"/>
      <c r="L78" s="203"/>
      <c r="M78" s="203"/>
      <c r="N78" s="276"/>
    </row>
    <row r="79" spans="2:14">
      <c r="B79" s="260">
        <v>72</v>
      </c>
      <c r="C79" s="285">
        <v>134</v>
      </c>
      <c r="D79" s="214">
        <v>0</v>
      </c>
      <c r="E79" s="286">
        <v>0.01</v>
      </c>
      <c r="F79" s="214">
        <v>71</v>
      </c>
      <c r="G79" s="214">
        <v>0</v>
      </c>
      <c r="H79" s="287">
        <v>1</v>
      </c>
      <c r="I79" s="203"/>
      <c r="J79" s="203"/>
      <c r="K79" s="276"/>
      <c r="L79" s="203"/>
      <c r="M79" s="203"/>
      <c r="N79" s="276"/>
    </row>
    <row r="80" spans="2:14">
      <c r="B80" s="260">
        <v>73</v>
      </c>
      <c r="C80" s="285">
        <v>141</v>
      </c>
      <c r="D80" s="214">
        <v>0</v>
      </c>
      <c r="E80" s="286">
        <v>0.01</v>
      </c>
      <c r="F80" s="214">
        <v>72</v>
      </c>
      <c r="G80" s="214">
        <v>0</v>
      </c>
      <c r="H80" s="287">
        <v>1</v>
      </c>
      <c r="I80" s="203"/>
      <c r="J80" s="203"/>
      <c r="K80" s="276"/>
      <c r="L80" s="203"/>
      <c r="M80" s="203"/>
      <c r="N80" s="276"/>
    </row>
    <row r="81" spans="2:14">
      <c r="B81" s="260">
        <v>74</v>
      </c>
      <c r="C81" s="285">
        <v>119</v>
      </c>
      <c r="D81" s="214">
        <v>0</v>
      </c>
      <c r="E81" s="286">
        <v>0.01</v>
      </c>
      <c r="F81" s="214">
        <v>73</v>
      </c>
      <c r="G81" s="214">
        <v>0</v>
      </c>
      <c r="H81" s="287">
        <v>1</v>
      </c>
      <c r="I81" s="203"/>
      <c r="J81" s="203"/>
      <c r="K81" s="276"/>
      <c r="L81" s="203"/>
      <c r="M81" s="203"/>
      <c r="N81" s="276"/>
    </row>
    <row r="82" spans="2:14">
      <c r="B82" s="260">
        <v>75</v>
      </c>
      <c r="C82" s="285">
        <v>125</v>
      </c>
      <c r="D82" s="214">
        <v>0</v>
      </c>
      <c r="E82" s="286">
        <v>0.01</v>
      </c>
      <c r="F82" s="214">
        <v>74</v>
      </c>
      <c r="G82" s="214">
        <v>0</v>
      </c>
      <c r="H82" s="287">
        <v>1</v>
      </c>
      <c r="I82" s="203"/>
      <c r="J82" s="203"/>
      <c r="K82" s="276"/>
      <c r="L82" s="203"/>
      <c r="M82" s="203"/>
      <c r="N82" s="276"/>
    </row>
    <row r="83" spans="2:14">
      <c r="B83" s="260">
        <v>76</v>
      </c>
      <c r="C83" s="285">
        <v>131</v>
      </c>
      <c r="D83" s="214">
        <v>0</v>
      </c>
      <c r="E83" s="286">
        <v>0.01</v>
      </c>
      <c r="F83" s="214">
        <v>75</v>
      </c>
      <c r="G83" s="214">
        <v>0</v>
      </c>
      <c r="H83" s="287">
        <v>1</v>
      </c>
      <c r="I83" s="203"/>
      <c r="J83" s="203"/>
      <c r="K83" s="276"/>
      <c r="L83" s="203"/>
      <c r="M83" s="203"/>
      <c r="N83" s="276"/>
    </row>
    <row r="84" spans="2:14">
      <c r="B84" s="260">
        <v>77</v>
      </c>
      <c r="C84" s="285">
        <v>136</v>
      </c>
      <c r="D84" s="214">
        <v>0</v>
      </c>
      <c r="E84" s="286">
        <v>0.01</v>
      </c>
      <c r="F84" s="214">
        <v>76</v>
      </c>
      <c r="G84" s="214">
        <v>0</v>
      </c>
      <c r="H84" s="287">
        <v>1</v>
      </c>
      <c r="I84" s="203"/>
      <c r="J84" s="203"/>
      <c r="K84" s="276"/>
      <c r="L84" s="203"/>
      <c r="M84" s="203"/>
      <c r="N84" s="276"/>
    </row>
    <row r="85" spans="2:14">
      <c r="B85" s="260">
        <v>78</v>
      </c>
      <c r="C85" s="285">
        <v>128</v>
      </c>
      <c r="D85" s="214">
        <v>0</v>
      </c>
      <c r="E85" s="286">
        <v>0.01</v>
      </c>
      <c r="F85" s="214">
        <v>77</v>
      </c>
      <c r="G85" s="214">
        <v>0</v>
      </c>
      <c r="H85" s="287">
        <v>1</v>
      </c>
      <c r="I85" s="203"/>
      <c r="J85" s="203"/>
      <c r="K85" s="276"/>
      <c r="L85" s="203"/>
      <c r="M85" s="203"/>
      <c r="N85" s="276"/>
    </row>
    <row r="86" spans="2:14">
      <c r="B86" s="260">
        <v>79</v>
      </c>
      <c r="C86" s="285">
        <v>124</v>
      </c>
      <c r="D86" s="214">
        <v>0</v>
      </c>
      <c r="E86" s="286">
        <v>0.01</v>
      </c>
      <c r="F86" s="214">
        <v>78</v>
      </c>
      <c r="G86" s="214">
        <v>0</v>
      </c>
      <c r="H86" s="287">
        <v>1</v>
      </c>
      <c r="I86" s="203"/>
      <c r="J86" s="203"/>
      <c r="K86" s="276"/>
      <c r="L86" s="203"/>
      <c r="M86" s="203"/>
      <c r="N86" s="276"/>
    </row>
    <row r="87" spans="2:14">
      <c r="B87" s="260">
        <v>80</v>
      </c>
      <c r="C87" s="285">
        <v>132</v>
      </c>
      <c r="D87" s="214">
        <v>0</v>
      </c>
      <c r="E87" s="286">
        <v>0.01</v>
      </c>
      <c r="F87" s="214">
        <v>79</v>
      </c>
      <c r="G87" s="214">
        <v>0</v>
      </c>
      <c r="H87" s="287">
        <v>1</v>
      </c>
      <c r="I87" s="203"/>
      <c r="J87" s="203"/>
      <c r="K87" s="276"/>
      <c r="L87" s="203"/>
      <c r="M87" s="203"/>
      <c r="N87" s="276"/>
    </row>
    <row r="88" spans="2:14">
      <c r="B88" s="260">
        <v>81</v>
      </c>
      <c r="C88" s="285">
        <v>136</v>
      </c>
      <c r="D88" s="214">
        <v>0</v>
      </c>
      <c r="E88" s="286">
        <v>0.01</v>
      </c>
      <c r="F88" s="214">
        <v>80</v>
      </c>
      <c r="G88" s="214">
        <v>0</v>
      </c>
      <c r="H88" s="287">
        <v>1</v>
      </c>
      <c r="I88" s="203"/>
      <c r="J88" s="203"/>
      <c r="K88" s="276"/>
      <c r="L88" s="203"/>
      <c r="M88" s="203"/>
      <c r="N88" s="276"/>
    </row>
    <row r="89" spans="2:14">
      <c r="B89" s="260">
        <v>82</v>
      </c>
      <c r="C89" s="285">
        <v>127</v>
      </c>
      <c r="D89" s="214">
        <v>0</v>
      </c>
      <c r="E89" s="286">
        <v>0.01</v>
      </c>
      <c r="F89" s="214">
        <v>81</v>
      </c>
      <c r="G89" s="214">
        <v>0</v>
      </c>
      <c r="H89" s="287">
        <v>1</v>
      </c>
      <c r="I89" s="203"/>
      <c r="J89" s="203"/>
      <c r="K89" s="276"/>
      <c r="L89" s="203"/>
      <c r="M89" s="203"/>
      <c r="N89" s="276"/>
    </row>
    <row r="90" spans="2:14">
      <c r="B90" s="260">
        <v>83</v>
      </c>
      <c r="C90" s="285">
        <v>130</v>
      </c>
      <c r="D90" s="214">
        <v>0</v>
      </c>
      <c r="E90" s="286">
        <v>0.01</v>
      </c>
      <c r="F90" s="214">
        <v>82</v>
      </c>
      <c r="G90" s="214">
        <v>0</v>
      </c>
      <c r="H90" s="287">
        <v>1</v>
      </c>
      <c r="I90" s="203"/>
      <c r="J90" s="203"/>
      <c r="K90" s="276"/>
      <c r="L90" s="203"/>
      <c r="M90" s="203"/>
      <c r="N90" s="276"/>
    </row>
    <row r="91" spans="2:14">
      <c r="B91" s="260">
        <v>84</v>
      </c>
      <c r="C91" s="285">
        <v>122</v>
      </c>
      <c r="D91" s="214">
        <v>0</v>
      </c>
      <c r="E91" s="286">
        <v>0.01</v>
      </c>
      <c r="F91" s="214">
        <v>83</v>
      </c>
      <c r="G91" s="214">
        <v>0</v>
      </c>
      <c r="H91" s="287">
        <v>1</v>
      </c>
      <c r="I91" s="203"/>
      <c r="J91" s="203"/>
      <c r="K91" s="276"/>
      <c r="L91" s="203"/>
      <c r="M91" s="203"/>
      <c r="N91" s="276"/>
    </row>
    <row r="92" spans="2:14">
      <c r="B92" s="260">
        <v>85</v>
      </c>
      <c r="C92" s="285">
        <v>125</v>
      </c>
      <c r="D92" s="214">
        <v>0</v>
      </c>
      <c r="E92" s="286">
        <v>0.01</v>
      </c>
      <c r="F92" s="214">
        <v>84</v>
      </c>
      <c r="G92" s="214">
        <v>0</v>
      </c>
      <c r="H92" s="287">
        <v>1</v>
      </c>
      <c r="I92" s="203"/>
      <c r="J92" s="203"/>
      <c r="K92" s="276"/>
      <c r="L92" s="203"/>
      <c r="M92" s="203"/>
      <c r="N92" s="276"/>
    </row>
    <row r="93" spans="2:14">
      <c r="B93" s="260">
        <v>86</v>
      </c>
      <c r="C93" s="285">
        <v>133</v>
      </c>
      <c r="D93" s="214">
        <v>0</v>
      </c>
      <c r="E93" s="286">
        <v>0.01</v>
      </c>
      <c r="F93" s="214">
        <v>85</v>
      </c>
      <c r="G93" s="214">
        <v>0</v>
      </c>
      <c r="H93" s="287">
        <v>1</v>
      </c>
      <c r="I93" s="203"/>
      <c r="J93" s="203"/>
      <c r="K93" s="276"/>
      <c r="L93" s="203"/>
      <c r="M93" s="203"/>
      <c r="N93" s="276"/>
    </row>
    <row r="94" spans="2:14">
      <c r="B94" s="260">
        <v>87</v>
      </c>
      <c r="C94" s="285">
        <v>140</v>
      </c>
      <c r="D94" s="214">
        <v>0</v>
      </c>
      <c r="E94" s="286">
        <v>0.01</v>
      </c>
      <c r="F94" s="214">
        <v>86</v>
      </c>
      <c r="G94" s="214">
        <v>0</v>
      </c>
      <c r="H94" s="287">
        <v>1</v>
      </c>
      <c r="I94" s="203"/>
      <c r="J94" s="203"/>
      <c r="K94" s="276"/>
      <c r="L94" s="203"/>
      <c r="M94" s="203"/>
      <c r="N94" s="276"/>
    </row>
    <row r="95" spans="2:14">
      <c r="B95" s="260">
        <v>88</v>
      </c>
      <c r="C95" s="285">
        <v>126</v>
      </c>
      <c r="D95" s="214">
        <v>0</v>
      </c>
      <c r="E95" s="286">
        <v>0.01</v>
      </c>
      <c r="F95" s="214">
        <v>87</v>
      </c>
      <c r="G95" s="214">
        <v>0</v>
      </c>
      <c r="H95" s="287">
        <v>1</v>
      </c>
      <c r="I95" s="203"/>
      <c r="J95" s="203"/>
      <c r="K95" s="276"/>
      <c r="L95" s="203"/>
      <c r="M95" s="203"/>
      <c r="N95" s="276"/>
    </row>
    <row r="96" spans="2:14">
      <c r="B96" s="260">
        <v>89</v>
      </c>
      <c r="C96" s="285">
        <v>133</v>
      </c>
      <c r="D96" s="214">
        <v>0</v>
      </c>
      <c r="E96" s="286">
        <v>0.01</v>
      </c>
      <c r="F96" s="214">
        <v>88</v>
      </c>
      <c r="G96" s="214">
        <v>0</v>
      </c>
      <c r="H96" s="287">
        <v>1</v>
      </c>
      <c r="I96" s="203"/>
      <c r="J96" s="203"/>
      <c r="K96" s="276"/>
      <c r="L96" s="203"/>
      <c r="M96" s="203"/>
      <c r="N96" s="276"/>
    </row>
    <row r="97" spans="2:15">
      <c r="B97" s="260">
        <v>90</v>
      </c>
      <c r="C97" s="285">
        <v>135</v>
      </c>
      <c r="D97" s="214">
        <v>0</v>
      </c>
      <c r="E97" s="286">
        <v>0.01</v>
      </c>
      <c r="F97" s="214">
        <v>89</v>
      </c>
      <c r="G97" s="214">
        <v>0</v>
      </c>
      <c r="H97" s="287">
        <v>1</v>
      </c>
      <c r="I97" s="203"/>
      <c r="J97" s="203"/>
      <c r="K97" s="276"/>
      <c r="L97" s="203"/>
      <c r="M97" s="203"/>
      <c r="N97" s="276"/>
    </row>
    <row r="98" spans="2:15">
      <c r="B98" s="260">
        <v>91</v>
      </c>
      <c r="C98" s="285">
        <v>130</v>
      </c>
      <c r="D98" s="214">
        <v>0</v>
      </c>
      <c r="E98" s="286">
        <v>0.01</v>
      </c>
      <c r="F98" s="214">
        <v>90</v>
      </c>
      <c r="G98" s="214">
        <v>0</v>
      </c>
      <c r="H98" s="287">
        <v>1</v>
      </c>
      <c r="I98" s="203"/>
      <c r="J98" s="203"/>
      <c r="K98" s="276"/>
      <c r="L98" s="203"/>
      <c r="M98" s="203"/>
      <c r="N98" s="276"/>
    </row>
    <row r="99" spans="2:15">
      <c r="B99" s="260">
        <v>92</v>
      </c>
      <c r="C99" s="285">
        <v>134</v>
      </c>
      <c r="D99" s="214">
        <v>0</v>
      </c>
      <c r="E99" s="286">
        <v>0.01</v>
      </c>
      <c r="F99" s="214">
        <v>91</v>
      </c>
      <c r="G99" s="214">
        <v>0</v>
      </c>
      <c r="H99" s="287">
        <v>1</v>
      </c>
      <c r="I99" s="203"/>
      <c r="J99" s="203"/>
      <c r="K99" s="276"/>
      <c r="L99" s="203"/>
      <c r="M99" s="203"/>
      <c r="N99" s="276"/>
    </row>
    <row r="100" spans="2:15">
      <c r="B100" s="260">
        <v>93</v>
      </c>
      <c r="C100" s="285">
        <v>141</v>
      </c>
      <c r="D100" s="214">
        <v>0</v>
      </c>
      <c r="E100" s="286">
        <v>0.01</v>
      </c>
      <c r="F100" s="214">
        <v>92</v>
      </c>
      <c r="G100" s="214">
        <v>0</v>
      </c>
      <c r="H100" s="287">
        <v>1</v>
      </c>
      <c r="I100" s="203"/>
      <c r="J100" s="203"/>
      <c r="K100" s="276"/>
      <c r="L100" s="203"/>
      <c r="M100" s="203"/>
      <c r="N100" s="276"/>
    </row>
    <row r="101" spans="2:15">
      <c r="B101" s="260">
        <v>94</v>
      </c>
      <c r="C101" s="285">
        <v>119</v>
      </c>
      <c r="D101" s="214">
        <v>0</v>
      </c>
      <c r="E101" s="286">
        <v>0.01</v>
      </c>
      <c r="F101" s="214">
        <v>93</v>
      </c>
      <c r="G101" s="214">
        <v>0</v>
      </c>
      <c r="H101" s="287">
        <v>1</v>
      </c>
      <c r="I101" s="203"/>
      <c r="J101" s="203"/>
      <c r="K101" s="276"/>
      <c r="L101" s="203"/>
      <c r="M101" s="203"/>
      <c r="N101" s="276"/>
    </row>
    <row r="102" spans="2:15">
      <c r="B102" s="260">
        <v>95</v>
      </c>
      <c r="C102" s="285">
        <v>125</v>
      </c>
      <c r="D102" s="214">
        <v>0</v>
      </c>
      <c r="E102" s="286">
        <v>0.01</v>
      </c>
      <c r="F102" s="214">
        <v>94</v>
      </c>
      <c r="G102" s="214">
        <v>0</v>
      </c>
      <c r="H102" s="287">
        <v>1</v>
      </c>
      <c r="I102" s="203"/>
      <c r="J102" s="203"/>
      <c r="K102" s="276"/>
      <c r="L102" s="203"/>
      <c r="M102" s="203"/>
      <c r="N102" s="276"/>
    </row>
    <row r="103" spans="2:15">
      <c r="B103" s="260">
        <v>96</v>
      </c>
      <c r="C103" s="285">
        <v>131</v>
      </c>
      <c r="D103" s="214">
        <v>0</v>
      </c>
      <c r="E103" s="286">
        <v>0.01</v>
      </c>
      <c r="F103" s="214">
        <v>95</v>
      </c>
      <c r="G103" s="214">
        <v>0</v>
      </c>
      <c r="H103" s="287">
        <v>1</v>
      </c>
      <c r="I103" s="203"/>
      <c r="J103" s="203"/>
      <c r="K103" s="276"/>
      <c r="L103" s="203"/>
      <c r="M103" s="203"/>
      <c r="N103" s="276"/>
    </row>
    <row r="104" spans="2:15">
      <c r="B104" s="260">
        <v>97</v>
      </c>
      <c r="C104" s="285">
        <v>136</v>
      </c>
      <c r="D104" s="214">
        <v>0</v>
      </c>
      <c r="E104" s="286">
        <v>0.01</v>
      </c>
      <c r="F104" s="214">
        <v>96</v>
      </c>
      <c r="G104" s="214">
        <v>0</v>
      </c>
      <c r="H104" s="287">
        <v>1</v>
      </c>
      <c r="I104" s="203"/>
      <c r="J104" s="203"/>
      <c r="K104" s="276"/>
      <c r="L104" s="203"/>
      <c r="M104" s="203"/>
      <c r="N104" s="276"/>
    </row>
    <row r="105" spans="2:15">
      <c r="B105" s="260">
        <v>98</v>
      </c>
      <c r="C105" s="285">
        <v>128</v>
      </c>
      <c r="D105" s="214">
        <v>0</v>
      </c>
      <c r="E105" s="286">
        <v>0.01</v>
      </c>
      <c r="F105" s="214">
        <v>97</v>
      </c>
      <c r="G105" s="214">
        <v>0</v>
      </c>
      <c r="H105" s="287">
        <v>1</v>
      </c>
      <c r="I105" s="203"/>
      <c r="J105" s="203"/>
      <c r="K105" s="276"/>
      <c r="L105" s="203"/>
      <c r="M105" s="203"/>
      <c r="N105" s="276"/>
    </row>
    <row r="106" spans="2:15">
      <c r="B106" s="260">
        <v>99</v>
      </c>
      <c r="C106" s="285">
        <v>124</v>
      </c>
      <c r="D106" s="214">
        <v>0</v>
      </c>
      <c r="E106" s="286">
        <v>0.01</v>
      </c>
      <c r="F106" s="214">
        <v>98</v>
      </c>
      <c r="G106" s="214">
        <v>0</v>
      </c>
      <c r="H106" s="287">
        <v>1</v>
      </c>
      <c r="I106" s="203"/>
      <c r="J106" s="203"/>
      <c r="K106" s="276"/>
      <c r="L106" s="203"/>
      <c r="M106" s="203"/>
      <c r="N106" s="276"/>
    </row>
    <row r="107" spans="2:15">
      <c r="B107" s="260">
        <v>100</v>
      </c>
      <c r="C107" s="285">
        <v>135</v>
      </c>
      <c r="D107" s="214">
        <v>0</v>
      </c>
      <c r="E107" s="286">
        <v>0.01</v>
      </c>
      <c r="F107" s="214">
        <v>99</v>
      </c>
      <c r="G107" s="214">
        <v>0</v>
      </c>
      <c r="H107" s="287">
        <v>1</v>
      </c>
      <c r="I107" s="203"/>
      <c r="J107" s="203"/>
      <c r="K107" s="276"/>
      <c r="L107" s="203"/>
      <c r="M107" s="203"/>
      <c r="N107" s="276"/>
    </row>
    <row r="108" spans="2:15" ht="15" thickBot="1">
      <c r="B108" s="262"/>
      <c r="C108" s="288"/>
      <c r="D108" s="289">
        <v>99</v>
      </c>
      <c r="E108" s="290">
        <v>1</v>
      </c>
      <c r="F108" s="289">
        <v>100</v>
      </c>
      <c r="G108" s="289">
        <v>0</v>
      </c>
      <c r="H108" s="291">
        <v>1</v>
      </c>
      <c r="I108" s="279"/>
      <c r="J108" s="279"/>
      <c r="K108" s="280"/>
      <c r="L108" s="279"/>
      <c r="M108" s="279"/>
      <c r="N108" s="280"/>
      <c r="O108" s="277"/>
    </row>
    <row r="109" spans="2:15">
      <c r="I109" s="277"/>
      <c r="J109" s="277"/>
      <c r="K109" s="277"/>
      <c r="L109" s="277"/>
      <c r="M109" s="277"/>
      <c r="N109" s="277"/>
      <c r="O109" s="277"/>
    </row>
    <row r="110" spans="2:15">
      <c r="I110" s="277"/>
      <c r="J110" s="277"/>
      <c r="K110" s="277"/>
      <c r="L110" s="277"/>
      <c r="M110" s="277"/>
      <c r="N110" s="277"/>
      <c r="O110" s="277"/>
    </row>
    <row r="111" spans="2:15">
      <c r="I111" s="277"/>
      <c r="J111" s="277"/>
      <c r="K111" s="277"/>
      <c r="L111" s="277"/>
      <c r="M111" s="277"/>
      <c r="N111" s="277"/>
      <c r="O111" s="277"/>
    </row>
    <row r="112" spans="2:15">
      <c r="I112" s="277"/>
      <c r="J112" s="277"/>
      <c r="K112" s="277"/>
      <c r="L112" s="277"/>
      <c r="M112" s="277"/>
      <c r="N112" s="277"/>
      <c r="O112" s="277"/>
    </row>
  </sheetData>
  <sortState xmlns:xlrd2="http://schemas.microsoft.com/office/spreadsheetml/2017/richdata2" ref="L7:M106">
    <sortCondition descending="1" ref="M7"/>
  </sortState>
  <mergeCells count="1">
    <mergeCell ref="D2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342F-2377-4465-8F06-6C4D40AA7712}">
  <dimension ref="B1:J18"/>
  <sheetViews>
    <sheetView topLeftCell="B19" workbookViewId="0">
      <selection activeCell="O19" sqref="O19"/>
    </sheetView>
  </sheetViews>
  <sheetFormatPr defaultRowHeight="14.4"/>
  <cols>
    <col min="2" max="2" width="9.77734375" customWidth="1"/>
    <col min="3" max="4" width="15.88671875" customWidth="1"/>
    <col min="5" max="5" width="18.77734375" customWidth="1"/>
    <col min="8" max="8" width="15.88671875" bestFit="1" customWidth="1"/>
  </cols>
  <sheetData>
    <row r="1" spans="2:10">
      <c r="B1" s="25" t="s">
        <v>146</v>
      </c>
      <c r="C1" s="70"/>
      <c r="D1" s="70"/>
      <c r="E1" s="70"/>
      <c r="F1" s="70"/>
      <c r="G1" s="70"/>
      <c r="H1" s="70"/>
      <c r="I1" s="70"/>
      <c r="J1" s="70"/>
    </row>
    <row r="2" spans="2:10">
      <c r="B2" s="70"/>
      <c r="C2" s="70"/>
      <c r="D2" s="70"/>
      <c r="E2" s="70"/>
      <c r="F2" s="70"/>
      <c r="G2" s="70"/>
      <c r="H2" s="70"/>
      <c r="I2" s="70"/>
      <c r="J2" s="70"/>
    </row>
    <row r="3" spans="2:10">
      <c r="B3" s="70"/>
      <c r="C3" s="70"/>
      <c r="D3" s="70"/>
      <c r="E3" s="70"/>
      <c r="F3" s="70"/>
      <c r="G3" s="70"/>
      <c r="H3" s="70"/>
      <c r="I3" s="70"/>
      <c r="J3" s="70"/>
    </row>
    <row r="4" spans="2:10" s="3" customFormat="1" ht="18">
      <c r="B4" s="292" t="s">
        <v>54</v>
      </c>
      <c r="C4" s="292" t="s">
        <v>49</v>
      </c>
      <c r="D4" s="292" t="s">
        <v>50</v>
      </c>
      <c r="E4" s="292" t="s">
        <v>51</v>
      </c>
    </row>
    <row r="5" spans="2:10">
      <c r="B5" s="293">
        <v>1</v>
      </c>
      <c r="C5" s="293">
        <v>35</v>
      </c>
      <c r="D5" s="293">
        <v>28</v>
      </c>
      <c r="E5" s="293">
        <v>37</v>
      </c>
      <c r="H5" t="s">
        <v>53</v>
      </c>
    </row>
    <row r="6" spans="2:10">
      <c r="B6" s="293">
        <v>2</v>
      </c>
      <c r="C6" s="293">
        <v>37</v>
      </c>
      <c r="D6" s="293">
        <v>29</v>
      </c>
      <c r="E6" s="293">
        <v>38</v>
      </c>
    </row>
    <row r="7" spans="2:10">
      <c r="B7" s="293">
        <v>3</v>
      </c>
      <c r="C7" s="293">
        <v>38</v>
      </c>
      <c r="D7" s="293">
        <v>30</v>
      </c>
      <c r="E7" s="293">
        <v>39</v>
      </c>
    </row>
    <row r="8" spans="2:10">
      <c r="B8" s="293">
        <v>4</v>
      </c>
      <c r="C8" s="293">
        <v>39</v>
      </c>
      <c r="D8" s="293">
        <v>31</v>
      </c>
      <c r="E8" s="293">
        <v>40</v>
      </c>
    </row>
    <row r="9" spans="2:10">
      <c r="B9" s="293">
        <v>5</v>
      </c>
      <c r="C9" s="293">
        <v>40</v>
      </c>
      <c r="D9" s="293">
        <v>32</v>
      </c>
      <c r="E9" s="293">
        <v>41</v>
      </c>
    </row>
    <row r="10" spans="2:10">
      <c r="B10" s="293">
        <v>6</v>
      </c>
      <c r="C10" s="293">
        <v>41</v>
      </c>
      <c r="D10" s="293">
        <v>33</v>
      </c>
      <c r="E10" s="293">
        <v>41</v>
      </c>
    </row>
    <row r="11" spans="2:10">
      <c r="B11" s="293">
        <v>7</v>
      </c>
      <c r="C11" s="293">
        <v>42</v>
      </c>
      <c r="D11" s="293">
        <v>34</v>
      </c>
      <c r="E11" s="293">
        <v>42</v>
      </c>
    </row>
    <row r="12" spans="2:10">
      <c r="B12" s="293">
        <v>8</v>
      </c>
      <c r="C12" s="293">
        <v>43</v>
      </c>
      <c r="D12" s="293">
        <v>35</v>
      </c>
      <c r="E12" s="293">
        <v>43</v>
      </c>
    </row>
    <row r="13" spans="2:10">
      <c r="B13" s="293">
        <v>9</v>
      </c>
      <c r="C13" s="293">
        <v>44</v>
      </c>
      <c r="D13" s="293">
        <v>36</v>
      </c>
      <c r="E13" s="293">
        <v>44</v>
      </c>
    </row>
    <row r="14" spans="2:10">
      <c r="B14" s="293">
        <v>10</v>
      </c>
      <c r="C14" s="293">
        <v>45</v>
      </c>
      <c r="D14" s="293">
        <v>37</v>
      </c>
      <c r="E14" s="293">
        <v>45</v>
      </c>
    </row>
    <row r="16" spans="2:10" ht="18">
      <c r="B16" s="256" t="s">
        <v>52</v>
      </c>
      <c r="C16" s="187">
        <f>AVERAGE(C5:C14)</f>
        <v>40.4</v>
      </c>
      <c r="D16" s="187">
        <f>AVERAGE(D5:D13)</f>
        <v>32</v>
      </c>
      <c r="E16" s="187">
        <f>AVERAGE(E5:E14)</f>
        <v>41</v>
      </c>
    </row>
    <row r="17" spans="2:5" ht="18">
      <c r="B17" s="256" t="s">
        <v>33</v>
      </c>
      <c r="C17" s="187" t="s">
        <v>15</v>
      </c>
      <c r="D17" s="187" t="s">
        <v>15</v>
      </c>
      <c r="E17" s="187" t="s">
        <v>15</v>
      </c>
    </row>
    <row r="18" spans="2:5">
      <c r="B18" s="187"/>
      <c r="C18" s="187">
        <f>C14-C5</f>
        <v>10</v>
      </c>
      <c r="D18" s="187">
        <f>D14-D5</f>
        <v>9</v>
      </c>
      <c r="E18" s="187">
        <f>E14-E5</f>
        <v>8</v>
      </c>
    </row>
  </sheetData>
  <sortState xmlns:xlrd2="http://schemas.microsoft.com/office/spreadsheetml/2017/richdata2" ref="E5:E14">
    <sortCondition ref="E5:E14"/>
  </sortState>
  <mergeCells count="1">
    <mergeCell ref="B1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9079-35D4-4BB8-94E3-24172FCF5BA1}">
  <dimension ref="B1:K54"/>
  <sheetViews>
    <sheetView workbookViewId="0">
      <selection activeCell="H9" sqref="H9"/>
    </sheetView>
  </sheetViews>
  <sheetFormatPr defaultRowHeight="14.4"/>
  <cols>
    <col min="2" max="2" width="10.77734375" customWidth="1"/>
    <col min="4" max="4" width="21.33203125" bestFit="1" customWidth="1"/>
    <col min="12" max="12" width="21.33203125" bestFit="1" customWidth="1"/>
    <col min="13" max="13" width="10.21875" customWidth="1"/>
  </cols>
  <sheetData>
    <row r="1" spans="2:11">
      <c r="B1" s="25" t="s">
        <v>147</v>
      </c>
      <c r="C1" s="70"/>
      <c r="D1" s="70"/>
      <c r="E1" s="70"/>
      <c r="F1" s="70"/>
      <c r="G1" s="70"/>
      <c r="H1" s="70"/>
      <c r="I1" s="70"/>
      <c r="J1" s="70"/>
      <c r="K1" s="70"/>
    </row>
    <row r="2" spans="2:11"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2:11"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2:11" s="3" customFormat="1" ht="18">
      <c r="B4" s="296" t="s">
        <v>55</v>
      </c>
    </row>
    <row r="5" spans="2:11" ht="15.6">
      <c r="B5" s="24">
        <v>-2.5</v>
      </c>
    </row>
    <row r="6" spans="2:11" ht="15.6">
      <c r="B6" s="24">
        <v>1.3</v>
      </c>
      <c r="D6" s="294" t="s">
        <v>55</v>
      </c>
      <c r="E6" s="294"/>
    </row>
    <row r="7" spans="2:11" ht="15.6">
      <c r="B7" s="24">
        <v>-0.8</v>
      </c>
      <c r="D7" s="295"/>
      <c r="E7" s="295"/>
    </row>
    <row r="8" spans="2:11" ht="15.6">
      <c r="B8" s="24">
        <v>-1.9</v>
      </c>
      <c r="D8" s="295" t="s">
        <v>1</v>
      </c>
      <c r="E8" s="295">
        <v>0.23599999999999999</v>
      </c>
    </row>
    <row r="9" spans="2:11" ht="15.6">
      <c r="B9" s="24">
        <v>2.1</v>
      </c>
      <c r="D9" s="295" t="s">
        <v>56</v>
      </c>
      <c r="E9" s="295">
        <v>0.21813233205032737</v>
      </c>
    </row>
    <row r="10" spans="2:11" ht="15.6">
      <c r="B10" s="24">
        <v>0.5</v>
      </c>
      <c r="D10" s="295" t="s">
        <v>2</v>
      </c>
      <c r="E10" s="295">
        <v>0.1</v>
      </c>
    </row>
    <row r="11" spans="2:11" ht="15.6">
      <c r="B11" s="24">
        <v>-1.2</v>
      </c>
      <c r="D11" s="295" t="s">
        <v>3</v>
      </c>
      <c r="E11" s="295">
        <v>-0.3</v>
      </c>
    </row>
    <row r="12" spans="2:11" ht="15.6">
      <c r="B12" s="24">
        <v>1.8</v>
      </c>
      <c r="D12" s="295" t="s">
        <v>57</v>
      </c>
      <c r="E12" s="295">
        <v>1.5424285118882217</v>
      </c>
    </row>
    <row r="13" spans="2:11" ht="15.6">
      <c r="B13" s="24">
        <v>-0.5</v>
      </c>
      <c r="D13" s="295" t="s">
        <v>58</v>
      </c>
      <c r="E13" s="295">
        <v>2.3790857142857145</v>
      </c>
    </row>
    <row r="14" spans="2:11" ht="15.6">
      <c r="B14" s="24">
        <v>2.2999999999999998</v>
      </c>
      <c r="D14" s="295" t="s">
        <v>59</v>
      </c>
      <c r="E14" s="295">
        <v>-1.3042496425917365</v>
      </c>
    </row>
    <row r="15" spans="2:11" ht="15.6">
      <c r="B15" s="24">
        <v>-0.7</v>
      </c>
      <c r="D15" s="295" t="s">
        <v>60</v>
      </c>
      <c r="E15" s="295">
        <v>5.4546017084340551E-2</v>
      </c>
    </row>
    <row r="16" spans="2:11" ht="15.6">
      <c r="B16" s="24">
        <v>1.2</v>
      </c>
      <c r="D16" s="295" t="s">
        <v>33</v>
      </c>
      <c r="E16" s="295">
        <v>5.3</v>
      </c>
    </row>
    <row r="17" spans="2:5" ht="15.6">
      <c r="B17" s="24">
        <v>-1.5</v>
      </c>
      <c r="D17" s="295" t="s">
        <v>61</v>
      </c>
      <c r="E17" s="295">
        <v>-2.5</v>
      </c>
    </row>
    <row r="18" spans="2:5" ht="15.6">
      <c r="B18" s="24">
        <v>-0.3</v>
      </c>
      <c r="D18" s="295" t="s">
        <v>62</v>
      </c>
      <c r="E18" s="295">
        <v>2.8</v>
      </c>
    </row>
    <row r="19" spans="2:5" ht="15.6">
      <c r="B19" s="24">
        <v>2.6</v>
      </c>
      <c r="D19" s="295" t="s">
        <v>63</v>
      </c>
      <c r="E19" s="295">
        <v>11.799999999999999</v>
      </c>
    </row>
    <row r="20" spans="2:5" ht="15.6">
      <c r="B20" s="24">
        <v>1.1000000000000001</v>
      </c>
      <c r="D20" s="295" t="s">
        <v>64</v>
      </c>
      <c r="E20" s="295">
        <v>50</v>
      </c>
    </row>
    <row r="21" spans="2:5" ht="15.6">
      <c r="B21" s="24">
        <v>-1.7</v>
      </c>
      <c r="D21" s="295" t="s">
        <v>65</v>
      </c>
      <c r="E21" s="295">
        <v>2.8</v>
      </c>
    </row>
    <row r="22" spans="2:5" ht="15.6">
      <c r="B22" s="24">
        <v>0.9</v>
      </c>
      <c r="D22" s="295" t="s">
        <v>66</v>
      </c>
      <c r="E22" s="295">
        <v>-2.5</v>
      </c>
    </row>
    <row r="23" spans="2:5" ht="15.6">
      <c r="B23" s="24">
        <v>-1.4</v>
      </c>
      <c r="D23" s="295" t="s">
        <v>67</v>
      </c>
      <c r="E23" s="295">
        <v>0.43835333290559048</v>
      </c>
    </row>
    <row r="24" spans="2:5" ht="15.6">
      <c r="B24" s="24">
        <v>0.3</v>
      </c>
    </row>
    <row r="25" spans="2:5" ht="15.6">
      <c r="B25" s="24">
        <v>1.9</v>
      </c>
    </row>
    <row r="26" spans="2:5" ht="15.6">
      <c r="B26" s="24">
        <v>-1.1000000000000001</v>
      </c>
    </row>
    <row r="27" spans="2:5" ht="15.6">
      <c r="B27" s="24">
        <v>-0.4</v>
      </c>
    </row>
    <row r="28" spans="2:5" ht="15.6">
      <c r="B28" s="24">
        <v>2.2000000000000002</v>
      </c>
    </row>
    <row r="29" spans="2:5" ht="15.6">
      <c r="B29" s="24">
        <v>-0.9</v>
      </c>
    </row>
    <row r="30" spans="2:5" ht="15.6">
      <c r="B30" s="24">
        <v>1.6</v>
      </c>
    </row>
    <row r="31" spans="2:5" ht="15.6">
      <c r="B31" s="24">
        <v>-0.6</v>
      </c>
    </row>
    <row r="32" spans="2:5" ht="15.6">
      <c r="B32" s="24">
        <v>-1.3</v>
      </c>
    </row>
    <row r="33" spans="2:2" ht="15.6">
      <c r="B33" s="24">
        <v>2.4</v>
      </c>
    </row>
    <row r="34" spans="2:2" ht="15.6">
      <c r="B34" s="24">
        <v>0.7</v>
      </c>
    </row>
    <row r="35" spans="2:2" ht="15.6">
      <c r="B35" s="24">
        <v>-1.8</v>
      </c>
    </row>
    <row r="36" spans="2:2" ht="15.6">
      <c r="B36" s="24">
        <v>1.5</v>
      </c>
    </row>
    <row r="37" spans="2:2" ht="15.6">
      <c r="B37" s="24">
        <v>-0.2</v>
      </c>
    </row>
    <row r="38" spans="2:2" ht="15.6">
      <c r="B38" s="24">
        <v>-2.1</v>
      </c>
    </row>
    <row r="39" spans="2:2" ht="15.6">
      <c r="B39" s="24">
        <v>2.8</v>
      </c>
    </row>
    <row r="40" spans="2:2" ht="15.6">
      <c r="B40" s="24">
        <v>0.8</v>
      </c>
    </row>
    <row r="41" spans="2:2" ht="15.6">
      <c r="B41" s="24">
        <v>-1.6</v>
      </c>
    </row>
    <row r="42" spans="2:2" ht="15.6">
      <c r="B42" s="24">
        <v>1.4</v>
      </c>
    </row>
    <row r="43" spans="2:2" ht="15.6">
      <c r="B43" s="24">
        <v>-0.1</v>
      </c>
    </row>
    <row r="44" spans="2:2" ht="15.6">
      <c r="B44" s="24">
        <v>2.5</v>
      </c>
    </row>
    <row r="45" spans="2:2" ht="15.6">
      <c r="B45" s="24">
        <v>-1</v>
      </c>
    </row>
    <row r="46" spans="2:2" ht="15.6">
      <c r="B46" s="24">
        <v>1.7</v>
      </c>
    </row>
    <row r="47" spans="2:2" ht="15.6">
      <c r="B47" s="24">
        <v>-0.9</v>
      </c>
    </row>
    <row r="48" spans="2:2" ht="15.6">
      <c r="B48" s="24">
        <v>-2</v>
      </c>
    </row>
    <row r="49" spans="2:2" ht="15.6">
      <c r="B49" s="24">
        <v>2.7</v>
      </c>
    </row>
    <row r="50" spans="2:2" ht="15.6">
      <c r="B50" s="24">
        <v>0.6</v>
      </c>
    </row>
    <row r="51" spans="2:2" ht="15.6">
      <c r="B51" s="24">
        <v>-1.4</v>
      </c>
    </row>
    <row r="52" spans="2:2" ht="15.6">
      <c r="B52" s="24">
        <v>1.1000000000000001</v>
      </c>
    </row>
    <row r="53" spans="2:2" ht="15.6">
      <c r="B53" s="24">
        <v>-0.3</v>
      </c>
    </row>
    <row r="54" spans="2:2" ht="15.6">
      <c r="B54" s="24">
        <v>2</v>
      </c>
    </row>
  </sheetData>
  <mergeCells count="1">
    <mergeCell ref="B1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865-CAA5-4287-BD0F-39A279D02198}">
  <dimension ref="B2:J100"/>
  <sheetViews>
    <sheetView workbookViewId="0">
      <selection activeCell="H9" sqref="H9"/>
    </sheetView>
  </sheetViews>
  <sheetFormatPr defaultRowHeight="14.4"/>
  <cols>
    <col min="3" max="3" width="14.21875" customWidth="1"/>
    <col min="5" max="5" width="21.33203125" bestFit="1" customWidth="1"/>
    <col min="7" max="7" width="21.33203125" bestFit="1" customWidth="1"/>
    <col min="8" max="8" width="11.88671875" customWidth="1"/>
  </cols>
  <sheetData>
    <row r="2" spans="2:10">
      <c r="B2" s="297" t="s">
        <v>148</v>
      </c>
      <c r="C2" s="298"/>
      <c r="D2" s="298"/>
      <c r="E2" s="298"/>
      <c r="F2" s="298"/>
      <c r="G2" s="298"/>
      <c r="H2" s="298"/>
      <c r="I2" s="298"/>
      <c r="J2" s="298"/>
    </row>
    <row r="3" spans="2:10">
      <c r="B3" s="298"/>
      <c r="C3" s="298"/>
      <c r="D3" s="298"/>
      <c r="E3" s="298"/>
      <c r="F3" s="298"/>
      <c r="G3" s="298"/>
      <c r="H3" s="298"/>
      <c r="I3" s="298"/>
      <c r="J3" s="298"/>
    </row>
    <row r="4" spans="2:10" s="3" customFormat="1" ht="18">
      <c r="C4" s="296" t="s">
        <v>68</v>
      </c>
    </row>
    <row r="5" spans="2:10" ht="15.6">
      <c r="C5" s="24">
        <v>2.5</v>
      </c>
    </row>
    <row r="6" spans="2:10" ht="15.6">
      <c r="C6" s="24">
        <v>4.8</v>
      </c>
      <c r="E6" s="299" t="s">
        <v>68</v>
      </c>
      <c r="F6" s="299"/>
    </row>
    <row r="7" spans="2:10" ht="15.6">
      <c r="C7" s="24">
        <v>3.2</v>
      </c>
      <c r="E7" s="300"/>
      <c r="F7" s="300"/>
    </row>
    <row r="8" spans="2:10" ht="15.6">
      <c r="C8" s="24">
        <v>2.1</v>
      </c>
      <c r="E8" s="300" t="s">
        <v>1</v>
      </c>
      <c r="F8" s="300">
        <v>3.379166666666666</v>
      </c>
    </row>
    <row r="9" spans="2:10" ht="15.6">
      <c r="C9" s="24">
        <v>4.5</v>
      </c>
      <c r="E9" s="300" t="s">
        <v>56</v>
      </c>
      <c r="F9" s="300">
        <v>8.0567023785401773E-2</v>
      </c>
    </row>
    <row r="10" spans="2:10" ht="15.6">
      <c r="C10" s="24">
        <v>2.9</v>
      </c>
      <c r="E10" s="300" t="s">
        <v>2</v>
      </c>
      <c r="F10" s="300">
        <v>3.3</v>
      </c>
    </row>
    <row r="11" spans="2:10" ht="15.6">
      <c r="C11" s="24">
        <v>2.2999999999999998</v>
      </c>
      <c r="E11" s="300" t="s">
        <v>3</v>
      </c>
      <c r="F11" s="300">
        <v>3.3</v>
      </c>
    </row>
    <row r="12" spans="2:10" ht="15.6">
      <c r="C12" s="24">
        <v>3.1</v>
      </c>
      <c r="E12" s="300" t="s">
        <v>57</v>
      </c>
      <c r="F12" s="300">
        <v>0.78939239347563983</v>
      </c>
    </row>
    <row r="13" spans="2:10" ht="15.6">
      <c r="C13" s="24">
        <v>4.2</v>
      </c>
      <c r="E13" s="300" t="s">
        <v>58</v>
      </c>
      <c r="F13" s="300">
        <v>0.62314035087719943</v>
      </c>
    </row>
    <row r="14" spans="2:10" ht="15.6">
      <c r="C14" s="24">
        <v>3.9</v>
      </c>
      <c r="E14" s="300" t="s">
        <v>59</v>
      </c>
      <c r="F14" s="300">
        <v>-0.93120912452529181</v>
      </c>
    </row>
    <row r="15" spans="2:10" ht="15.6">
      <c r="C15" s="24">
        <v>2.8</v>
      </c>
      <c r="E15" s="300" t="s">
        <v>60</v>
      </c>
      <c r="F15" s="300">
        <v>0.22402536454542335</v>
      </c>
    </row>
    <row r="16" spans="2:10" ht="15.6">
      <c r="C16" s="24">
        <v>4.0999999999999996</v>
      </c>
      <c r="E16" s="300" t="s">
        <v>33</v>
      </c>
      <c r="F16" s="300">
        <v>2.9000000000000004</v>
      </c>
    </row>
    <row r="17" spans="3:6" ht="15.6">
      <c r="C17" s="24">
        <v>2.6</v>
      </c>
      <c r="E17" s="300" t="s">
        <v>61</v>
      </c>
      <c r="F17" s="300">
        <v>2</v>
      </c>
    </row>
    <row r="18" spans="3:6" ht="15.6">
      <c r="C18" s="24">
        <v>2.4</v>
      </c>
      <c r="E18" s="300" t="s">
        <v>62</v>
      </c>
      <c r="F18" s="300">
        <v>4.9000000000000004</v>
      </c>
    </row>
    <row r="19" spans="3:6" ht="15.6">
      <c r="C19" s="24">
        <v>4.7</v>
      </c>
      <c r="E19" s="300" t="s">
        <v>63</v>
      </c>
      <c r="F19" s="300">
        <v>324.39999999999992</v>
      </c>
    </row>
    <row r="20" spans="3:6" ht="15.6">
      <c r="C20" s="24">
        <v>3.3</v>
      </c>
      <c r="E20" s="300" t="s">
        <v>64</v>
      </c>
      <c r="F20" s="300">
        <v>96</v>
      </c>
    </row>
    <row r="21" spans="3:6" ht="15.6">
      <c r="C21" s="24">
        <v>2.7</v>
      </c>
      <c r="E21" s="300" t="s">
        <v>65</v>
      </c>
      <c r="F21" s="300">
        <v>4.9000000000000004</v>
      </c>
    </row>
    <row r="22" spans="3:6" ht="15.6">
      <c r="C22" s="24">
        <v>3</v>
      </c>
      <c r="E22" s="300" t="s">
        <v>66</v>
      </c>
      <c r="F22" s="300">
        <v>2</v>
      </c>
    </row>
    <row r="23" spans="3:6" ht="15.6">
      <c r="C23" s="24">
        <v>4.3</v>
      </c>
      <c r="E23" s="300" t="s">
        <v>67</v>
      </c>
      <c r="F23" s="300">
        <v>0.15994576481942013</v>
      </c>
    </row>
    <row r="24" spans="3:6" ht="15.6">
      <c r="C24" s="24">
        <v>3.7</v>
      </c>
    </row>
    <row r="25" spans="3:6" ht="15.6">
      <c r="C25" s="24">
        <v>2.2000000000000002</v>
      </c>
    </row>
    <row r="26" spans="3:6" ht="15.6">
      <c r="C26" s="24">
        <v>3.6</v>
      </c>
    </row>
    <row r="27" spans="3:6" ht="15.6">
      <c r="C27" s="24">
        <v>4</v>
      </c>
    </row>
    <row r="28" spans="3:6" ht="15.6">
      <c r="C28" s="24">
        <v>2.7</v>
      </c>
    </row>
    <row r="29" spans="3:6" ht="15.6">
      <c r="C29" s="24">
        <v>3.8</v>
      </c>
    </row>
    <row r="30" spans="3:6" ht="15.6">
      <c r="C30" s="24">
        <v>3.5</v>
      </c>
    </row>
    <row r="31" spans="3:6" ht="15.6">
      <c r="C31" s="24">
        <v>3.2</v>
      </c>
    </row>
    <row r="32" spans="3:6" ht="15.6">
      <c r="C32" s="24">
        <v>4.4000000000000004</v>
      </c>
    </row>
    <row r="33" spans="3:3" ht="15.6">
      <c r="C33" s="24">
        <v>2</v>
      </c>
    </row>
    <row r="34" spans="3:3" ht="15.6">
      <c r="C34" s="24">
        <v>3.4</v>
      </c>
    </row>
    <row r="35" spans="3:3" ht="15.6">
      <c r="C35" s="24">
        <v>3.1</v>
      </c>
    </row>
    <row r="36" spans="3:3" ht="15.6">
      <c r="C36" s="24">
        <v>2.9</v>
      </c>
    </row>
    <row r="37" spans="3:3" ht="15.6">
      <c r="C37" s="24">
        <v>4.5999999999999996</v>
      </c>
    </row>
    <row r="38" spans="3:3" ht="15.6">
      <c r="C38" s="24">
        <v>3.3</v>
      </c>
    </row>
    <row r="39" spans="3:3" ht="15.6">
      <c r="C39" s="24">
        <v>2.5</v>
      </c>
    </row>
    <row r="40" spans="3:3" ht="15.6">
      <c r="C40" s="24">
        <v>4.9000000000000004</v>
      </c>
    </row>
    <row r="41" spans="3:3" ht="15.6">
      <c r="C41" s="24">
        <v>2.8</v>
      </c>
    </row>
    <row r="42" spans="3:3" ht="15.6">
      <c r="C42" s="24">
        <v>3</v>
      </c>
    </row>
    <row r="43" spans="3:3" ht="15.6">
      <c r="C43" s="24">
        <v>4.2</v>
      </c>
    </row>
    <row r="44" spans="3:3" ht="15.6">
      <c r="C44" s="24">
        <v>3.9</v>
      </c>
    </row>
    <row r="45" spans="3:3" ht="15.6">
      <c r="C45" s="24">
        <v>2.8</v>
      </c>
    </row>
    <row r="46" spans="3:3" ht="15.6">
      <c r="C46" s="24">
        <v>4.0999999999999996</v>
      </c>
    </row>
    <row r="47" spans="3:3" ht="15.6">
      <c r="C47" s="24">
        <v>2.6</v>
      </c>
    </row>
    <row r="48" spans="3:3" ht="15.6">
      <c r="C48" s="24">
        <v>2.4</v>
      </c>
    </row>
    <row r="49" spans="3:3" ht="15.6">
      <c r="C49" s="24">
        <v>4.7</v>
      </c>
    </row>
    <row r="50" spans="3:3" ht="15.6">
      <c r="C50" s="24">
        <v>3.3</v>
      </c>
    </row>
    <row r="51" spans="3:3" ht="15.6">
      <c r="C51" s="24">
        <v>2.7</v>
      </c>
    </row>
    <row r="52" spans="3:3" ht="15.6">
      <c r="C52" s="24">
        <v>3</v>
      </c>
    </row>
    <row r="53" spans="3:3" ht="15.6">
      <c r="C53" s="24">
        <v>4.3</v>
      </c>
    </row>
    <row r="54" spans="3:3" ht="15.6">
      <c r="C54" s="24">
        <v>3.7</v>
      </c>
    </row>
    <row r="55" spans="3:3" ht="15.6">
      <c r="C55" s="24">
        <v>2.2000000000000002</v>
      </c>
    </row>
    <row r="56" spans="3:3" ht="15.6">
      <c r="C56" s="24">
        <v>3.6</v>
      </c>
    </row>
    <row r="57" spans="3:3" ht="15.6">
      <c r="C57" s="24">
        <v>4</v>
      </c>
    </row>
    <row r="58" spans="3:3" ht="15.6">
      <c r="C58" s="24">
        <v>2.7</v>
      </c>
    </row>
    <row r="59" spans="3:3" ht="15.6">
      <c r="C59" s="24">
        <v>3.8</v>
      </c>
    </row>
    <row r="60" spans="3:3" ht="15.6">
      <c r="C60" s="24">
        <v>3.5</v>
      </c>
    </row>
    <row r="61" spans="3:3" ht="15.6">
      <c r="C61" s="24">
        <v>3.2</v>
      </c>
    </row>
    <row r="62" spans="3:3" ht="15.6">
      <c r="C62" s="24">
        <v>4.4000000000000004</v>
      </c>
    </row>
    <row r="63" spans="3:3" ht="15.6">
      <c r="C63" s="24">
        <v>2</v>
      </c>
    </row>
    <row r="64" spans="3:3" ht="15.6">
      <c r="C64" s="24">
        <v>3.4</v>
      </c>
    </row>
    <row r="65" spans="3:3" ht="15.6">
      <c r="C65" s="24">
        <v>3.1</v>
      </c>
    </row>
    <row r="66" spans="3:3" ht="15.6">
      <c r="C66" s="24">
        <v>2.9</v>
      </c>
    </row>
    <row r="67" spans="3:3" ht="15.6">
      <c r="C67" s="24">
        <v>4.5999999999999996</v>
      </c>
    </row>
    <row r="68" spans="3:3" ht="15.6">
      <c r="C68" s="24">
        <v>3.3</v>
      </c>
    </row>
    <row r="69" spans="3:3" ht="15.6">
      <c r="C69" s="24">
        <v>2.5</v>
      </c>
    </row>
    <row r="70" spans="3:3" ht="15.6">
      <c r="C70" s="24">
        <v>4.9000000000000004</v>
      </c>
    </row>
    <row r="71" spans="3:3" ht="15.6">
      <c r="C71" s="24">
        <v>2.8</v>
      </c>
    </row>
    <row r="72" spans="3:3" ht="15.6">
      <c r="C72" s="24">
        <v>3</v>
      </c>
    </row>
    <row r="73" spans="3:3" ht="15.6">
      <c r="C73" s="24">
        <v>4.2</v>
      </c>
    </row>
    <row r="74" spans="3:3" ht="15.6">
      <c r="C74" s="24">
        <v>3.9</v>
      </c>
    </row>
    <row r="75" spans="3:3" ht="15.6">
      <c r="C75" s="24">
        <v>2.8</v>
      </c>
    </row>
    <row r="76" spans="3:3" ht="15.6">
      <c r="C76" s="24">
        <v>4.0999999999999996</v>
      </c>
    </row>
    <row r="77" spans="3:3" ht="15.6">
      <c r="C77" s="24">
        <v>2.6</v>
      </c>
    </row>
    <row r="78" spans="3:3" ht="15.6">
      <c r="C78" s="24">
        <v>2.4</v>
      </c>
    </row>
    <row r="79" spans="3:3" ht="15.6">
      <c r="C79" s="24">
        <v>4.7</v>
      </c>
    </row>
    <row r="80" spans="3:3" ht="15.6">
      <c r="C80" s="24">
        <v>3.3</v>
      </c>
    </row>
    <row r="81" spans="3:3" ht="15.6">
      <c r="C81" s="24">
        <v>2.7</v>
      </c>
    </row>
    <row r="82" spans="3:3" ht="15.6">
      <c r="C82" s="24">
        <v>3</v>
      </c>
    </row>
    <row r="83" spans="3:3" ht="15.6">
      <c r="C83" s="24">
        <v>4.3</v>
      </c>
    </row>
    <row r="84" spans="3:3" ht="15.6">
      <c r="C84" s="24">
        <v>3.7</v>
      </c>
    </row>
    <row r="85" spans="3:3" ht="15.6">
      <c r="C85" s="24">
        <v>2.2000000000000002</v>
      </c>
    </row>
    <row r="86" spans="3:3" ht="15.6">
      <c r="C86" s="24">
        <v>3.6</v>
      </c>
    </row>
    <row r="87" spans="3:3" ht="15.6">
      <c r="C87" s="24">
        <v>4</v>
      </c>
    </row>
    <row r="88" spans="3:3" ht="15.6">
      <c r="C88" s="24">
        <v>2.7</v>
      </c>
    </row>
    <row r="89" spans="3:3" ht="15.6">
      <c r="C89" s="24">
        <v>3.8</v>
      </c>
    </row>
    <row r="90" spans="3:3" ht="15.6">
      <c r="C90" s="24">
        <v>3.5</v>
      </c>
    </row>
    <row r="91" spans="3:3" ht="15.6">
      <c r="C91" s="24">
        <v>3.2</v>
      </c>
    </row>
    <row r="92" spans="3:3" ht="15.6">
      <c r="C92" s="24">
        <v>4.4000000000000004</v>
      </c>
    </row>
    <row r="93" spans="3:3" ht="15.6">
      <c r="C93" s="24">
        <v>2</v>
      </c>
    </row>
    <row r="94" spans="3:3" ht="15.6">
      <c r="C94" s="24">
        <v>3.4</v>
      </c>
    </row>
    <row r="95" spans="3:3" ht="15.6">
      <c r="C95" s="24">
        <v>3.1</v>
      </c>
    </row>
    <row r="96" spans="3:3" ht="15.6">
      <c r="C96" s="24">
        <v>2.9</v>
      </c>
    </row>
    <row r="97" spans="3:3" ht="15.6">
      <c r="C97" s="24">
        <v>4.5999999999999996</v>
      </c>
    </row>
    <row r="98" spans="3:3" ht="15.6">
      <c r="C98" s="24">
        <v>3.3</v>
      </c>
    </row>
    <row r="99" spans="3:3" ht="15.6">
      <c r="C99" s="24">
        <v>2.5</v>
      </c>
    </row>
    <row r="100" spans="3:3" ht="15.6">
      <c r="C100" s="24">
        <v>4.9000000000000004</v>
      </c>
    </row>
  </sheetData>
  <mergeCells count="1">
    <mergeCell ref="B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6C84-CD51-4435-82A2-EC113BE03F81}">
  <dimension ref="E2:M30"/>
  <sheetViews>
    <sheetView topLeftCell="A5" workbookViewId="0">
      <selection activeCell="H24" sqref="H24:I24"/>
    </sheetView>
  </sheetViews>
  <sheetFormatPr defaultRowHeight="14.4"/>
  <cols>
    <col min="8" max="8" width="11.77734375" customWidth="1"/>
    <col min="9" max="9" width="6.44140625" customWidth="1"/>
  </cols>
  <sheetData>
    <row r="2" spans="5:13" ht="15" thickBot="1"/>
    <row r="3" spans="5:13" ht="14.4" customHeight="1">
      <c r="E3" s="36" t="s">
        <v>130</v>
      </c>
      <c r="F3" s="37"/>
      <c r="G3" s="37"/>
      <c r="H3" s="37"/>
      <c r="I3" s="37"/>
      <c r="J3" s="37"/>
      <c r="K3" s="37"/>
      <c r="L3" s="37"/>
      <c r="M3" s="38"/>
    </row>
    <row r="4" spans="5:13" ht="14.4" customHeight="1">
      <c r="E4" s="39"/>
      <c r="F4" s="40"/>
      <c r="G4" s="40"/>
      <c r="H4" s="40"/>
      <c r="I4" s="40"/>
      <c r="J4" s="40"/>
      <c r="K4" s="40"/>
      <c r="L4" s="40"/>
      <c r="M4" s="41"/>
    </row>
    <row r="5" spans="5:13" ht="14.4" customHeight="1">
      <c r="E5" s="39"/>
      <c r="F5" s="40"/>
      <c r="G5" s="40"/>
      <c r="H5" s="40"/>
      <c r="I5" s="40"/>
      <c r="J5" s="40"/>
      <c r="K5" s="40"/>
      <c r="L5" s="40"/>
      <c r="M5" s="41"/>
    </row>
    <row r="6" spans="5:13" ht="14.4" customHeight="1" thickBot="1">
      <c r="E6" s="42"/>
      <c r="F6" s="43"/>
      <c r="G6" s="43"/>
      <c r="H6" s="43"/>
      <c r="I6" s="43"/>
      <c r="J6" s="43"/>
      <c r="K6" s="43"/>
      <c r="L6" s="43"/>
      <c r="M6" s="44"/>
    </row>
    <row r="7" spans="5:13" ht="21">
      <c r="E7" s="1"/>
      <c r="F7" s="1"/>
      <c r="G7" s="1"/>
      <c r="H7" s="45"/>
      <c r="I7" s="46" t="s">
        <v>0</v>
      </c>
      <c r="J7" s="1"/>
      <c r="K7" s="1"/>
      <c r="L7" s="1"/>
      <c r="M7" s="1"/>
    </row>
    <row r="8" spans="5:13">
      <c r="E8" s="1"/>
      <c r="F8" s="1"/>
      <c r="G8" s="1"/>
      <c r="H8" s="47"/>
      <c r="I8" s="48">
        <v>15</v>
      </c>
      <c r="J8" s="1"/>
      <c r="K8" s="1"/>
      <c r="L8" s="1"/>
      <c r="M8" s="1"/>
    </row>
    <row r="9" spans="5:13">
      <c r="E9" s="1"/>
      <c r="F9" s="1"/>
      <c r="G9" s="1"/>
      <c r="H9" s="47"/>
      <c r="I9" s="48">
        <v>10</v>
      </c>
      <c r="J9" s="1"/>
      <c r="K9" s="1"/>
      <c r="L9" s="1"/>
      <c r="M9" s="1"/>
    </row>
    <row r="10" spans="5:13">
      <c r="E10" s="1"/>
      <c r="F10" s="1"/>
      <c r="G10" s="1"/>
      <c r="H10" s="47"/>
      <c r="I10" s="48">
        <v>20</v>
      </c>
      <c r="J10" s="1"/>
      <c r="K10" s="1"/>
      <c r="L10" s="1"/>
      <c r="M10" s="1"/>
    </row>
    <row r="11" spans="5:13">
      <c r="E11" s="1"/>
      <c r="F11" s="1"/>
      <c r="G11" s="1"/>
      <c r="H11" s="47"/>
      <c r="I11" s="48">
        <v>25</v>
      </c>
      <c r="J11" s="1"/>
      <c r="K11" s="1"/>
      <c r="L11" s="1"/>
      <c r="M11" s="1"/>
    </row>
    <row r="12" spans="5:13">
      <c r="E12" s="1"/>
      <c r="F12" s="1"/>
      <c r="G12" s="1"/>
      <c r="H12" s="47"/>
      <c r="I12" s="48">
        <v>15</v>
      </c>
      <c r="J12" s="1"/>
      <c r="K12" s="1"/>
      <c r="L12" s="1"/>
      <c r="M12" s="1"/>
    </row>
    <row r="13" spans="5:13">
      <c r="E13" s="1"/>
      <c r="F13" s="1"/>
      <c r="G13" s="1"/>
      <c r="H13" s="47"/>
      <c r="I13" s="48">
        <v>10</v>
      </c>
      <c r="J13" s="1"/>
      <c r="K13" s="1"/>
      <c r="L13" s="1"/>
      <c r="M13" s="1"/>
    </row>
    <row r="14" spans="5:13">
      <c r="E14" s="1"/>
      <c r="F14" s="1"/>
      <c r="G14" s="1"/>
      <c r="H14" s="47"/>
      <c r="I14" s="48">
        <v>30</v>
      </c>
      <c r="J14" s="1"/>
      <c r="K14" s="1"/>
      <c r="L14" s="1"/>
      <c r="M14" s="1"/>
    </row>
    <row r="15" spans="5:13">
      <c r="E15" s="1"/>
      <c r="F15" s="1"/>
      <c r="G15" s="1"/>
      <c r="H15" s="47"/>
      <c r="I15" s="48">
        <v>20</v>
      </c>
      <c r="J15" s="1"/>
      <c r="K15" s="1"/>
      <c r="L15" s="1"/>
      <c r="M15" s="1"/>
    </row>
    <row r="16" spans="5:13">
      <c r="E16" s="1"/>
      <c r="F16" s="1"/>
      <c r="G16" s="1"/>
      <c r="H16" s="47"/>
      <c r="I16" s="48">
        <v>15</v>
      </c>
      <c r="J16" s="1"/>
      <c r="K16" s="1"/>
      <c r="L16" s="1"/>
      <c r="M16" s="1"/>
    </row>
    <row r="17" spans="5:13">
      <c r="E17" s="1"/>
      <c r="F17" s="1"/>
      <c r="G17" s="1"/>
      <c r="H17" s="47"/>
      <c r="I17" s="48">
        <v>10</v>
      </c>
      <c r="J17" s="1"/>
      <c r="K17" s="1"/>
      <c r="L17" s="1"/>
      <c r="M17" s="1"/>
    </row>
    <row r="18" spans="5:13">
      <c r="E18" s="1"/>
      <c r="F18" s="1"/>
      <c r="G18" s="1"/>
      <c r="H18" s="47"/>
      <c r="I18" s="48">
        <v>10</v>
      </c>
      <c r="J18" s="1"/>
      <c r="K18" s="1"/>
      <c r="L18" s="1"/>
      <c r="M18" s="1"/>
    </row>
    <row r="19" spans="5:13">
      <c r="E19" s="1"/>
      <c r="F19" s="1"/>
      <c r="G19" s="1"/>
      <c r="H19" s="47"/>
      <c r="I19" s="48">
        <v>25</v>
      </c>
      <c r="J19" s="1"/>
      <c r="K19" s="1"/>
      <c r="L19" s="1"/>
      <c r="M19" s="1"/>
    </row>
    <row r="20" spans="5:13">
      <c r="E20" s="1"/>
      <c r="F20" s="1"/>
      <c r="G20" s="1"/>
      <c r="H20" s="47"/>
      <c r="I20" s="48">
        <v>15</v>
      </c>
      <c r="J20" s="1"/>
      <c r="K20" s="1"/>
      <c r="L20" s="1"/>
      <c r="M20" s="1"/>
    </row>
    <row r="21" spans="5:13">
      <c r="E21" s="1"/>
      <c r="F21" s="1"/>
      <c r="G21" s="1"/>
      <c r="H21" s="47"/>
      <c r="I21" s="48">
        <v>20</v>
      </c>
      <c r="J21" s="1"/>
      <c r="K21" s="1"/>
      <c r="L21" s="1"/>
      <c r="M21" s="1"/>
    </row>
    <row r="22" spans="5:13">
      <c r="E22" s="1"/>
      <c r="F22" s="1"/>
      <c r="G22" s="1"/>
      <c r="H22" s="47"/>
      <c r="I22" s="48">
        <v>20</v>
      </c>
      <c r="J22" s="1"/>
      <c r="K22" s="1"/>
      <c r="L22" s="1"/>
      <c r="M22" s="1"/>
    </row>
    <row r="23" spans="5:13">
      <c r="E23" s="1"/>
      <c r="F23" s="1"/>
      <c r="G23" s="1"/>
      <c r="H23" s="47"/>
      <c r="I23" s="48">
        <v>15</v>
      </c>
      <c r="J23" s="1"/>
      <c r="K23" s="1"/>
      <c r="L23" s="1"/>
      <c r="M23" s="1"/>
    </row>
    <row r="24" spans="5:13">
      <c r="E24" s="1"/>
      <c r="F24" s="1"/>
      <c r="G24" s="1"/>
      <c r="H24" s="47"/>
      <c r="I24" s="48">
        <v>10</v>
      </c>
      <c r="J24" s="1"/>
      <c r="K24" s="1"/>
      <c r="L24" s="1"/>
      <c r="M24" s="1"/>
    </row>
    <row r="25" spans="5:13">
      <c r="E25" s="1"/>
      <c r="F25" s="1"/>
      <c r="G25" s="1"/>
      <c r="H25" s="47"/>
      <c r="I25" s="48">
        <v>10</v>
      </c>
      <c r="J25" s="1"/>
      <c r="K25" s="1"/>
      <c r="L25" s="1"/>
      <c r="M25" s="1"/>
    </row>
    <row r="26" spans="5:13">
      <c r="E26" s="1"/>
      <c r="F26" s="1"/>
      <c r="G26" s="1"/>
      <c r="H26" s="47"/>
      <c r="I26" s="48">
        <v>20</v>
      </c>
      <c r="J26" s="1"/>
      <c r="K26" s="1"/>
      <c r="L26" s="1"/>
      <c r="M26" s="1"/>
    </row>
    <row r="27" spans="5:13">
      <c r="E27" s="1"/>
      <c r="F27" s="1"/>
      <c r="G27" s="1"/>
      <c r="H27" s="47"/>
      <c r="I27" s="48">
        <v>25</v>
      </c>
      <c r="J27" s="1"/>
      <c r="K27" s="1"/>
      <c r="L27" s="1"/>
      <c r="M27" s="1"/>
    </row>
    <row r="28" spans="5:13" ht="15.6">
      <c r="E28" s="1"/>
      <c r="F28" s="1"/>
      <c r="G28" s="1"/>
      <c r="H28" s="49" t="s">
        <v>1</v>
      </c>
      <c r="I28" s="22">
        <f>AVERAGE(I8:I27)</f>
        <v>17</v>
      </c>
      <c r="J28" s="1"/>
      <c r="K28" s="1"/>
      <c r="L28" s="1"/>
      <c r="M28" s="1"/>
    </row>
    <row r="29" spans="5:13" ht="15.6">
      <c r="E29" s="1"/>
      <c r="F29" s="1"/>
      <c r="G29" s="1"/>
      <c r="H29" s="49" t="s">
        <v>2</v>
      </c>
      <c r="I29" s="22">
        <f>MEDIAN(I8:I27)</f>
        <v>15</v>
      </c>
      <c r="J29" s="1"/>
      <c r="K29" s="1"/>
      <c r="L29" s="1"/>
      <c r="M29" s="1"/>
    </row>
    <row r="30" spans="5:13" ht="16.2" thickBot="1">
      <c r="E30" s="1"/>
      <c r="F30" s="1"/>
      <c r="G30" s="1"/>
      <c r="H30" s="50">
        <v>3</v>
      </c>
      <c r="I30" s="23">
        <f>MODE(I8:I27)</f>
        <v>10</v>
      </c>
      <c r="J30" s="1"/>
      <c r="K30" s="1"/>
      <c r="L30" s="1"/>
      <c r="M30" s="1"/>
    </row>
  </sheetData>
  <sortState xmlns:xlrd2="http://schemas.microsoft.com/office/spreadsheetml/2017/richdata2" ref="F10">
    <sortCondition ref="F10"/>
  </sortState>
  <mergeCells count="1">
    <mergeCell ref="E3:M6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55A9-5363-4E18-B3C8-F1C6A30381D0}">
  <dimension ref="C2:J105"/>
  <sheetViews>
    <sheetView topLeftCell="B1" workbookViewId="0">
      <selection activeCell="H10" sqref="H10"/>
    </sheetView>
  </sheetViews>
  <sheetFormatPr defaultRowHeight="14.4"/>
  <cols>
    <col min="3" max="3" width="14.5546875" customWidth="1"/>
    <col min="5" max="5" width="21.33203125" bestFit="1" customWidth="1"/>
    <col min="9" max="9" width="21.33203125" bestFit="1" customWidth="1"/>
    <col min="10" max="10" width="12.88671875" customWidth="1"/>
  </cols>
  <sheetData>
    <row r="2" spans="3:10">
      <c r="C2" s="297" t="s">
        <v>149</v>
      </c>
      <c r="D2" s="298"/>
      <c r="E2" s="298"/>
      <c r="F2" s="298"/>
      <c r="G2" s="298"/>
      <c r="H2" s="298"/>
      <c r="I2" s="298"/>
      <c r="J2" s="298"/>
    </row>
    <row r="3" spans="3:10">
      <c r="C3" s="298"/>
      <c r="D3" s="298"/>
      <c r="E3" s="298"/>
      <c r="F3" s="298"/>
      <c r="G3" s="298"/>
      <c r="H3" s="298"/>
      <c r="I3" s="298"/>
      <c r="J3" s="298"/>
    </row>
    <row r="4" spans="3:10">
      <c r="C4" s="298"/>
      <c r="D4" s="298"/>
      <c r="E4" s="298"/>
      <c r="F4" s="298"/>
      <c r="G4" s="298"/>
      <c r="H4" s="298"/>
      <c r="I4" s="298"/>
      <c r="J4" s="298"/>
    </row>
    <row r="5" spans="3:10" s="3" customFormat="1" ht="18">
      <c r="C5" s="296" t="s">
        <v>45</v>
      </c>
    </row>
    <row r="6" spans="3:10" ht="16.2" thickBot="1">
      <c r="C6" s="24">
        <v>4</v>
      </c>
    </row>
    <row r="7" spans="3:10" ht="15.6">
      <c r="C7" s="24">
        <v>5</v>
      </c>
      <c r="E7" s="301" t="s">
        <v>45</v>
      </c>
      <c r="F7" s="302"/>
    </row>
    <row r="8" spans="3:10" ht="15.6">
      <c r="C8" s="24">
        <v>3</v>
      </c>
      <c r="E8" s="303"/>
      <c r="F8" s="304"/>
    </row>
    <row r="9" spans="3:10" ht="15.6">
      <c r="C9" s="24">
        <v>4</v>
      </c>
      <c r="E9" s="303" t="s">
        <v>1</v>
      </c>
      <c r="F9" s="304">
        <v>3.77</v>
      </c>
    </row>
    <row r="10" spans="3:10" ht="15.6">
      <c r="C10" s="24">
        <v>4</v>
      </c>
      <c r="E10" s="303" t="s">
        <v>56</v>
      </c>
      <c r="F10" s="304">
        <v>8.9730235436641728E-2</v>
      </c>
    </row>
    <row r="11" spans="3:10" ht="15.6">
      <c r="C11" s="24">
        <v>3</v>
      </c>
      <c r="E11" s="303" t="s">
        <v>2</v>
      </c>
      <c r="F11" s="304">
        <v>4</v>
      </c>
    </row>
    <row r="12" spans="3:10" ht="15.6">
      <c r="C12" s="24">
        <v>2</v>
      </c>
      <c r="E12" s="303" t="s">
        <v>3</v>
      </c>
      <c r="F12" s="304">
        <v>4</v>
      </c>
    </row>
    <row r="13" spans="3:10" ht="15.6">
      <c r="C13" s="24">
        <v>5</v>
      </c>
      <c r="E13" s="303" t="s">
        <v>57</v>
      </c>
      <c r="F13" s="304">
        <v>0.89730235436641725</v>
      </c>
    </row>
    <row r="14" spans="3:10" ht="15.6">
      <c r="C14" s="24">
        <v>4</v>
      </c>
      <c r="E14" s="303" t="s">
        <v>58</v>
      </c>
      <c r="F14" s="304">
        <v>0.80515151515151551</v>
      </c>
    </row>
    <row r="15" spans="3:10" ht="15.6">
      <c r="C15" s="24">
        <v>3</v>
      </c>
      <c r="E15" s="303" t="s">
        <v>59</v>
      </c>
      <c r="F15" s="304">
        <v>-0.74525627211662515</v>
      </c>
    </row>
    <row r="16" spans="3:10" ht="15.6">
      <c r="C16" s="24">
        <v>5</v>
      </c>
      <c r="E16" s="303" t="s">
        <v>60</v>
      </c>
      <c r="F16" s="304">
        <v>-0.21090973977304461</v>
      </c>
    </row>
    <row r="17" spans="3:6" ht="15.6">
      <c r="C17" s="24">
        <v>4</v>
      </c>
      <c r="E17" s="303" t="s">
        <v>33</v>
      </c>
      <c r="F17" s="304">
        <v>3</v>
      </c>
    </row>
    <row r="18" spans="3:6" ht="15.6">
      <c r="C18" s="24">
        <v>2</v>
      </c>
      <c r="E18" s="303" t="s">
        <v>61</v>
      </c>
      <c r="F18" s="304">
        <v>2</v>
      </c>
    </row>
    <row r="19" spans="3:6" ht="15.6">
      <c r="C19" s="24">
        <v>3</v>
      </c>
      <c r="E19" s="303" t="s">
        <v>62</v>
      </c>
      <c r="F19" s="304">
        <v>5</v>
      </c>
    </row>
    <row r="20" spans="3:6" ht="15.6">
      <c r="C20" s="24">
        <v>4</v>
      </c>
      <c r="E20" s="303" t="s">
        <v>63</v>
      </c>
      <c r="F20" s="304">
        <v>377</v>
      </c>
    </row>
    <row r="21" spans="3:6" ht="15.6">
      <c r="C21" s="24">
        <v>5</v>
      </c>
      <c r="E21" s="303" t="s">
        <v>64</v>
      </c>
      <c r="F21" s="304">
        <v>100</v>
      </c>
    </row>
    <row r="22" spans="3:6" ht="15.6">
      <c r="C22" s="24">
        <v>3</v>
      </c>
      <c r="E22" s="303" t="s">
        <v>65</v>
      </c>
      <c r="F22" s="304">
        <v>5</v>
      </c>
    </row>
    <row r="23" spans="3:6" ht="15.6">
      <c r="C23" s="24">
        <v>4</v>
      </c>
      <c r="E23" s="303" t="s">
        <v>66</v>
      </c>
      <c r="F23" s="304">
        <v>2</v>
      </c>
    </row>
    <row r="24" spans="3:6" ht="16.2" thickBot="1">
      <c r="C24" s="24">
        <v>5</v>
      </c>
      <c r="E24" s="305" t="s">
        <v>67</v>
      </c>
      <c r="F24" s="306">
        <v>0.1780442542232247</v>
      </c>
    </row>
    <row r="25" spans="3:6" ht="15.6">
      <c r="C25" s="24">
        <v>3</v>
      </c>
    </row>
    <row r="26" spans="3:6" ht="15.6">
      <c r="C26" s="24">
        <v>4</v>
      </c>
    </row>
    <row r="27" spans="3:6" ht="15.6">
      <c r="C27" s="24">
        <v>3</v>
      </c>
    </row>
    <row r="28" spans="3:6" ht="15.6">
      <c r="C28" s="24">
        <v>2</v>
      </c>
    </row>
    <row r="29" spans="3:6" ht="15.6">
      <c r="C29" s="24">
        <v>4</v>
      </c>
    </row>
    <row r="30" spans="3:6" ht="15.6">
      <c r="C30" s="24">
        <v>5</v>
      </c>
    </row>
    <row r="31" spans="3:6" ht="15.6">
      <c r="C31" s="24">
        <v>3</v>
      </c>
    </row>
    <row r="32" spans="3:6" ht="15.6">
      <c r="C32" s="24">
        <v>4</v>
      </c>
    </row>
    <row r="33" spans="3:3" ht="15.6">
      <c r="C33" s="24">
        <v>5</v>
      </c>
    </row>
    <row r="34" spans="3:3" ht="15.6">
      <c r="C34" s="24">
        <v>4</v>
      </c>
    </row>
    <row r="35" spans="3:3" ht="15.6">
      <c r="C35" s="24">
        <v>3</v>
      </c>
    </row>
    <row r="36" spans="3:3" ht="15.6">
      <c r="C36" s="24">
        <v>3</v>
      </c>
    </row>
    <row r="37" spans="3:3" ht="15.6">
      <c r="C37" s="24">
        <v>4</v>
      </c>
    </row>
    <row r="38" spans="3:3" ht="15.6">
      <c r="C38" s="24">
        <v>5</v>
      </c>
    </row>
    <row r="39" spans="3:3" ht="15.6">
      <c r="C39" s="24">
        <v>2</v>
      </c>
    </row>
    <row r="40" spans="3:3" ht="15.6">
      <c r="C40" s="24">
        <v>3</v>
      </c>
    </row>
    <row r="41" spans="3:3" ht="15.6">
      <c r="C41" s="24">
        <v>4</v>
      </c>
    </row>
    <row r="42" spans="3:3" ht="15.6">
      <c r="C42" s="24">
        <v>4</v>
      </c>
    </row>
    <row r="43" spans="3:3" ht="15.6">
      <c r="C43" s="24">
        <v>3</v>
      </c>
    </row>
    <row r="44" spans="3:3" ht="15.6">
      <c r="C44" s="24">
        <v>5</v>
      </c>
    </row>
    <row r="45" spans="3:3" ht="15.6">
      <c r="C45" s="24">
        <v>4</v>
      </c>
    </row>
    <row r="46" spans="3:3" ht="15.6">
      <c r="C46" s="24">
        <v>3</v>
      </c>
    </row>
    <row r="47" spans="3:3" ht="15.6">
      <c r="C47" s="24">
        <v>4</v>
      </c>
    </row>
    <row r="48" spans="3:3" ht="15.6">
      <c r="C48" s="24">
        <v>5</v>
      </c>
    </row>
    <row r="49" spans="3:3" ht="15.6">
      <c r="C49" s="24">
        <v>4</v>
      </c>
    </row>
    <row r="50" spans="3:3" ht="15.6">
      <c r="C50" s="24">
        <v>2</v>
      </c>
    </row>
    <row r="51" spans="3:3" ht="15.6">
      <c r="C51" s="24">
        <v>3</v>
      </c>
    </row>
    <row r="52" spans="3:3" ht="15.6">
      <c r="C52" s="24">
        <v>4</v>
      </c>
    </row>
    <row r="53" spans="3:3" ht="15.6">
      <c r="C53" s="24">
        <v>5</v>
      </c>
    </row>
    <row r="54" spans="3:3" ht="15.6">
      <c r="C54" s="24">
        <v>3</v>
      </c>
    </row>
    <row r="55" spans="3:3" ht="15.6">
      <c r="C55" s="24">
        <v>4</v>
      </c>
    </row>
    <row r="56" spans="3:3" ht="15.6">
      <c r="C56" s="24">
        <v>5</v>
      </c>
    </row>
    <row r="57" spans="3:3" ht="15.6">
      <c r="C57" s="24">
        <v>4</v>
      </c>
    </row>
    <row r="58" spans="3:3" ht="15.6">
      <c r="C58" s="24">
        <v>3</v>
      </c>
    </row>
    <row r="59" spans="3:3" ht="15.6">
      <c r="C59" s="24">
        <v>4</v>
      </c>
    </row>
    <row r="60" spans="3:3" ht="15.6">
      <c r="C60" s="24">
        <v>5</v>
      </c>
    </row>
    <row r="61" spans="3:3" ht="15.6">
      <c r="C61" s="24">
        <v>3</v>
      </c>
    </row>
    <row r="62" spans="3:3" ht="15.6">
      <c r="C62" s="24">
        <v>4</v>
      </c>
    </row>
    <row r="63" spans="3:3" ht="15.6">
      <c r="C63" s="24">
        <v>5</v>
      </c>
    </row>
    <row r="64" spans="3:3" ht="15.6">
      <c r="C64" s="24">
        <v>4</v>
      </c>
    </row>
    <row r="65" spans="3:3" ht="15.6">
      <c r="C65" s="24">
        <v>3</v>
      </c>
    </row>
    <row r="66" spans="3:3" ht="15.6">
      <c r="C66" s="24">
        <v>3</v>
      </c>
    </row>
    <row r="67" spans="3:3" ht="15.6">
      <c r="C67" s="24">
        <v>4</v>
      </c>
    </row>
    <row r="68" spans="3:3" ht="15.6">
      <c r="C68" s="24">
        <v>5</v>
      </c>
    </row>
    <row r="69" spans="3:3" ht="15.6">
      <c r="C69" s="24">
        <v>2</v>
      </c>
    </row>
    <row r="70" spans="3:3" ht="15.6">
      <c r="C70" s="24">
        <v>3</v>
      </c>
    </row>
    <row r="71" spans="3:3" ht="15.6">
      <c r="C71" s="24">
        <v>4</v>
      </c>
    </row>
    <row r="72" spans="3:3" ht="15.6">
      <c r="C72" s="24">
        <v>4</v>
      </c>
    </row>
    <row r="73" spans="3:3" ht="15.6">
      <c r="C73" s="24">
        <v>3</v>
      </c>
    </row>
    <row r="74" spans="3:3" ht="15.6">
      <c r="C74" s="24">
        <v>5</v>
      </c>
    </row>
    <row r="75" spans="3:3" ht="15.6">
      <c r="C75" s="24">
        <v>4</v>
      </c>
    </row>
    <row r="76" spans="3:3" ht="15.6">
      <c r="C76" s="24">
        <v>3</v>
      </c>
    </row>
    <row r="77" spans="3:3" ht="15.6">
      <c r="C77" s="24">
        <v>4</v>
      </c>
    </row>
    <row r="78" spans="3:3" ht="15.6">
      <c r="C78" s="24">
        <v>5</v>
      </c>
    </row>
    <row r="79" spans="3:3" ht="15.6">
      <c r="C79" s="24">
        <v>4</v>
      </c>
    </row>
    <row r="80" spans="3:3" ht="15.6">
      <c r="C80" s="24">
        <v>2</v>
      </c>
    </row>
    <row r="81" spans="3:3" ht="15.6">
      <c r="C81" s="24">
        <v>3</v>
      </c>
    </row>
    <row r="82" spans="3:3" ht="15.6">
      <c r="C82" s="24">
        <v>4</v>
      </c>
    </row>
    <row r="83" spans="3:3" ht="15.6">
      <c r="C83" s="24">
        <v>5</v>
      </c>
    </row>
    <row r="84" spans="3:3" ht="15.6">
      <c r="C84" s="24">
        <v>3</v>
      </c>
    </row>
    <row r="85" spans="3:3" ht="15.6">
      <c r="C85" s="24">
        <v>4</v>
      </c>
    </row>
    <row r="86" spans="3:3" ht="15.6">
      <c r="C86" s="24">
        <v>5</v>
      </c>
    </row>
    <row r="87" spans="3:3" ht="15.6">
      <c r="C87" s="24">
        <v>4</v>
      </c>
    </row>
    <row r="88" spans="3:3" ht="15.6">
      <c r="C88" s="24">
        <v>3</v>
      </c>
    </row>
    <row r="89" spans="3:3" ht="15.6">
      <c r="C89" s="24">
        <v>4</v>
      </c>
    </row>
    <row r="90" spans="3:3" ht="15.6">
      <c r="C90" s="24">
        <v>5</v>
      </c>
    </row>
    <row r="91" spans="3:3" ht="15.6">
      <c r="C91" s="24">
        <v>3</v>
      </c>
    </row>
    <row r="92" spans="3:3" ht="15.6">
      <c r="C92" s="24">
        <v>4</v>
      </c>
    </row>
    <row r="93" spans="3:3" ht="15.6">
      <c r="C93" s="24">
        <v>5</v>
      </c>
    </row>
    <row r="94" spans="3:3" ht="15.6">
      <c r="C94" s="24">
        <v>4</v>
      </c>
    </row>
    <row r="95" spans="3:3" ht="15.6">
      <c r="C95" s="24">
        <v>3</v>
      </c>
    </row>
    <row r="96" spans="3:3" ht="15.6">
      <c r="C96" s="24">
        <v>3</v>
      </c>
    </row>
    <row r="97" spans="3:3" ht="15.6">
      <c r="C97" s="24">
        <v>4</v>
      </c>
    </row>
    <row r="98" spans="3:3" ht="15.6">
      <c r="C98" s="24">
        <v>5</v>
      </c>
    </row>
    <row r="99" spans="3:3" ht="15.6">
      <c r="C99" s="24">
        <v>2</v>
      </c>
    </row>
    <row r="100" spans="3:3" ht="15.6">
      <c r="C100" s="24">
        <v>3</v>
      </c>
    </row>
    <row r="101" spans="3:3" ht="15.6">
      <c r="C101" s="24">
        <v>4</v>
      </c>
    </row>
    <row r="102" spans="3:3" ht="15.6">
      <c r="C102" s="24">
        <v>4</v>
      </c>
    </row>
    <row r="103" spans="3:3" ht="15.6">
      <c r="C103" s="24">
        <v>3</v>
      </c>
    </row>
    <row r="104" spans="3:3" ht="15.6">
      <c r="C104" s="24">
        <v>5</v>
      </c>
    </row>
    <row r="105" spans="3:3" ht="15.6">
      <c r="C105" s="24">
        <v>4</v>
      </c>
    </row>
  </sheetData>
  <mergeCells count="1">
    <mergeCell ref="C2:J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789A-B1B4-45F5-8B93-BB0D8DB0BA1D}">
  <dimension ref="B1:J105"/>
  <sheetViews>
    <sheetView workbookViewId="0">
      <selection activeCell="H12" sqref="H12"/>
    </sheetView>
  </sheetViews>
  <sheetFormatPr defaultRowHeight="14.4"/>
  <cols>
    <col min="3" max="3" width="15.44140625" customWidth="1"/>
    <col min="5" max="5" width="21.33203125" bestFit="1" customWidth="1"/>
    <col min="9" max="9" width="21.33203125" bestFit="1" customWidth="1"/>
  </cols>
  <sheetData>
    <row r="1" spans="2:10">
      <c r="B1" s="307" t="s">
        <v>150</v>
      </c>
      <c r="C1" s="298"/>
      <c r="D1" s="298"/>
      <c r="E1" s="298"/>
      <c r="F1" s="298"/>
      <c r="G1" s="298"/>
      <c r="H1" s="298"/>
      <c r="I1" s="298"/>
      <c r="J1" s="298"/>
    </row>
    <row r="2" spans="2:10">
      <c r="B2" s="298"/>
      <c r="C2" s="298"/>
      <c r="D2" s="298"/>
      <c r="E2" s="298"/>
      <c r="F2" s="298"/>
      <c r="G2" s="298"/>
      <c r="H2" s="298"/>
      <c r="I2" s="298"/>
      <c r="J2" s="298"/>
    </row>
    <row r="3" spans="2:10">
      <c r="B3" s="298"/>
      <c r="C3" s="298"/>
      <c r="D3" s="298"/>
      <c r="E3" s="298"/>
      <c r="F3" s="298"/>
      <c r="G3" s="298"/>
      <c r="H3" s="298"/>
      <c r="I3" s="298"/>
      <c r="J3" s="298"/>
    </row>
    <row r="4" spans="2:10">
      <c r="B4" s="298"/>
      <c r="C4" s="298"/>
      <c r="D4" s="298"/>
      <c r="E4" s="298"/>
      <c r="F4" s="298"/>
      <c r="G4" s="298"/>
      <c r="H4" s="298"/>
      <c r="I4" s="298"/>
      <c r="J4" s="298"/>
    </row>
    <row r="5" spans="2:10" s="3" customFormat="1" ht="18">
      <c r="C5" s="309" t="s">
        <v>69</v>
      </c>
    </row>
    <row r="6" spans="2:10" ht="15.6">
      <c r="C6" s="310">
        <v>280</v>
      </c>
    </row>
    <row r="7" spans="2:10" ht="15.6">
      <c r="C7" s="310">
        <v>350</v>
      </c>
      <c r="E7" s="308" t="s">
        <v>69</v>
      </c>
      <c r="F7" s="308"/>
    </row>
    <row r="8" spans="2:10" ht="15.6">
      <c r="C8" s="310">
        <v>310</v>
      </c>
      <c r="E8" s="15"/>
      <c r="F8" s="15"/>
    </row>
    <row r="9" spans="2:10" ht="15.6">
      <c r="C9" s="310">
        <v>270</v>
      </c>
      <c r="E9" s="15" t="s">
        <v>1</v>
      </c>
      <c r="F9" s="15">
        <v>319.5</v>
      </c>
    </row>
    <row r="10" spans="2:10" ht="15.6">
      <c r="C10" s="310">
        <v>390</v>
      </c>
      <c r="E10" s="15" t="s">
        <v>56</v>
      </c>
      <c r="F10" s="15">
        <v>3.3525958584206044</v>
      </c>
    </row>
    <row r="11" spans="2:10" ht="15.6">
      <c r="C11" s="310">
        <v>320</v>
      </c>
      <c r="E11" s="15" t="s">
        <v>2</v>
      </c>
      <c r="F11" s="15">
        <v>315</v>
      </c>
    </row>
    <row r="12" spans="2:10" ht="15.6">
      <c r="C12" s="310">
        <v>290</v>
      </c>
      <c r="E12" s="15" t="s">
        <v>3</v>
      </c>
      <c r="F12" s="15">
        <v>350</v>
      </c>
    </row>
    <row r="13" spans="2:10" ht="15.6">
      <c r="C13" s="310">
        <v>340</v>
      </c>
      <c r="E13" s="15" t="s">
        <v>57</v>
      </c>
      <c r="F13" s="15">
        <v>33.525958584206045</v>
      </c>
    </row>
    <row r="14" spans="2:10" ht="15.6">
      <c r="C14" s="310">
        <v>310</v>
      </c>
      <c r="E14" s="15" t="s">
        <v>58</v>
      </c>
      <c r="F14" s="15">
        <v>1123.9898989898991</v>
      </c>
    </row>
    <row r="15" spans="2:10" ht="15.6">
      <c r="C15" s="310">
        <v>380</v>
      </c>
      <c r="E15" s="15" t="s">
        <v>59</v>
      </c>
      <c r="F15" s="15">
        <v>-1.2718814043481117</v>
      </c>
    </row>
    <row r="16" spans="2:10" ht="15.6">
      <c r="C16" s="310">
        <v>270</v>
      </c>
      <c r="E16" s="15" t="s">
        <v>60</v>
      </c>
      <c r="F16" s="15">
        <v>0.10173033833019385</v>
      </c>
    </row>
    <row r="17" spans="3:6" ht="15.6">
      <c r="C17" s="310">
        <v>350</v>
      </c>
      <c r="E17" s="15" t="s">
        <v>33</v>
      </c>
      <c r="F17" s="15">
        <v>120</v>
      </c>
    </row>
    <row r="18" spans="3:6" ht="15.6">
      <c r="C18" s="310">
        <v>300</v>
      </c>
      <c r="E18" s="15" t="s">
        <v>61</v>
      </c>
      <c r="F18" s="15">
        <v>270</v>
      </c>
    </row>
    <row r="19" spans="3:6" ht="15.6">
      <c r="C19" s="310">
        <v>350</v>
      </c>
      <c r="E19" s="15" t="s">
        <v>62</v>
      </c>
      <c r="F19" s="15">
        <v>390</v>
      </c>
    </row>
    <row r="20" spans="3:6" ht="15.6">
      <c r="C20" s="310">
        <v>370</v>
      </c>
      <c r="E20" s="15" t="s">
        <v>63</v>
      </c>
      <c r="F20" s="15">
        <v>31950</v>
      </c>
    </row>
    <row r="21" spans="3:6" ht="15.6">
      <c r="C21" s="310">
        <v>310</v>
      </c>
      <c r="E21" s="15" t="s">
        <v>64</v>
      </c>
      <c r="F21" s="15">
        <v>100</v>
      </c>
    </row>
    <row r="22" spans="3:6" ht="15.6">
      <c r="C22" s="310">
        <v>280</v>
      </c>
      <c r="E22" s="15" t="s">
        <v>65</v>
      </c>
      <c r="F22" s="15">
        <v>390</v>
      </c>
    </row>
    <row r="23" spans="3:6" ht="15.6">
      <c r="C23" s="310">
        <v>320</v>
      </c>
      <c r="E23" s="15" t="s">
        <v>66</v>
      </c>
      <c r="F23" s="15">
        <v>270</v>
      </c>
    </row>
    <row r="24" spans="3:6" ht="15.6">
      <c r="C24" s="310">
        <v>350</v>
      </c>
      <c r="E24" s="15" t="s">
        <v>67</v>
      </c>
      <c r="F24" s="15">
        <v>6.6522775340965765</v>
      </c>
    </row>
    <row r="25" spans="3:6" ht="15.6">
      <c r="C25" s="310">
        <v>290</v>
      </c>
    </row>
    <row r="26" spans="3:6" ht="15.6">
      <c r="C26" s="310">
        <v>270</v>
      </c>
      <c r="D26" t="s">
        <v>70</v>
      </c>
    </row>
    <row r="27" spans="3:6" ht="15.6">
      <c r="C27" s="310">
        <v>350</v>
      </c>
    </row>
    <row r="28" spans="3:6" ht="15.6">
      <c r="C28" s="310">
        <v>300</v>
      </c>
    </row>
    <row r="29" spans="3:6" ht="15.6">
      <c r="C29" s="310">
        <v>350</v>
      </c>
    </row>
    <row r="30" spans="3:6" ht="15.6">
      <c r="C30" s="310">
        <v>370</v>
      </c>
    </row>
    <row r="31" spans="3:6" ht="15.6">
      <c r="C31" s="310">
        <v>310</v>
      </c>
    </row>
    <row r="32" spans="3:6" ht="15.6">
      <c r="C32" s="310">
        <v>280</v>
      </c>
    </row>
    <row r="33" spans="3:3" ht="15.6">
      <c r="C33" s="310">
        <v>320</v>
      </c>
    </row>
    <row r="34" spans="3:3" ht="15.6">
      <c r="C34" s="310">
        <v>350</v>
      </c>
    </row>
    <row r="35" spans="3:3" ht="15.6">
      <c r="C35" s="310">
        <v>290</v>
      </c>
    </row>
    <row r="36" spans="3:3" ht="15.6">
      <c r="C36" s="310">
        <v>270</v>
      </c>
    </row>
    <row r="37" spans="3:3" ht="15.6">
      <c r="C37" s="310">
        <v>350</v>
      </c>
    </row>
    <row r="38" spans="3:3" ht="15.6">
      <c r="C38" s="310">
        <v>300</v>
      </c>
    </row>
    <row r="39" spans="3:3" ht="15.6">
      <c r="C39" s="310">
        <v>350</v>
      </c>
    </row>
    <row r="40" spans="3:3" ht="15.6">
      <c r="C40" s="310">
        <v>370</v>
      </c>
    </row>
    <row r="41" spans="3:3" ht="15.6">
      <c r="C41" s="310">
        <v>310</v>
      </c>
    </row>
    <row r="42" spans="3:3" ht="15.6">
      <c r="C42" s="310">
        <v>280</v>
      </c>
    </row>
    <row r="43" spans="3:3" ht="15.6">
      <c r="C43" s="310">
        <v>320</v>
      </c>
    </row>
    <row r="44" spans="3:3" ht="15.6">
      <c r="C44" s="310">
        <v>350</v>
      </c>
    </row>
    <row r="45" spans="3:3" ht="15.6">
      <c r="C45" s="310">
        <v>290</v>
      </c>
    </row>
    <row r="46" spans="3:3" ht="15.6">
      <c r="C46" s="310">
        <v>270</v>
      </c>
    </row>
    <row r="47" spans="3:3" ht="15.6">
      <c r="C47" s="310">
        <v>350</v>
      </c>
    </row>
    <row r="48" spans="3:3" ht="15.6">
      <c r="C48" s="310">
        <v>300</v>
      </c>
    </row>
    <row r="49" spans="3:3" ht="15.6">
      <c r="C49" s="310">
        <v>350</v>
      </c>
    </row>
    <row r="50" spans="3:3" ht="15.6">
      <c r="C50" s="310">
        <v>370</v>
      </c>
    </row>
    <row r="51" spans="3:3" ht="15.6">
      <c r="C51" s="310">
        <v>310</v>
      </c>
    </row>
    <row r="52" spans="3:3" ht="15.6">
      <c r="C52" s="310">
        <v>280</v>
      </c>
    </row>
    <row r="53" spans="3:3" ht="15.6">
      <c r="C53" s="310">
        <v>320</v>
      </c>
    </row>
    <row r="54" spans="3:3" ht="15.6">
      <c r="C54" s="310">
        <v>350</v>
      </c>
    </row>
    <row r="55" spans="3:3" ht="15.6">
      <c r="C55" s="310">
        <v>290</v>
      </c>
    </row>
    <row r="56" spans="3:3" ht="15.6">
      <c r="C56" s="310">
        <v>270</v>
      </c>
    </row>
    <row r="57" spans="3:3" ht="15.6">
      <c r="C57" s="310">
        <v>350</v>
      </c>
    </row>
    <row r="58" spans="3:3" ht="15.6">
      <c r="C58" s="310">
        <v>300</v>
      </c>
    </row>
    <row r="59" spans="3:3" ht="15.6">
      <c r="C59" s="310">
        <v>350</v>
      </c>
    </row>
    <row r="60" spans="3:3" ht="15.6">
      <c r="C60" s="310">
        <v>370</v>
      </c>
    </row>
    <row r="61" spans="3:3" ht="15.6">
      <c r="C61" s="310">
        <v>310</v>
      </c>
    </row>
    <row r="62" spans="3:3" ht="15.6">
      <c r="C62" s="310">
        <v>280</v>
      </c>
    </row>
    <row r="63" spans="3:3" ht="15.6">
      <c r="C63" s="310">
        <v>320</v>
      </c>
    </row>
    <row r="64" spans="3:3" ht="15.6">
      <c r="C64" s="310">
        <v>350</v>
      </c>
    </row>
    <row r="65" spans="3:3" ht="15.6">
      <c r="C65" s="310">
        <v>290</v>
      </c>
    </row>
    <row r="66" spans="3:3" ht="15.6">
      <c r="C66" s="310">
        <v>270</v>
      </c>
    </row>
    <row r="67" spans="3:3" ht="15.6">
      <c r="C67" s="310">
        <v>350</v>
      </c>
    </row>
    <row r="68" spans="3:3" ht="15.6">
      <c r="C68" s="310">
        <v>300</v>
      </c>
    </row>
    <row r="69" spans="3:3" ht="15.6">
      <c r="C69" s="310">
        <v>350</v>
      </c>
    </row>
    <row r="70" spans="3:3" ht="15.6">
      <c r="C70" s="310">
        <v>370</v>
      </c>
    </row>
    <row r="71" spans="3:3" ht="15.6">
      <c r="C71" s="310">
        <v>310</v>
      </c>
    </row>
    <row r="72" spans="3:3" ht="15.6">
      <c r="C72" s="310">
        <v>280</v>
      </c>
    </row>
    <row r="73" spans="3:3" ht="15.6">
      <c r="C73" s="310">
        <v>320</v>
      </c>
    </row>
    <row r="74" spans="3:3" ht="15.6">
      <c r="C74" s="310">
        <v>350</v>
      </c>
    </row>
    <row r="75" spans="3:3" ht="15.6">
      <c r="C75" s="310">
        <v>290</v>
      </c>
    </row>
    <row r="76" spans="3:3" ht="15.6">
      <c r="C76" s="310">
        <v>270</v>
      </c>
    </row>
    <row r="77" spans="3:3" ht="15.6">
      <c r="C77" s="310">
        <v>350</v>
      </c>
    </row>
    <row r="78" spans="3:3" ht="15.6">
      <c r="C78" s="310">
        <v>300</v>
      </c>
    </row>
    <row r="79" spans="3:3" ht="15.6">
      <c r="C79" s="310">
        <v>350</v>
      </c>
    </row>
    <row r="80" spans="3:3" ht="15.6">
      <c r="C80" s="310">
        <v>370</v>
      </c>
    </row>
    <row r="81" spans="3:3" ht="15.6">
      <c r="C81" s="310">
        <v>310</v>
      </c>
    </row>
    <row r="82" spans="3:3" ht="15.6">
      <c r="C82" s="310">
        <v>280</v>
      </c>
    </row>
    <row r="83" spans="3:3" ht="15.6">
      <c r="C83" s="310">
        <v>320</v>
      </c>
    </row>
    <row r="84" spans="3:3" ht="15.6">
      <c r="C84" s="310">
        <v>350</v>
      </c>
    </row>
    <row r="85" spans="3:3" ht="15.6">
      <c r="C85" s="310">
        <v>290</v>
      </c>
    </row>
    <row r="86" spans="3:3" ht="15.6">
      <c r="C86" s="310">
        <v>270</v>
      </c>
    </row>
    <row r="87" spans="3:3" ht="15.6">
      <c r="C87" s="310">
        <v>350</v>
      </c>
    </row>
    <row r="88" spans="3:3" ht="15.6">
      <c r="C88" s="310">
        <v>300</v>
      </c>
    </row>
    <row r="89" spans="3:3" ht="15.6">
      <c r="C89" s="310">
        <v>350</v>
      </c>
    </row>
    <row r="90" spans="3:3" ht="15.6">
      <c r="C90" s="310">
        <v>370</v>
      </c>
    </row>
    <row r="91" spans="3:3" ht="15.6">
      <c r="C91" s="310">
        <v>310</v>
      </c>
    </row>
    <row r="92" spans="3:3" ht="15.6">
      <c r="C92" s="310">
        <v>280</v>
      </c>
    </row>
    <row r="93" spans="3:3" ht="15.6">
      <c r="C93" s="310">
        <v>320</v>
      </c>
    </row>
    <row r="94" spans="3:3" ht="15.6">
      <c r="C94" s="310">
        <v>350</v>
      </c>
    </row>
    <row r="95" spans="3:3" ht="15.6">
      <c r="C95" s="310">
        <v>290</v>
      </c>
    </row>
    <row r="96" spans="3:3" ht="15.6">
      <c r="C96" s="310">
        <v>270</v>
      </c>
    </row>
    <row r="97" spans="3:3" ht="15.6">
      <c r="C97" s="310">
        <v>350</v>
      </c>
    </row>
    <row r="98" spans="3:3" ht="15.6">
      <c r="C98" s="310">
        <v>300</v>
      </c>
    </row>
    <row r="99" spans="3:3" ht="15.6">
      <c r="C99" s="310">
        <v>350</v>
      </c>
    </row>
    <row r="100" spans="3:3" ht="15.6">
      <c r="C100" s="310">
        <v>370</v>
      </c>
    </row>
    <row r="101" spans="3:3" ht="15.6">
      <c r="C101" s="310">
        <v>310</v>
      </c>
    </row>
    <row r="102" spans="3:3" ht="15.6">
      <c r="C102" s="310">
        <v>280</v>
      </c>
    </row>
    <row r="103" spans="3:3" ht="15.6">
      <c r="C103" s="310">
        <v>320</v>
      </c>
    </row>
    <row r="104" spans="3:3" ht="15.6">
      <c r="C104" s="310">
        <v>350</v>
      </c>
    </row>
    <row r="105" spans="3:3" ht="15.6">
      <c r="C105" s="310">
        <v>290</v>
      </c>
    </row>
  </sheetData>
  <mergeCells count="1">
    <mergeCell ref="B1:J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E934-DFB4-4BD4-8E56-418FBDD7FC93}">
  <dimension ref="B1:L103"/>
  <sheetViews>
    <sheetView workbookViewId="0">
      <selection activeCell="I14" sqref="I14"/>
    </sheetView>
  </sheetViews>
  <sheetFormatPr defaultRowHeight="14.4"/>
  <cols>
    <col min="2" max="2" width="16.33203125" bestFit="1" customWidth="1"/>
    <col min="4" max="4" width="21.33203125" bestFit="1" customWidth="1"/>
    <col min="9" max="9" width="21.33203125" bestFit="1" customWidth="1"/>
    <col min="10" max="10" width="13.44140625" customWidth="1"/>
  </cols>
  <sheetData>
    <row r="1" spans="2:12" ht="14.4" customHeight="1">
      <c r="B1" s="12" t="s">
        <v>151</v>
      </c>
      <c r="C1" s="11"/>
      <c r="D1" s="11"/>
      <c r="E1" s="11"/>
      <c r="F1" s="11"/>
      <c r="G1" s="11"/>
      <c r="H1" s="11"/>
      <c r="I1" s="11"/>
      <c r="J1" s="10"/>
      <c r="K1" s="10"/>
      <c r="L1" s="10"/>
    </row>
    <row r="2" spans="2:12">
      <c r="B2" s="11"/>
      <c r="C2" s="11"/>
      <c r="D2" s="11"/>
      <c r="E2" s="11"/>
      <c r="F2" s="11"/>
      <c r="G2" s="11"/>
      <c r="H2" s="11"/>
      <c r="I2" s="11"/>
      <c r="J2" s="10"/>
      <c r="K2" s="10"/>
      <c r="L2" s="10"/>
    </row>
    <row r="3" spans="2:12">
      <c r="B3" s="11"/>
      <c r="C3" s="11"/>
      <c r="D3" s="11"/>
      <c r="E3" s="11"/>
      <c r="F3" s="11"/>
      <c r="G3" s="11"/>
      <c r="H3" s="11"/>
      <c r="I3" s="11"/>
      <c r="J3" s="10"/>
      <c r="K3" s="10"/>
      <c r="L3" s="10"/>
    </row>
    <row r="4" spans="2:12" s="3" customFormat="1" ht="18">
      <c r="B4" s="309" t="s">
        <v>73</v>
      </c>
    </row>
    <row r="5" spans="2:12" ht="15.6">
      <c r="B5" s="311">
        <v>12</v>
      </c>
    </row>
    <row r="6" spans="2:12" ht="15.6">
      <c r="B6" s="311">
        <v>18</v>
      </c>
      <c r="D6" s="312" t="s">
        <v>73</v>
      </c>
      <c r="E6" s="312"/>
    </row>
    <row r="7" spans="2:12" ht="15.6">
      <c r="B7" s="311">
        <v>15</v>
      </c>
      <c r="D7" s="14"/>
      <c r="E7" s="14"/>
    </row>
    <row r="8" spans="2:12" ht="15.6">
      <c r="B8" s="311">
        <v>22</v>
      </c>
      <c r="D8" s="14" t="s">
        <v>1</v>
      </c>
      <c r="E8" s="14">
        <v>18.1010101010101</v>
      </c>
    </row>
    <row r="9" spans="2:12" ht="15.6">
      <c r="B9" s="311">
        <v>20</v>
      </c>
      <c r="D9" s="14" t="s">
        <v>56</v>
      </c>
      <c r="E9" s="14">
        <v>0.29195738651752878</v>
      </c>
    </row>
    <row r="10" spans="2:12" ht="15.6">
      <c r="B10" s="311">
        <v>14</v>
      </c>
      <c r="D10" s="14" t="s">
        <v>2</v>
      </c>
      <c r="E10" s="14">
        <v>18</v>
      </c>
    </row>
    <row r="11" spans="2:12" ht="15.6">
      <c r="B11" s="311">
        <v>16</v>
      </c>
      <c r="D11" s="14" t="s">
        <v>3</v>
      </c>
      <c r="E11" s="14">
        <v>22</v>
      </c>
    </row>
    <row r="12" spans="2:12" ht="15.6">
      <c r="B12" s="311">
        <v>21</v>
      </c>
      <c r="D12" s="14" t="s">
        <v>57</v>
      </c>
      <c r="E12" s="14">
        <v>2.904939317554228</v>
      </c>
    </row>
    <row r="13" spans="2:12" ht="15.6">
      <c r="B13" s="311">
        <v>19</v>
      </c>
      <c r="D13" s="14" t="s">
        <v>58</v>
      </c>
      <c r="E13" s="14">
        <v>8.4386724386724232</v>
      </c>
    </row>
    <row r="14" spans="2:12" ht="15.6">
      <c r="B14" s="311">
        <v>17</v>
      </c>
      <c r="D14" s="14" t="s">
        <v>59</v>
      </c>
      <c r="E14" s="14">
        <v>-0.85013727056745614</v>
      </c>
    </row>
    <row r="15" spans="2:12" ht="15.6">
      <c r="B15" s="311">
        <v>22</v>
      </c>
      <c r="D15" s="14" t="s">
        <v>60</v>
      </c>
      <c r="E15" s="14">
        <v>-0.33677341795202709</v>
      </c>
    </row>
    <row r="16" spans="2:12" ht="15.6">
      <c r="B16" s="311">
        <v>19</v>
      </c>
      <c r="D16" s="14" t="s">
        <v>33</v>
      </c>
      <c r="E16" s="14">
        <v>10</v>
      </c>
    </row>
    <row r="17" spans="2:5" ht="15.6">
      <c r="B17" s="311">
        <v>13</v>
      </c>
      <c r="D17" s="14" t="s">
        <v>61</v>
      </c>
      <c r="E17" s="14">
        <v>12</v>
      </c>
    </row>
    <row r="18" spans="2:5" ht="15.6">
      <c r="B18" s="311">
        <v>16</v>
      </c>
      <c r="D18" s="14" t="s">
        <v>62</v>
      </c>
      <c r="E18" s="14">
        <v>22</v>
      </c>
    </row>
    <row r="19" spans="2:5" ht="15.6">
      <c r="B19" s="311">
        <v>21</v>
      </c>
      <c r="D19" s="14" t="s">
        <v>63</v>
      </c>
      <c r="E19" s="14">
        <v>1792</v>
      </c>
    </row>
    <row r="20" spans="2:5" ht="15.6">
      <c r="B20" s="311">
        <v>22</v>
      </c>
      <c r="D20" s="14" t="s">
        <v>64</v>
      </c>
      <c r="E20" s="14">
        <v>99</v>
      </c>
    </row>
    <row r="21" spans="2:5" ht="15.6">
      <c r="B21" s="311">
        <v>17</v>
      </c>
      <c r="D21" s="14" t="s">
        <v>65</v>
      </c>
      <c r="E21" s="14">
        <v>22</v>
      </c>
    </row>
    <row r="22" spans="2:5" ht="15.6">
      <c r="B22" s="311">
        <v>19</v>
      </c>
      <c r="D22" s="14" t="s">
        <v>66</v>
      </c>
      <c r="E22" s="14">
        <v>12</v>
      </c>
    </row>
    <row r="23" spans="2:5" ht="15.6">
      <c r="B23" s="311">
        <v>22</v>
      </c>
      <c r="D23" s="14" t="s">
        <v>67</v>
      </c>
      <c r="E23" s="14">
        <v>0.57937993164738844</v>
      </c>
    </row>
    <row r="24" spans="2:5" ht="15.6">
      <c r="B24" s="311">
        <v>18</v>
      </c>
    </row>
    <row r="25" spans="2:5" ht="15.6">
      <c r="B25" s="311">
        <v>14</v>
      </c>
    </row>
    <row r="26" spans="2:5" ht="15.6">
      <c r="B26" s="311">
        <v>20</v>
      </c>
    </row>
    <row r="27" spans="2:5" ht="15.6">
      <c r="B27" s="311">
        <v>19</v>
      </c>
    </row>
    <row r="28" spans="2:5" ht="15.6">
      <c r="B28" s="311">
        <v>17</v>
      </c>
    </row>
    <row r="29" spans="2:5" ht="15.6">
      <c r="B29" s="311">
        <v>22</v>
      </c>
    </row>
    <row r="30" spans="2:5" ht="15.6">
      <c r="B30" s="311">
        <v>18</v>
      </c>
    </row>
    <row r="31" spans="2:5" ht="15.6">
      <c r="B31" s="311">
        <v>15</v>
      </c>
    </row>
    <row r="32" spans="2:5" ht="15.6">
      <c r="B32" s="311">
        <v>21</v>
      </c>
    </row>
    <row r="33" spans="2:2" ht="15.6">
      <c r="B33" s="311">
        <v>20</v>
      </c>
    </row>
    <row r="34" spans="2:2" ht="15.6">
      <c r="B34" s="311">
        <v>16</v>
      </c>
    </row>
    <row r="35" spans="2:2" ht="15.6">
      <c r="B35" s="311">
        <v>12</v>
      </c>
    </row>
    <row r="36" spans="2:2" ht="15.6">
      <c r="B36" s="311">
        <v>18</v>
      </c>
    </row>
    <row r="37" spans="2:2" ht="15.6">
      <c r="B37" s="311">
        <v>15</v>
      </c>
    </row>
    <row r="38" spans="2:2" ht="15.6">
      <c r="B38" s="311">
        <v>22</v>
      </c>
    </row>
    <row r="39" spans="2:2" ht="15.6">
      <c r="B39" s="311">
        <v>18</v>
      </c>
    </row>
    <row r="40" spans="2:2" ht="15.6">
      <c r="B40" s="311">
        <v>15</v>
      </c>
    </row>
    <row r="41" spans="2:2" ht="15.6">
      <c r="B41" s="311">
        <v>21</v>
      </c>
    </row>
    <row r="42" spans="2:2" ht="15.6">
      <c r="B42" s="311">
        <v>19</v>
      </c>
    </row>
    <row r="43" spans="2:2" ht="15.6">
      <c r="B43" s="311">
        <v>17</v>
      </c>
    </row>
    <row r="44" spans="2:2" ht="15.6">
      <c r="B44" s="311">
        <v>22</v>
      </c>
    </row>
    <row r="45" spans="2:2" ht="15.6">
      <c r="B45" s="311">
        <v>19</v>
      </c>
    </row>
    <row r="46" spans="2:2" ht="15.6">
      <c r="B46" s="311">
        <v>13</v>
      </c>
    </row>
    <row r="47" spans="2:2" ht="15.6">
      <c r="B47" s="311">
        <v>16</v>
      </c>
    </row>
    <row r="48" spans="2:2" ht="15.6">
      <c r="B48" s="311">
        <v>21</v>
      </c>
    </row>
    <row r="49" spans="2:2" ht="15.6">
      <c r="B49" s="311">
        <v>22</v>
      </c>
    </row>
    <row r="50" spans="2:2" ht="15.6">
      <c r="B50" s="311">
        <v>17</v>
      </c>
    </row>
    <row r="51" spans="2:2" ht="15.6">
      <c r="B51" s="311">
        <v>19</v>
      </c>
    </row>
    <row r="52" spans="2:2" ht="15.6">
      <c r="B52" s="311">
        <v>22</v>
      </c>
    </row>
    <row r="53" spans="2:2" ht="15.6">
      <c r="B53" s="311">
        <v>18</v>
      </c>
    </row>
    <row r="54" spans="2:2" ht="15.6">
      <c r="B54" s="311">
        <v>14</v>
      </c>
    </row>
    <row r="55" spans="2:2" ht="15.6">
      <c r="B55" s="311">
        <v>20</v>
      </c>
    </row>
    <row r="56" spans="2:2" ht="15.6">
      <c r="B56" s="311">
        <v>19</v>
      </c>
    </row>
    <row r="57" spans="2:2" ht="15.6">
      <c r="B57" s="311">
        <v>17</v>
      </c>
    </row>
    <row r="58" spans="2:2" ht="15.6">
      <c r="B58" s="311">
        <v>22</v>
      </c>
    </row>
    <row r="59" spans="2:2" ht="15.6">
      <c r="B59" s="311">
        <v>18</v>
      </c>
    </row>
    <row r="60" spans="2:2" ht="15.6">
      <c r="B60" s="311">
        <v>15</v>
      </c>
    </row>
    <row r="61" spans="2:2" ht="15.6">
      <c r="B61" s="311">
        <v>21</v>
      </c>
    </row>
    <row r="62" spans="2:2" ht="15.6">
      <c r="B62" s="311">
        <v>20</v>
      </c>
    </row>
    <row r="63" spans="2:2" ht="15.6">
      <c r="B63" s="311">
        <v>16</v>
      </c>
    </row>
    <row r="64" spans="2:2" ht="15.6">
      <c r="B64" s="311">
        <v>12</v>
      </c>
    </row>
    <row r="65" spans="2:2" ht="15.6">
      <c r="B65" s="311">
        <v>18</v>
      </c>
    </row>
    <row r="66" spans="2:2" ht="15.6">
      <c r="B66" s="311">
        <v>15</v>
      </c>
    </row>
    <row r="67" spans="2:2" ht="15.6">
      <c r="B67" s="311">
        <v>22</v>
      </c>
    </row>
    <row r="68" spans="2:2" ht="15.6">
      <c r="B68" s="311">
        <v>20</v>
      </c>
    </row>
    <row r="69" spans="2:2" ht="15.6">
      <c r="B69" s="311">
        <v>14</v>
      </c>
    </row>
    <row r="70" spans="2:2" ht="15.6">
      <c r="B70" s="311">
        <v>16</v>
      </c>
    </row>
    <row r="71" spans="2:2" ht="15.6">
      <c r="B71" s="311">
        <v>21</v>
      </c>
    </row>
    <row r="72" spans="2:2" ht="15.6">
      <c r="B72" s="311">
        <v>19</v>
      </c>
    </row>
    <row r="73" spans="2:2" ht="15.6">
      <c r="B73" s="311">
        <v>17</v>
      </c>
    </row>
    <row r="74" spans="2:2" ht="15.6">
      <c r="B74" s="311">
        <v>22</v>
      </c>
    </row>
    <row r="75" spans="2:2" ht="15.6">
      <c r="B75" s="311">
        <v>19</v>
      </c>
    </row>
    <row r="76" spans="2:2" ht="15.6">
      <c r="B76" s="311">
        <v>13</v>
      </c>
    </row>
    <row r="77" spans="2:2" ht="15.6">
      <c r="B77" s="311">
        <v>16</v>
      </c>
    </row>
    <row r="78" spans="2:2" ht="15.6">
      <c r="B78" s="311">
        <v>21</v>
      </c>
    </row>
    <row r="79" spans="2:2" ht="15.6">
      <c r="B79" s="311">
        <v>22</v>
      </c>
    </row>
    <row r="80" spans="2:2" ht="15.6">
      <c r="B80" s="311">
        <v>17</v>
      </c>
    </row>
    <row r="81" spans="2:2" ht="15.6">
      <c r="B81" s="311">
        <v>19</v>
      </c>
    </row>
    <row r="82" spans="2:2" ht="15.6">
      <c r="B82" s="311">
        <v>22</v>
      </c>
    </row>
    <row r="83" spans="2:2" ht="15.6">
      <c r="B83" s="311">
        <v>18</v>
      </c>
    </row>
    <row r="84" spans="2:2" ht="15.6">
      <c r="B84" s="311">
        <v>14</v>
      </c>
    </row>
    <row r="85" spans="2:2" ht="15.6">
      <c r="B85" s="311">
        <v>20</v>
      </c>
    </row>
    <row r="86" spans="2:2" ht="15.6">
      <c r="B86" s="311">
        <v>19</v>
      </c>
    </row>
    <row r="87" spans="2:2" ht="15.6">
      <c r="B87" s="311">
        <v>17</v>
      </c>
    </row>
    <row r="88" spans="2:2" ht="15.6">
      <c r="B88" s="311">
        <v>22</v>
      </c>
    </row>
    <row r="89" spans="2:2" ht="15.6">
      <c r="B89" s="311">
        <v>18</v>
      </c>
    </row>
    <row r="90" spans="2:2" ht="15.6">
      <c r="B90" s="311">
        <v>15</v>
      </c>
    </row>
    <row r="91" spans="2:2" ht="15.6">
      <c r="B91" s="311">
        <v>21</v>
      </c>
    </row>
    <row r="92" spans="2:2" ht="15.6">
      <c r="B92" s="311">
        <v>20</v>
      </c>
    </row>
    <row r="93" spans="2:2" ht="15.6">
      <c r="B93" s="311">
        <v>16</v>
      </c>
    </row>
    <row r="94" spans="2:2" ht="15.6">
      <c r="B94" s="311">
        <v>12</v>
      </c>
    </row>
    <row r="95" spans="2:2" ht="15.6">
      <c r="B95" s="311">
        <v>18</v>
      </c>
    </row>
    <row r="96" spans="2:2" ht="15.6">
      <c r="B96" s="311">
        <v>15</v>
      </c>
    </row>
    <row r="97" spans="2:2" ht="15.6">
      <c r="B97" s="311">
        <v>22</v>
      </c>
    </row>
    <row r="98" spans="2:2" ht="15.6">
      <c r="B98" s="311">
        <v>20</v>
      </c>
    </row>
    <row r="99" spans="2:2" ht="15.6">
      <c r="B99" s="311">
        <v>14</v>
      </c>
    </row>
    <row r="100" spans="2:2" ht="15.6">
      <c r="B100" s="311">
        <v>16</v>
      </c>
    </row>
    <row r="101" spans="2:2" ht="15.6">
      <c r="B101" s="311">
        <v>21</v>
      </c>
    </row>
    <row r="102" spans="2:2" ht="15.6">
      <c r="B102" s="311">
        <v>19</v>
      </c>
    </row>
    <row r="103" spans="2:2" ht="15.6">
      <c r="B103" s="311">
        <v>17</v>
      </c>
    </row>
  </sheetData>
  <mergeCells count="1">
    <mergeCell ref="B1:I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BC94-7F78-404A-B9B6-79AF6FE31B59}">
  <dimension ref="C2:K104"/>
  <sheetViews>
    <sheetView topLeftCell="B1" workbookViewId="0">
      <selection activeCell="J8" sqref="J8"/>
    </sheetView>
  </sheetViews>
  <sheetFormatPr defaultRowHeight="14.4"/>
  <cols>
    <col min="3" max="3" width="15.88671875" customWidth="1"/>
    <col min="5" max="5" width="11.33203125" customWidth="1"/>
    <col min="6" max="6" width="4" bestFit="1" customWidth="1"/>
    <col min="7" max="7" width="12.88671875" bestFit="1" customWidth="1"/>
  </cols>
  <sheetData>
    <row r="2" spans="3:11" ht="34.200000000000003" customHeight="1">
      <c r="C2" s="313" t="s">
        <v>152</v>
      </c>
      <c r="D2" s="314"/>
      <c r="E2" s="314"/>
      <c r="F2" s="314"/>
      <c r="G2" s="314"/>
      <c r="H2" s="314"/>
      <c r="I2" s="314"/>
      <c r="J2" s="314"/>
      <c r="K2" s="314"/>
    </row>
    <row r="3" spans="3:11">
      <c r="C3" s="314"/>
      <c r="D3" s="314"/>
      <c r="E3" s="314"/>
      <c r="F3" s="314"/>
      <c r="G3" s="314"/>
      <c r="H3" s="314"/>
      <c r="I3" s="314"/>
      <c r="J3" s="314"/>
      <c r="K3" s="314"/>
    </row>
    <row r="4" spans="3:11">
      <c r="C4" s="314"/>
      <c r="D4" s="314"/>
      <c r="E4" s="314"/>
      <c r="F4" s="314"/>
      <c r="G4" s="314"/>
      <c r="H4" s="314"/>
      <c r="I4" s="314"/>
      <c r="J4" s="314"/>
      <c r="K4" s="314"/>
    </row>
    <row r="5" spans="3:11" ht="18">
      <c r="C5" s="323" t="s">
        <v>74</v>
      </c>
    </row>
    <row r="6" spans="3:11" ht="18">
      <c r="C6" s="324">
        <v>40</v>
      </c>
    </row>
    <row r="7" spans="3:11" ht="18.600000000000001" thickBot="1">
      <c r="C7" s="324">
        <v>45</v>
      </c>
    </row>
    <row r="8" spans="3:11" ht="18">
      <c r="C8" s="324">
        <v>50</v>
      </c>
      <c r="E8" s="315" t="s">
        <v>78</v>
      </c>
      <c r="F8" s="319"/>
      <c r="G8" s="315" t="s">
        <v>79</v>
      </c>
      <c r="H8" s="319"/>
    </row>
    <row r="9" spans="3:11" ht="18">
      <c r="C9" s="324">
        <v>55</v>
      </c>
      <c r="E9" s="316" t="s">
        <v>75</v>
      </c>
      <c r="F9" s="320">
        <f>MEDIAN(C6:C54)</f>
        <v>125</v>
      </c>
      <c r="G9" s="317" t="s">
        <v>93</v>
      </c>
      <c r="H9" s="320">
        <f>_xlfn.PERCENTILE.INC(C6:C104,10%)</f>
        <v>74.400000000000006</v>
      </c>
    </row>
    <row r="10" spans="3:11" ht="18">
      <c r="C10" s="324">
        <v>60</v>
      </c>
      <c r="E10" s="316" t="s">
        <v>76</v>
      </c>
      <c r="F10" s="320">
        <f>MEDIAN(C6:C104)</f>
        <v>255</v>
      </c>
      <c r="G10" s="317" t="s">
        <v>88</v>
      </c>
      <c r="H10" s="320">
        <f>_xlfn.PERCENTILE.INC(C6:C104,25%)</f>
        <v>127.5</v>
      </c>
    </row>
    <row r="11" spans="3:11" ht="18">
      <c r="C11" s="324">
        <v>62</v>
      </c>
      <c r="E11" s="316" t="s">
        <v>77</v>
      </c>
      <c r="F11" s="320">
        <f>MEDIAN(C56:C104)</f>
        <v>380</v>
      </c>
      <c r="G11" s="317" t="s">
        <v>89</v>
      </c>
      <c r="H11" s="320">
        <f>_xlfn.PERCENTILE.INC(C6:C104,75%)</f>
        <v>377.5</v>
      </c>
    </row>
    <row r="12" spans="3:11" ht="18.600000000000001" thickBot="1">
      <c r="C12" s="324">
        <v>65</v>
      </c>
      <c r="E12" s="321"/>
      <c r="F12" s="322"/>
      <c r="G12" s="318" t="s">
        <v>94</v>
      </c>
      <c r="H12" s="322">
        <f>_xlfn.PERCENTILE.INC(C6:C104,90%)</f>
        <v>451</v>
      </c>
    </row>
    <row r="13" spans="3:11" ht="18">
      <c r="C13" s="324">
        <v>68</v>
      </c>
    </row>
    <row r="14" spans="3:11" ht="18">
      <c r="C14" s="324">
        <v>70</v>
      </c>
    </row>
    <row r="15" spans="3:11" ht="18">
      <c r="C15" s="324">
        <v>72</v>
      </c>
    </row>
    <row r="16" spans="3:11" ht="18">
      <c r="C16" s="324">
        <v>75</v>
      </c>
    </row>
    <row r="17" spans="3:3" ht="18">
      <c r="C17" s="324">
        <v>78</v>
      </c>
    </row>
    <row r="18" spans="3:3" ht="18">
      <c r="C18" s="324">
        <v>80</v>
      </c>
    </row>
    <row r="19" spans="3:3" ht="18">
      <c r="C19" s="324">
        <v>82</v>
      </c>
    </row>
    <row r="20" spans="3:3" ht="18">
      <c r="C20" s="324">
        <v>85</v>
      </c>
    </row>
    <row r="21" spans="3:3" ht="18">
      <c r="C21" s="324">
        <v>88</v>
      </c>
    </row>
    <row r="22" spans="3:3" ht="18">
      <c r="C22" s="324">
        <v>90</v>
      </c>
    </row>
    <row r="23" spans="3:3" ht="18">
      <c r="C23" s="324">
        <v>92</v>
      </c>
    </row>
    <row r="24" spans="3:3" ht="18">
      <c r="C24" s="324">
        <v>95</v>
      </c>
    </row>
    <row r="25" spans="3:3" ht="18">
      <c r="C25" s="324">
        <v>100</v>
      </c>
    </row>
    <row r="26" spans="3:3" ht="18">
      <c r="C26" s="324">
        <v>105</v>
      </c>
    </row>
    <row r="27" spans="3:3" ht="18">
      <c r="C27" s="324">
        <v>110</v>
      </c>
    </row>
    <row r="28" spans="3:3" ht="18">
      <c r="C28" s="324">
        <v>115</v>
      </c>
    </row>
    <row r="29" spans="3:3" ht="18">
      <c r="C29" s="324">
        <v>120</v>
      </c>
    </row>
    <row r="30" spans="3:3" ht="18">
      <c r="C30" s="324">
        <v>125</v>
      </c>
    </row>
    <row r="31" spans="3:3" ht="18">
      <c r="C31" s="324">
        <v>130</v>
      </c>
    </row>
    <row r="32" spans="3:3" ht="18">
      <c r="C32" s="324">
        <v>135</v>
      </c>
    </row>
    <row r="33" spans="3:3" ht="18">
      <c r="C33" s="324">
        <v>140</v>
      </c>
    </row>
    <row r="34" spans="3:3" ht="18">
      <c r="C34" s="324">
        <v>145</v>
      </c>
    </row>
    <row r="35" spans="3:3" ht="18">
      <c r="C35" s="324">
        <v>150</v>
      </c>
    </row>
    <row r="36" spans="3:3" ht="18">
      <c r="C36" s="324">
        <v>155</v>
      </c>
    </row>
    <row r="37" spans="3:3" ht="18">
      <c r="C37" s="324">
        <v>160</v>
      </c>
    </row>
    <row r="38" spans="3:3" ht="18">
      <c r="C38" s="324">
        <v>170</v>
      </c>
    </row>
    <row r="39" spans="3:3" ht="18">
      <c r="C39" s="324">
        <v>175</v>
      </c>
    </row>
    <row r="40" spans="3:3" ht="18">
      <c r="C40" s="324">
        <v>180</v>
      </c>
    </row>
    <row r="41" spans="3:3" ht="18">
      <c r="C41" s="324">
        <v>185</v>
      </c>
    </row>
    <row r="42" spans="3:3" ht="18">
      <c r="C42" s="324">
        <v>190</v>
      </c>
    </row>
    <row r="43" spans="3:3" ht="18">
      <c r="C43" s="324">
        <v>195</v>
      </c>
    </row>
    <row r="44" spans="3:3" ht="18">
      <c r="C44" s="324">
        <v>200</v>
      </c>
    </row>
    <row r="45" spans="3:3" ht="18">
      <c r="C45" s="324">
        <v>205</v>
      </c>
    </row>
    <row r="46" spans="3:3" ht="18">
      <c r="C46" s="324">
        <v>210</v>
      </c>
    </row>
    <row r="47" spans="3:3" ht="18">
      <c r="C47" s="324">
        <v>215</v>
      </c>
    </row>
    <row r="48" spans="3:3" ht="18">
      <c r="C48" s="324">
        <v>220</v>
      </c>
    </row>
    <row r="49" spans="3:3" ht="18">
      <c r="C49" s="324">
        <v>225</v>
      </c>
    </row>
    <row r="50" spans="3:3" ht="18">
      <c r="C50" s="324">
        <v>230</v>
      </c>
    </row>
    <row r="51" spans="3:3" ht="18">
      <c r="C51" s="324">
        <v>235</v>
      </c>
    </row>
    <row r="52" spans="3:3" ht="18">
      <c r="C52" s="324">
        <v>240</v>
      </c>
    </row>
    <row r="53" spans="3:3" ht="18">
      <c r="C53" s="324">
        <v>245</v>
      </c>
    </row>
    <row r="54" spans="3:3" ht="18">
      <c r="C54" s="324">
        <v>250</v>
      </c>
    </row>
    <row r="55" spans="3:3" ht="18">
      <c r="C55" s="324">
        <v>255</v>
      </c>
    </row>
    <row r="56" spans="3:3" ht="18">
      <c r="C56" s="324">
        <v>260</v>
      </c>
    </row>
    <row r="57" spans="3:3" ht="18">
      <c r="C57" s="324">
        <v>265</v>
      </c>
    </row>
    <row r="58" spans="3:3" ht="18">
      <c r="C58" s="324">
        <v>270</v>
      </c>
    </row>
    <row r="59" spans="3:3" ht="18">
      <c r="C59" s="324">
        <v>275</v>
      </c>
    </row>
    <row r="60" spans="3:3" ht="18">
      <c r="C60" s="324">
        <v>280</v>
      </c>
    </row>
    <row r="61" spans="3:3" ht="18">
      <c r="C61" s="324">
        <v>285</v>
      </c>
    </row>
    <row r="62" spans="3:3" ht="18">
      <c r="C62" s="324">
        <v>290</v>
      </c>
    </row>
    <row r="63" spans="3:3" ht="18">
      <c r="C63" s="324">
        <v>295</v>
      </c>
    </row>
    <row r="64" spans="3:3" ht="18">
      <c r="C64" s="324">
        <v>300</v>
      </c>
    </row>
    <row r="65" spans="3:3" ht="18">
      <c r="C65" s="324">
        <v>305</v>
      </c>
    </row>
    <row r="66" spans="3:3" ht="18">
      <c r="C66" s="324">
        <v>310</v>
      </c>
    </row>
    <row r="67" spans="3:3" ht="18">
      <c r="C67" s="324">
        <v>315</v>
      </c>
    </row>
    <row r="68" spans="3:3" ht="18">
      <c r="C68" s="324">
        <v>320</v>
      </c>
    </row>
    <row r="69" spans="3:3" ht="18">
      <c r="C69" s="324">
        <v>325</v>
      </c>
    </row>
    <row r="70" spans="3:3" ht="18">
      <c r="C70" s="324">
        <v>330</v>
      </c>
    </row>
    <row r="71" spans="3:3" ht="18">
      <c r="C71" s="324">
        <v>335</v>
      </c>
    </row>
    <row r="72" spans="3:3" ht="18">
      <c r="C72" s="324">
        <v>340</v>
      </c>
    </row>
    <row r="73" spans="3:3" ht="18">
      <c r="C73" s="324">
        <v>345</v>
      </c>
    </row>
    <row r="74" spans="3:3" ht="18">
      <c r="C74" s="324">
        <v>350</v>
      </c>
    </row>
    <row r="75" spans="3:3" ht="18">
      <c r="C75" s="324">
        <v>355</v>
      </c>
    </row>
    <row r="76" spans="3:3" ht="18">
      <c r="C76" s="324">
        <v>360</v>
      </c>
    </row>
    <row r="77" spans="3:3" ht="18">
      <c r="C77" s="324">
        <v>365</v>
      </c>
    </row>
    <row r="78" spans="3:3" ht="18">
      <c r="C78" s="324">
        <v>370</v>
      </c>
    </row>
    <row r="79" spans="3:3" ht="18">
      <c r="C79" s="324">
        <v>375</v>
      </c>
    </row>
    <row r="80" spans="3:3" ht="18">
      <c r="C80" s="324">
        <v>380</v>
      </c>
    </row>
    <row r="81" spans="3:3" ht="18">
      <c r="C81" s="324">
        <v>385</v>
      </c>
    </row>
    <row r="82" spans="3:3" ht="18">
      <c r="C82" s="324">
        <v>390</v>
      </c>
    </row>
    <row r="83" spans="3:3" ht="18">
      <c r="C83" s="324">
        <v>395</v>
      </c>
    </row>
    <row r="84" spans="3:3" ht="18">
      <c r="C84" s="324">
        <v>400</v>
      </c>
    </row>
    <row r="85" spans="3:3" ht="18">
      <c r="C85" s="324">
        <v>405</v>
      </c>
    </row>
    <row r="86" spans="3:3" ht="18">
      <c r="C86" s="324">
        <v>410</v>
      </c>
    </row>
    <row r="87" spans="3:3" ht="18">
      <c r="C87" s="324">
        <v>415</v>
      </c>
    </row>
    <row r="88" spans="3:3" ht="18">
      <c r="C88" s="324">
        <v>420</v>
      </c>
    </row>
    <row r="89" spans="3:3" ht="18">
      <c r="C89" s="324">
        <v>425</v>
      </c>
    </row>
    <row r="90" spans="3:3" ht="18">
      <c r="C90" s="324">
        <v>430</v>
      </c>
    </row>
    <row r="91" spans="3:3" ht="18">
      <c r="C91" s="324">
        <v>435</v>
      </c>
    </row>
    <row r="92" spans="3:3" ht="18">
      <c r="C92" s="324">
        <v>440</v>
      </c>
    </row>
    <row r="93" spans="3:3" ht="18">
      <c r="C93" s="324">
        <v>445</v>
      </c>
    </row>
    <row r="94" spans="3:3" ht="18">
      <c r="C94" s="324">
        <v>450</v>
      </c>
    </row>
    <row r="95" spans="3:3" ht="18">
      <c r="C95" s="324">
        <v>455</v>
      </c>
    </row>
    <row r="96" spans="3:3" ht="18">
      <c r="C96" s="324">
        <v>460</v>
      </c>
    </row>
    <row r="97" spans="3:3" ht="18">
      <c r="C97" s="324">
        <v>465</v>
      </c>
    </row>
    <row r="98" spans="3:3" ht="18">
      <c r="C98" s="324">
        <v>470</v>
      </c>
    </row>
    <row r="99" spans="3:3" ht="18">
      <c r="C99" s="324">
        <v>475</v>
      </c>
    </row>
    <row r="100" spans="3:3" ht="18">
      <c r="C100" s="324">
        <v>480</v>
      </c>
    </row>
    <row r="101" spans="3:3" ht="18">
      <c r="C101" s="324">
        <v>485</v>
      </c>
    </row>
    <row r="102" spans="3:3" ht="18">
      <c r="C102" s="324">
        <v>490</v>
      </c>
    </row>
    <row r="103" spans="3:3" ht="18">
      <c r="C103" s="324">
        <v>495</v>
      </c>
    </row>
    <row r="104" spans="3:3" ht="18">
      <c r="C104" s="324">
        <v>500</v>
      </c>
    </row>
  </sheetData>
  <sortState xmlns:xlrd2="http://schemas.microsoft.com/office/spreadsheetml/2017/richdata2" ref="C6:C104">
    <sortCondition ref="C6:C104"/>
  </sortState>
  <mergeCells count="1">
    <mergeCell ref="C2:K4"/>
  </mergeCells>
  <phoneticPr fontId="11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1440-064D-4EEE-9F96-6F3D736636C4}">
  <dimension ref="B2:K105"/>
  <sheetViews>
    <sheetView workbookViewId="0">
      <selection activeCell="D7" sqref="D7:G10"/>
    </sheetView>
  </sheetViews>
  <sheetFormatPr defaultRowHeight="14.4"/>
  <cols>
    <col min="2" max="2" width="9.77734375" bestFit="1" customWidth="1"/>
    <col min="5" max="5" width="10.109375" customWidth="1"/>
    <col min="6" max="6" width="11.5546875" customWidth="1"/>
    <col min="8" max="8" width="14.109375" bestFit="1" customWidth="1"/>
  </cols>
  <sheetData>
    <row r="2" spans="2:11">
      <c r="B2" s="307" t="s">
        <v>153</v>
      </c>
      <c r="C2" s="298"/>
      <c r="D2" s="298"/>
      <c r="E2" s="298"/>
      <c r="F2" s="298"/>
      <c r="G2" s="298"/>
      <c r="H2" s="298"/>
      <c r="I2" s="298"/>
      <c r="J2" s="298"/>
      <c r="K2" s="298"/>
    </row>
    <row r="3" spans="2:11">
      <c r="B3" s="298"/>
      <c r="C3" s="298"/>
      <c r="D3" s="298"/>
      <c r="E3" s="298"/>
      <c r="F3" s="298"/>
      <c r="G3" s="298"/>
      <c r="H3" s="298"/>
      <c r="I3" s="298"/>
      <c r="J3" s="298"/>
      <c r="K3" s="298"/>
    </row>
    <row r="4" spans="2:11" ht="15" thickBot="1">
      <c r="B4" s="298"/>
      <c r="C4" s="298"/>
      <c r="D4" s="298"/>
      <c r="E4" s="298"/>
      <c r="F4" s="298"/>
      <c r="G4" s="298"/>
      <c r="H4" s="298"/>
      <c r="I4" s="298"/>
      <c r="J4" s="298"/>
      <c r="K4" s="298"/>
    </row>
    <row r="5" spans="2:11" ht="15.6">
      <c r="B5" s="325" t="s">
        <v>80</v>
      </c>
    </row>
    <row r="6" spans="2:11" ht="16.2" thickBot="1">
      <c r="B6" s="326">
        <v>55</v>
      </c>
    </row>
    <row r="7" spans="2:11" ht="18">
      <c r="B7" s="326">
        <v>60</v>
      </c>
      <c r="D7" s="328" t="s">
        <v>79</v>
      </c>
      <c r="E7" s="329"/>
      <c r="F7" s="330" t="s">
        <v>78</v>
      </c>
      <c r="G7" s="329"/>
    </row>
    <row r="8" spans="2:11" ht="18">
      <c r="B8" s="326">
        <v>62</v>
      </c>
      <c r="D8" s="331" t="s">
        <v>90</v>
      </c>
      <c r="E8" s="22">
        <f>_xlfn.PERCENTILE.INC(B6:B105,15%)</f>
        <v>94.55</v>
      </c>
      <c r="F8" s="332" t="s">
        <v>75</v>
      </c>
      <c r="G8" s="22">
        <f>MEDIAN(B6:B54)</f>
        <v>140</v>
      </c>
    </row>
    <row r="9" spans="2:11" ht="18">
      <c r="B9" s="326">
        <v>65</v>
      </c>
      <c r="D9" s="331" t="s">
        <v>91</v>
      </c>
      <c r="E9" s="22">
        <f>_xlfn.PERCENTILE.INC(B6:B105,50%)</f>
        <v>267.5</v>
      </c>
      <c r="F9" s="332" t="s">
        <v>76</v>
      </c>
      <c r="G9" s="22">
        <f>MEDIAN(B6:B105)</f>
        <v>267.5</v>
      </c>
    </row>
    <row r="10" spans="2:11" ht="18.600000000000001" thickBot="1">
      <c r="B10" s="326">
        <v>68</v>
      </c>
      <c r="D10" s="333" t="s">
        <v>92</v>
      </c>
      <c r="E10" s="23">
        <f>_xlfn.PERCENTILE.INC(B6:B105,85%)</f>
        <v>440.74999999999994</v>
      </c>
      <c r="F10" s="334" t="s">
        <v>77</v>
      </c>
      <c r="G10" s="23">
        <f>MEDIAN(B56:B105)</f>
        <v>392.5</v>
      </c>
    </row>
    <row r="11" spans="2:11" ht="15.6">
      <c r="B11" s="326">
        <v>70</v>
      </c>
    </row>
    <row r="12" spans="2:11" ht="15.6">
      <c r="B12" s="326">
        <v>72</v>
      </c>
    </row>
    <row r="13" spans="2:11" ht="15.6">
      <c r="B13" s="326">
        <v>75</v>
      </c>
    </row>
    <row r="14" spans="2:11" ht="15.6">
      <c r="B14" s="326">
        <v>78</v>
      </c>
    </row>
    <row r="15" spans="2:11" ht="15.6">
      <c r="B15" s="326">
        <v>80</v>
      </c>
    </row>
    <row r="16" spans="2:11" ht="15.6">
      <c r="B16" s="326">
        <v>82</v>
      </c>
    </row>
    <row r="17" spans="2:2" ht="15.6">
      <c r="B17" s="326">
        <v>85</v>
      </c>
    </row>
    <row r="18" spans="2:2" ht="15.6">
      <c r="B18" s="326">
        <v>88</v>
      </c>
    </row>
    <row r="19" spans="2:2" ht="15.6">
      <c r="B19" s="326">
        <v>90</v>
      </c>
    </row>
    <row r="20" spans="2:2" ht="15.6">
      <c r="B20" s="326">
        <v>92</v>
      </c>
    </row>
    <row r="21" spans="2:2" ht="15.6">
      <c r="B21" s="326">
        <v>95</v>
      </c>
    </row>
    <row r="22" spans="2:2" ht="15.6">
      <c r="B22" s="326">
        <v>100</v>
      </c>
    </row>
    <row r="23" spans="2:2" ht="15.6">
      <c r="B23" s="326">
        <v>105</v>
      </c>
    </row>
    <row r="24" spans="2:2" ht="15.6">
      <c r="B24" s="326">
        <v>110</v>
      </c>
    </row>
    <row r="25" spans="2:2" ht="15.6">
      <c r="B25" s="326">
        <v>115</v>
      </c>
    </row>
    <row r="26" spans="2:2" ht="15.6">
      <c r="B26" s="326">
        <v>120</v>
      </c>
    </row>
    <row r="27" spans="2:2" ht="15.6">
      <c r="B27" s="326">
        <v>125</v>
      </c>
    </row>
    <row r="28" spans="2:2" ht="15.6">
      <c r="B28" s="326">
        <v>130</v>
      </c>
    </row>
    <row r="29" spans="2:2" ht="15.6">
      <c r="B29" s="326">
        <v>135</v>
      </c>
    </row>
    <row r="30" spans="2:2" ht="15.6">
      <c r="B30" s="326">
        <v>140</v>
      </c>
    </row>
    <row r="31" spans="2:2" ht="15.6">
      <c r="B31" s="326">
        <v>145</v>
      </c>
    </row>
    <row r="32" spans="2:2" ht="15.6">
      <c r="B32" s="326">
        <v>150</v>
      </c>
    </row>
    <row r="33" spans="2:2" ht="15.6">
      <c r="B33" s="326">
        <v>155</v>
      </c>
    </row>
    <row r="34" spans="2:2" ht="15.6">
      <c r="B34" s="326">
        <v>160</v>
      </c>
    </row>
    <row r="35" spans="2:2" ht="15.6">
      <c r="B35" s="326">
        <v>165</v>
      </c>
    </row>
    <row r="36" spans="2:2" ht="15.6">
      <c r="B36" s="326">
        <v>170</v>
      </c>
    </row>
    <row r="37" spans="2:2" ht="15.6">
      <c r="B37" s="326">
        <v>175</v>
      </c>
    </row>
    <row r="38" spans="2:2" ht="15.6">
      <c r="B38" s="326">
        <v>180</v>
      </c>
    </row>
    <row r="39" spans="2:2" ht="15.6">
      <c r="B39" s="326">
        <v>185</v>
      </c>
    </row>
    <row r="40" spans="2:2" ht="15.6">
      <c r="B40" s="326">
        <v>190</v>
      </c>
    </row>
    <row r="41" spans="2:2" ht="15.6">
      <c r="B41" s="326">
        <v>195</v>
      </c>
    </row>
    <row r="42" spans="2:2" ht="15.6">
      <c r="B42" s="326">
        <v>200</v>
      </c>
    </row>
    <row r="43" spans="2:2" ht="15.6">
      <c r="B43" s="326">
        <v>205</v>
      </c>
    </row>
    <row r="44" spans="2:2" ht="15.6">
      <c r="B44" s="326">
        <v>210</v>
      </c>
    </row>
    <row r="45" spans="2:2" ht="15.6">
      <c r="B45" s="326">
        <v>215</v>
      </c>
    </row>
    <row r="46" spans="2:2" ht="15.6">
      <c r="B46" s="326">
        <v>220</v>
      </c>
    </row>
    <row r="47" spans="2:2" ht="15.6">
      <c r="B47" s="326">
        <v>225</v>
      </c>
    </row>
    <row r="48" spans="2:2" ht="15.6">
      <c r="B48" s="326">
        <v>230</v>
      </c>
    </row>
    <row r="49" spans="2:2" ht="15.6">
      <c r="B49" s="326">
        <v>235</v>
      </c>
    </row>
    <row r="50" spans="2:2" ht="15.6">
      <c r="B50" s="326">
        <v>240</v>
      </c>
    </row>
    <row r="51" spans="2:2" ht="15.6">
      <c r="B51" s="326">
        <v>245</v>
      </c>
    </row>
    <row r="52" spans="2:2" ht="15.6">
      <c r="B52" s="326">
        <v>250</v>
      </c>
    </row>
    <row r="53" spans="2:2" ht="15.6">
      <c r="B53" s="326">
        <v>255</v>
      </c>
    </row>
    <row r="54" spans="2:2" ht="15.6">
      <c r="B54" s="326">
        <v>260</v>
      </c>
    </row>
    <row r="55" spans="2:2" ht="15.6">
      <c r="B55" s="326">
        <v>265</v>
      </c>
    </row>
    <row r="56" spans="2:2" ht="15.6">
      <c r="B56" s="326">
        <v>270</v>
      </c>
    </row>
    <row r="57" spans="2:2" ht="15.6">
      <c r="B57" s="326">
        <v>275</v>
      </c>
    </row>
    <row r="58" spans="2:2" ht="15.6">
      <c r="B58" s="326">
        <v>280</v>
      </c>
    </row>
    <row r="59" spans="2:2" ht="15.6">
      <c r="B59" s="326">
        <v>285</v>
      </c>
    </row>
    <row r="60" spans="2:2" ht="15.6">
      <c r="B60" s="326">
        <v>290</v>
      </c>
    </row>
    <row r="61" spans="2:2" ht="15.6">
      <c r="B61" s="326">
        <v>295</v>
      </c>
    </row>
    <row r="62" spans="2:2" ht="15.6">
      <c r="B62" s="326">
        <v>300</v>
      </c>
    </row>
    <row r="63" spans="2:2" ht="15.6">
      <c r="B63" s="326">
        <v>305</v>
      </c>
    </row>
    <row r="64" spans="2:2" ht="15.6">
      <c r="B64" s="326">
        <v>310</v>
      </c>
    </row>
    <row r="65" spans="2:2" ht="15.6">
      <c r="B65" s="326">
        <v>315</v>
      </c>
    </row>
    <row r="66" spans="2:2" ht="15.6">
      <c r="B66" s="326">
        <v>320</v>
      </c>
    </row>
    <row r="67" spans="2:2" ht="15.6">
      <c r="B67" s="326">
        <v>325</v>
      </c>
    </row>
    <row r="68" spans="2:2" ht="15.6">
      <c r="B68" s="326">
        <v>330</v>
      </c>
    </row>
    <row r="69" spans="2:2" ht="15.6">
      <c r="B69" s="326">
        <v>335</v>
      </c>
    </row>
    <row r="70" spans="2:2" ht="15.6">
      <c r="B70" s="326">
        <v>340</v>
      </c>
    </row>
    <row r="71" spans="2:2" ht="15.6">
      <c r="B71" s="326">
        <v>345</v>
      </c>
    </row>
    <row r="72" spans="2:2" ht="15.6">
      <c r="B72" s="326">
        <v>350</v>
      </c>
    </row>
    <row r="73" spans="2:2" ht="15.6">
      <c r="B73" s="326">
        <v>355</v>
      </c>
    </row>
    <row r="74" spans="2:2" ht="15.6">
      <c r="B74" s="326">
        <v>360</v>
      </c>
    </row>
    <row r="75" spans="2:2" ht="15.6">
      <c r="B75" s="326">
        <v>365</v>
      </c>
    </row>
    <row r="76" spans="2:2" ht="15.6">
      <c r="B76" s="326">
        <v>370</v>
      </c>
    </row>
    <row r="77" spans="2:2" ht="15.6">
      <c r="B77" s="326">
        <v>375</v>
      </c>
    </row>
    <row r="78" spans="2:2" ht="15.6">
      <c r="B78" s="326">
        <v>380</v>
      </c>
    </row>
    <row r="79" spans="2:2" ht="15.6">
      <c r="B79" s="326">
        <v>385</v>
      </c>
    </row>
    <row r="80" spans="2:2" ht="15.6">
      <c r="B80" s="326">
        <v>390</v>
      </c>
    </row>
    <row r="81" spans="2:2" ht="15.6">
      <c r="B81" s="326">
        <v>395</v>
      </c>
    </row>
    <row r="82" spans="2:2" ht="15.6">
      <c r="B82" s="326">
        <v>400</v>
      </c>
    </row>
    <row r="83" spans="2:2" ht="15.6">
      <c r="B83" s="326">
        <v>405</v>
      </c>
    </row>
    <row r="84" spans="2:2" ht="15.6">
      <c r="B84" s="326">
        <v>410</v>
      </c>
    </row>
    <row r="85" spans="2:2" ht="15.6">
      <c r="B85" s="326">
        <v>415</v>
      </c>
    </row>
    <row r="86" spans="2:2" ht="15.6">
      <c r="B86" s="326">
        <v>420</v>
      </c>
    </row>
    <row r="87" spans="2:2" ht="15.6">
      <c r="B87" s="326">
        <v>425</v>
      </c>
    </row>
    <row r="88" spans="2:2" ht="15.6">
      <c r="B88" s="326">
        <v>430</v>
      </c>
    </row>
    <row r="89" spans="2:2" ht="15.6">
      <c r="B89" s="326">
        <v>435</v>
      </c>
    </row>
    <row r="90" spans="2:2" ht="15.6">
      <c r="B90" s="326">
        <v>440</v>
      </c>
    </row>
    <row r="91" spans="2:2" ht="15.6">
      <c r="B91" s="326">
        <v>445</v>
      </c>
    </row>
    <row r="92" spans="2:2" ht="15.6">
      <c r="B92" s="326">
        <v>450</v>
      </c>
    </row>
    <row r="93" spans="2:2" ht="15.6">
      <c r="B93" s="326">
        <v>455</v>
      </c>
    </row>
    <row r="94" spans="2:2" ht="15.6">
      <c r="B94" s="326">
        <v>460</v>
      </c>
    </row>
    <row r="95" spans="2:2" ht="15.6">
      <c r="B95" s="326">
        <v>465</v>
      </c>
    </row>
    <row r="96" spans="2:2" ht="15.6">
      <c r="B96" s="326">
        <v>470</v>
      </c>
    </row>
    <row r="97" spans="2:2" ht="15.6">
      <c r="B97" s="326">
        <v>475</v>
      </c>
    </row>
    <row r="98" spans="2:2" ht="15.6">
      <c r="B98" s="326">
        <v>480</v>
      </c>
    </row>
    <row r="99" spans="2:2" ht="15.6">
      <c r="B99" s="326">
        <v>485</v>
      </c>
    </row>
    <row r="100" spans="2:2" ht="15.6">
      <c r="B100" s="326">
        <v>490</v>
      </c>
    </row>
    <row r="101" spans="2:2" ht="15.6">
      <c r="B101" s="326">
        <v>495</v>
      </c>
    </row>
    <row r="102" spans="2:2" ht="15.6">
      <c r="B102" s="326">
        <v>500</v>
      </c>
    </row>
    <row r="103" spans="2:2" ht="15.6">
      <c r="B103" s="326">
        <v>505</v>
      </c>
    </row>
    <row r="104" spans="2:2" ht="15.6">
      <c r="B104" s="326">
        <v>510</v>
      </c>
    </row>
    <row r="105" spans="2:2" ht="16.2" thickBot="1">
      <c r="B105" s="327">
        <v>515</v>
      </c>
    </row>
  </sheetData>
  <sortState xmlns:xlrd2="http://schemas.microsoft.com/office/spreadsheetml/2017/richdata2" ref="B6:B105">
    <sortCondition ref="B6:B105"/>
  </sortState>
  <mergeCells count="1">
    <mergeCell ref="B2:K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91F8-6975-461A-8F56-618931C9D64D}">
  <dimension ref="B2:J114"/>
  <sheetViews>
    <sheetView topLeftCell="A88" workbookViewId="0">
      <selection activeCell="I24" sqref="I24"/>
    </sheetView>
  </sheetViews>
  <sheetFormatPr defaultRowHeight="14.4"/>
  <cols>
    <col min="2" max="2" width="19.88671875" bestFit="1" customWidth="1"/>
    <col min="3" max="3" width="10" customWidth="1"/>
    <col min="4" max="4" width="13.6640625" customWidth="1"/>
    <col min="5" max="5" width="10.109375" customWidth="1"/>
    <col min="6" max="6" width="12.44140625" customWidth="1"/>
    <col min="9" max="9" width="12.33203125" bestFit="1" customWidth="1"/>
  </cols>
  <sheetData>
    <row r="2" spans="2:10" ht="22.2" customHeight="1">
      <c r="B2" s="307" t="s">
        <v>154</v>
      </c>
      <c r="C2" s="298"/>
      <c r="D2" s="298"/>
      <c r="E2" s="298"/>
      <c r="F2" s="298"/>
      <c r="G2" s="298"/>
      <c r="H2" s="298"/>
      <c r="I2" s="298"/>
      <c r="J2" s="298"/>
    </row>
    <row r="3" spans="2:10">
      <c r="B3" s="298"/>
      <c r="C3" s="298"/>
      <c r="D3" s="298"/>
      <c r="E3" s="298"/>
      <c r="F3" s="298"/>
      <c r="G3" s="298"/>
      <c r="H3" s="298"/>
      <c r="I3" s="298"/>
      <c r="J3" s="298"/>
    </row>
    <row r="4" spans="2:10" ht="18">
      <c r="B4" s="343" t="s">
        <v>81</v>
      </c>
    </row>
    <row r="5" spans="2:10" ht="18">
      <c r="B5" s="344">
        <v>20</v>
      </c>
    </row>
    <row r="6" spans="2:10" ht="18.600000000000001" thickBot="1">
      <c r="B6" s="344">
        <v>25</v>
      </c>
    </row>
    <row r="7" spans="2:10" ht="18">
      <c r="B7" s="344">
        <v>30</v>
      </c>
      <c r="D7" s="335" t="s">
        <v>79</v>
      </c>
      <c r="E7" s="336"/>
      <c r="F7" s="335" t="s">
        <v>78</v>
      </c>
      <c r="G7" s="336"/>
    </row>
    <row r="8" spans="2:10" ht="18">
      <c r="B8" s="344">
        <v>35</v>
      </c>
      <c r="D8" s="337" t="s">
        <v>82</v>
      </c>
      <c r="E8" s="338">
        <f>_xlfn.PERCENTILE.INC(B5:B114,20%)</f>
        <v>129</v>
      </c>
      <c r="F8" s="339" t="s">
        <v>75</v>
      </c>
      <c r="G8" s="338">
        <f>MEDIAN(B5:B58)</f>
        <v>152.5</v>
      </c>
    </row>
    <row r="9" spans="2:10" ht="18">
      <c r="B9" s="344">
        <v>40</v>
      </c>
      <c r="D9" s="337" t="s">
        <v>83</v>
      </c>
      <c r="E9" s="338">
        <f>_xlfn.PERCENTILE.INC(B5:B114,40%)</f>
        <v>238</v>
      </c>
      <c r="F9" s="339" t="s">
        <v>76</v>
      </c>
      <c r="G9" s="338">
        <f>MEDIAN(B5:B114)</f>
        <v>292.5</v>
      </c>
    </row>
    <row r="10" spans="2:10" ht="18.600000000000001" thickBot="1">
      <c r="B10" s="344">
        <v>45</v>
      </c>
      <c r="D10" s="340" t="s">
        <v>84</v>
      </c>
      <c r="E10" s="341">
        <f>_xlfn.PERCENTILE.INC(B5:B114,80%)</f>
        <v>456</v>
      </c>
      <c r="F10" s="342" t="s">
        <v>77</v>
      </c>
      <c r="G10" s="341">
        <f>MEDIAN(B61:B114)</f>
        <v>432.5</v>
      </c>
    </row>
    <row r="11" spans="2:10" ht="18">
      <c r="B11" s="344">
        <v>50</v>
      </c>
    </row>
    <row r="12" spans="2:10" ht="18">
      <c r="B12" s="344">
        <v>55</v>
      </c>
    </row>
    <row r="13" spans="2:10" ht="18">
      <c r="B13" s="344">
        <v>60</v>
      </c>
    </row>
    <row r="14" spans="2:10" ht="18">
      <c r="B14" s="344">
        <v>65</v>
      </c>
    </row>
    <row r="15" spans="2:10" ht="18">
      <c r="B15" s="344">
        <v>70</v>
      </c>
    </row>
    <row r="16" spans="2:10" ht="18">
      <c r="B16" s="344">
        <v>75</v>
      </c>
    </row>
    <row r="17" spans="2:2" ht="18">
      <c r="B17" s="344">
        <v>80</v>
      </c>
    </row>
    <row r="18" spans="2:2" ht="18">
      <c r="B18" s="344">
        <v>85</v>
      </c>
    </row>
    <row r="19" spans="2:2" ht="18">
      <c r="B19" s="344">
        <v>90</v>
      </c>
    </row>
    <row r="20" spans="2:2" ht="18">
      <c r="B20" s="344">
        <v>95</v>
      </c>
    </row>
    <row r="21" spans="2:2" ht="18">
      <c r="B21" s="344">
        <v>100</v>
      </c>
    </row>
    <row r="22" spans="2:2" ht="18">
      <c r="B22" s="344">
        <v>105</v>
      </c>
    </row>
    <row r="23" spans="2:2" ht="18">
      <c r="B23" s="344">
        <v>110</v>
      </c>
    </row>
    <row r="24" spans="2:2" ht="18">
      <c r="B24" s="344">
        <v>115</v>
      </c>
    </row>
    <row r="25" spans="2:2" ht="18">
      <c r="B25" s="344">
        <v>120</v>
      </c>
    </row>
    <row r="26" spans="2:2" ht="18">
      <c r="B26" s="344">
        <v>125</v>
      </c>
    </row>
    <row r="27" spans="2:2" ht="18">
      <c r="B27" s="344">
        <v>130</v>
      </c>
    </row>
    <row r="28" spans="2:2" ht="18">
      <c r="B28" s="344">
        <v>135</v>
      </c>
    </row>
    <row r="29" spans="2:2" ht="18">
      <c r="B29" s="344">
        <v>140</v>
      </c>
    </row>
    <row r="30" spans="2:2" ht="18">
      <c r="B30" s="344">
        <v>145</v>
      </c>
    </row>
    <row r="31" spans="2:2" ht="18">
      <c r="B31" s="344">
        <v>150</v>
      </c>
    </row>
    <row r="32" spans="2:2" ht="18">
      <c r="B32" s="344">
        <v>155</v>
      </c>
    </row>
    <row r="33" spans="2:2" ht="18">
      <c r="B33" s="344">
        <v>160</v>
      </c>
    </row>
    <row r="34" spans="2:2" ht="18">
      <c r="B34" s="344">
        <v>165</v>
      </c>
    </row>
    <row r="35" spans="2:2" ht="18">
      <c r="B35" s="344">
        <v>170</v>
      </c>
    </row>
    <row r="36" spans="2:2" ht="18">
      <c r="B36" s="344">
        <v>175</v>
      </c>
    </row>
    <row r="37" spans="2:2" ht="18">
      <c r="B37" s="344">
        <v>180</v>
      </c>
    </row>
    <row r="38" spans="2:2" ht="18">
      <c r="B38" s="344">
        <v>185</v>
      </c>
    </row>
    <row r="39" spans="2:2" ht="18">
      <c r="B39" s="344">
        <v>190</v>
      </c>
    </row>
    <row r="40" spans="2:2" ht="18">
      <c r="B40" s="344">
        <v>195</v>
      </c>
    </row>
    <row r="41" spans="2:2" ht="18">
      <c r="B41" s="344">
        <v>200</v>
      </c>
    </row>
    <row r="42" spans="2:2" ht="18">
      <c r="B42" s="344">
        <v>205</v>
      </c>
    </row>
    <row r="43" spans="2:2" ht="18">
      <c r="B43" s="344">
        <v>210</v>
      </c>
    </row>
    <row r="44" spans="2:2" ht="18">
      <c r="B44" s="344">
        <v>215</v>
      </c>
    </row>
    <row r="45" spans="2:2" ht="18">
      <c r="B45" s="344">
        <v>220</v>
      </c>
    </row>
    <row r="46" spans="2:2" ht="18">
      <c r="B46" s="344">
        <v>225</v>
      </c>
    </row>
    <row r="47" spans="2:2" ht="18">
      <c r="B47" s="344">
        <v>230</v>
      </c>
    </row>
    <row r="48" spans="2:2" ht="18">
      <c r="B48" s="344">
        <v>235</v>
      </c>
    </row>
    <row r="49" spans="2:2" ht="18">
      <c r="B49" s="344">
        <v>240</v>
      </c>
    </row>
    <row r="50" spans="2:2" ht="18">
      <c r="B50" s="344">
        <v>245</v>
      </c>
    </row>
    <row r="51" spans="2:2" ht="18">
      <c r="B51" s="344">
        <v>250</v>
      </c>
    </row>
    <row r="52" spans="2:2" ht="18">
      <c r="B52" s="344">
        <v>255</v>
      </c>
    </row>
    <row r="53" spans="2:2" ht="18">
      <c r="B53" s="344">
        <v>260</v>
      </c>
    </row>
    <row r="54" spans="2:2" ht="18">
      <c r="B54" s="344">
        <v>265</v>
      </c>
    </row>
    <row r="55" spans="2:2" ht="18">
      <c r="B55" s="344">
        <v>270</v>
      </c>
    </row>
    <row r="56" spans="2:2" ht="18">
      <c r="B56" s="344">
        <v>275</v>
      </c>
    </row>
    <row r="57" spans="2:2" ht="18">
      <c r="B57" s="344">
        <v>280</v>
      </c>
    </row>
    <row r="58" spans="2:2" ht="18">
      <c r="B58" s="344">
        <v>285</v>
      </c>
    </row>
    <row r="59" spans="2:2" ht="18">
      <c r="B59" s="344">
        <v>290</v>
      </c>
    </row>
    <row r="60" spans="2:2" ht="18">
      <c r="B60" s="344">
        <v>295</v>
      </c>
    </row>
    <row r="61" spans="2:2" ht="18">
      <c r="B61" s="344">
        <v>300</v>
      </c>
    </row>
    <row r="62" spans="2:2" ht="18">
      <c r="B62" s="344">
        <v>305</v>
      </c>
    </row>
    <row r="63" spans="2:2" ht="18">
      <c r="B63" s="344">
        <v>310</v>
      </c>
    </row>
    <row r="64" spans="2:2" ht="18">
      <c r="B64" s="344">
        <v>315</v>
      </c>
    </row>
    <row r="65" spans="2:2" ht="18">
      <c r="B65" s="344">
        <v>320</v>
      </c>
    </row>
    <row r="66" spans="2:2" ht="18">
      <c r="B66" s="344">
        <v>325</v>
      </c>
    </row>
    <row r="67" spans="2:2" ht="18">
      <c r="B67" s="344">
        <v>330</v>
      </c>
    </row>
    <row r="68" spans="2:2" ht="18">
      <c r="B68" s="344">
        <v>335</v>
      </c>
    </row>
    <row r="69" spans="2:2" ht="18">
      <c r="B69" s="344">
        <v>340</v>
      </c>
    </row>
    <row r="70" spans="2:2" ht="18">
      <c r="B70" s="344">
        <v>345</v>
      </c>
    </row>
    <row r="71" spans="2:2" ht="18">
      <c r="B71" s="344">
        <v>350</v>
      </c>
    </row>
    <row r="72" spans="2:2" ht="18">
      <c r="B72" s="344">
        <v>355</v>
      </c>
    </row>
    <row r="73" spans="2:2" ht="18">
      <c r="B73" s="344">
        <v>360</v>
      </c>
    </row>
    <row r="74" spans="2:2" ht="18">
      <c r="B74" s="344">
        <v>365</v>
      </c>
    </row>
    <row r="75" spans="2:2" ht="18">
      <c r="B75" s="344">
        <v>370</v>
      </c>
    </row>
    <row r="76" spans="2:2" ht="18">
      <c r="B76" s="344">
        <v>375</v>
      </c>
    </row>
    <row r="77" spans="2:2" ht="18">
      <c r="B77" s="344">
        <v>380</v>
      </c>
    </row>
    <row r="78" spans="2:2" ht="18">
      <c r="B78" s="344">
        <v>385</v>
      </c>
    </row>
    <row r="79" spans="2:2" ht="18">
      <c r="B79" s="344">
        <v>390</v>
      </c>
    </row>
    <row r="80" spans="2:2" ht="18">
      <c r="B80" s="344">
        <v>395</v>
      </c>
    </row>
    <row r="81" spans="2:2" ht="18">
      <c r="B81" s="344">
        <v>400</v>
      </c>
    </row>
    <row r="82" spans="2:2" ht="18">
      <c r="B82" s="344">
        <v>405</v>
      </c>
    </row>
    <row r="83" spans="2:2" ht="18">
      <c r="B83" s="344">
        <v>410</v>
      </c>
    </row>
    <row r="84" spans="2:2" ht="18">
      <c r="B84" s="344">
        <v>415</v>
      </c>
    </row>
    <row r="85" spans="2:2" ht="18">
      <c r="B85" s="344">
        <v>420</v>
      </c>
    </row>
    <row r="86" spans="2:2" ht="18">
      <c r="B86" s="344">
        <v>425</v>
      </c>
    </row>
    <row r="87" spans="2:2" ht="18">
      <c r="B87" s="344">
        <v>430</v>
      </c>
    </row>
    <row r="88" spans="2:2" ht="18">
      <c r="B88" s="344">
        <v>435</v>
      </c>
    </row>
    <row r="89" spans="2:2" ht="18">
      <c r="B89" s="344">
        <v>440</v>
      </c>
    </row>
    <row r="90" spans="2:2" ht="18">
      <c r="B90" s="344">
        <v>445</v>
      </c>
    </row>
    <row r="91" spans="2:2" ht="18">
      <c r="B91" s="344">
        <v>450</v>
      </c>
    </row>
    <row r="92" spans="2:2" ht="18">
      <c r="B92" s="344">
        <v>455</v>
      </c>
    </row>
    <row r="93" spans="2:2" ht="18">
      <c r="B93" s="344">
        <v>460</v>
      </c>
    </row>
    <row r="94" spans="2:2" ht="18">
      <c r="B94" s="344">
        <v>465</v>
      </c>
    </row>
    <row r="95" spans="2:2" ht="18">
      <c r="B95" s="344">
        <v>470</v>
      </c>
    </row>
    <row r="96" spans="2:2" ht="18">
      <c r="B96" s="344">
        <v>475</v>
      </c>
    </row>
    <row r="97" spans="2:2" ht="18">
      <c r="B97" s="344">
        <v>480</v>
      </c>
    </row>
    <row r="98" spans="2:2" ht="18">
      <c r="B98" s="344">
        <v>485</v>
      </c>
    </row>
    <row r="99" spans="2:2" ht="18">
      <c r="B99" s="344">
        <v>490</v>
      </c>
    </row>
    <row r="100" spans="2:2" ht="18">
      <c r="B100" s="344">
        <v>495</v>
      </c>
    </row>
    <row r="101" spans="2:2" ht="18">
      <c r="B101" s="344">
        <v>500</v>
      </c>
    </row>
    <row r="102" spans="2:2" ht="18">
      <c r="B102" s="344">
        <v>505</v>
      </c>
    </row>
    <row r="103" spans="2:2" ht="18">
      <c r="B103" s="344">
        <v>510</v>
      </c>
    </row>
    <row r="104" spans="2:2" ht="18">
      <c r="B104" s="344">
        <v>515</v>
      </c>
    </row>
    <row r="105" spans="2:2" ht="18">
      <c r="B105" s="344">
        <v>520</v>
      </c>
    </row>
    <row r="106" spans="2:2" ht="18">
      <c r="B106" s="344">
        <v>525</v>
      </c>
    </row>
    <row r="107" spans="2:2" ht="18">
      <c r="B107" s="344">
        <v>530</v>
      </c>
    </row>
    <row r="108" spans="2:2" ht="18">
      <c r="B108" s="344">
        <v>535</v>
      </c>
    </row>
    <row r="109" spans="2:2" ht="18">
      <c r="B109" s="344">
        <v>540</v>
      </c>
    </row>
    <row r="110" spans="2:2" ht="18">
      <c r="B110" s="344">
        <v>545</v>
      </c>
    </row>
    <row r="111" spans="2:2" ht="18">
      <c r="B111" s="344">
        <v>550</v>
      </c>
    </row>
    <row r="112" spans="2:2" ht="18">
      <c r="B112" s="344">
        <v>555</v>
      </c>
    </row>
    <row r="113" spans="2:2" ht="18">
      <c r="B113" s="344">
        <v>560</v>
      </c>
    </row>
    <row r="114" spans="2:2" ht="18">
      <c r="B114" s="344">
        <v>565</v>
      </c>
    </row>
  </sheetData>
  <mergeCells count="1">
    <mergeCell ref="B2:J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6122-E5D0-4754-A1C5-0A75810B7D8E}">
  <dimension ref="B1:I124"/>
  <sheetViews>
    <sheetView workbookViewId="0">
      <selection activeCell="E64" sqref="E64:E65"/>
    </sheetView>
  </sheetViews>
  <sheetFormatPr defaultRowHeight="14.4"/>
  <cols>
    <col min="2" max="2" width="18.5546875" bestFit="1" customWidth="1"/>
    <col min="4" max="4" width="12.33203125" bestFit="1" customWidth="1"/>
    <col min="6" max="6" width="10.77734375" bestFit="1" customWidth="1"/>
    <col min="8" max="8" width="12.33203125" bestFit="1" customWidth="1"/>
  </cols>
  <sheetData>
    <row r="1" spans="2:9">
      <c r="B1" s="313" t="s">
        <v>155</v>
      </c>
      <c r="C1" s="314"/>
      <c r="D1" s="314"/>
      <c r="E1" s="314"/>
      <c r="F1" s="314"/>
      <c r="G1" s="314"/>
      <c r="H1" s="314"/>
      <c r="I1" s="314"/>
    </row>
    <row r="2" spans="2:9">
      <c r="B2" s="314"/>
      <c r="C2" s="314"/>
      <c r="D2" s="314"/>
      <c r="E2" s="314"/>
      <c r="F2" s="314"/>
      <c r="G2" s="314"/>
      <c r="H2" s="314"/>
      <c r="I2" s="314"/>
    </row>
    <row r="3" spans="2:9" ht="15" thickBot="1">
      <c r="B3" s="314"/>
      <c r="C3" s="314"/>
      <c r="D3" s="314"/>
      <c r="E3" s="314"/>
      <c r="F3" s="314"/>
      <c r="G3" s="314"/>
      <c r="H3" s="314"/>
      <c r="I3" s="314"/>
    </row>
    <row r="4" spans="2:9" ht="18">
      <c r="B4" s="349" t="s">
        <v>156</v>
      </c>
      <c r="C4" s="5"/>
      <c r="D4" s="5"/>
      <c r="E4" s="5"/>
      <c r="F4" s="5"/>
      <c r="G4" s="5"/>
      <c r="H4" s="5"/>
      <c r="I4" s="5"/>
    </row>
    <row r="5" spans="2:9" ht="18">
      <c r="B5" s="350">
        <v>15</v>
      </c>
    </row>
    <row r="6" spans="2:9" ht="18.600000000000001" thickBot="1">
      <c r="B6" s="350">
        <v>20</v>
      </c>
    </row>
    <row r="7" spans="2:9" ht="18">
      <c r="B7" s="350">
        <v>25</v>
      </c>
      <c r="D7" s="257" t="s">
        <v>79</v>
      </c>
      <c r="E7" s="198"/>
      <c r="F7" s="257" t="s">
        <v>78</v>
      </c>
      <c r="G7" s="198"/>
    </row>
    <row r="8" spans="2:9" ht="18">
      <c r="B8" s="350">
        <v>30</v>
      </c>
      <c r="D8" s="345" t="s">
        <v>86</v>
      </c>
      <c r="E8" s="192">
        <f>_xlfn.PERCENTILE.INC(B5:B124,30%)</f>
        <v>193.49999999999997</v>
      </c>
      <c r="F8" s="347" t="s">
        <v>75</v>
      </c>
      <c r="G8" s="192">
        <f>MEDIAN(B5:B63)</f>
        <v>160</v>
      </c>
    </row>
    <row r="9" spans="2:9" ht="18">
      <c r="B9" s="350">
        <v>35</v>
      </c>
      <c r="D9" s="345" t="s">
        <v>85</v>
      </c>
      <c r="E9" s="192">
        <f>_xlfn.PERCENTILE.INC(B5:B124,50%)</f>
        <v>312.5</v>
      </c>
      <c r="F9" s="347" t="s">
        <v>76</v>
      </c>
      <c r="G9" s="192">
        <f>MEDIAN(B5:B124)</f>
        <v>312.5</v>
      </c>
    </row>
    <row r="10" spans="2:9" ht="18.600000000000001" thickBot="1">
      <c r="B10" s="350">
        <v>40</v>
      </c>
      <c r="D10" s="346" t="s">
        <v>87</v>
      </c>
      <c r="E10" s="200">
        <f>_xlfn.PERCENTILE.INC(B5:B124,70%)</f>
        <v>431.5</v>
      </c>
      <c r="F10" s="348" t="s">
        <v>77</v>
      </c>
      <c r="G10" s="200">
        <f>MEDIAN(B66:B124)</f>
        <v>465</v>
      </c>
    </row>
    <row r="11" spans="2:9" ht="18">
      <c r="B11" s="350">
        <v>45</v>
      </c>
    </row>
    <row r="12" spans="2:9" ht="18">
      <c r="B12" s="350">
        <v>50</v>
      </c>
    </row>
    <row r="13" spans="2:9" ht="18">
      <c r="B13" s="350">
        <v>55</v>
      </c>
    </row>
    <row r="14" spans="2:9" ht="18">
      <c r="B14" s="350">
        <v>60</v>
      </c>
    </row>
    <row r="15" spans="2:9" ht="18">
      <c r="B15" s="350">
        <v>65</v>
      </c>
    </row>
    <row r="16" spans="2:9" ht="18">
      <c r="B16" s="350">
        <v>70</v>
      </c>
    </row>
    <row r="17" spans="2:2" ht="18">
      <c r="B17" s="350">
        <v>75</v>
      </c>
    </row>
    <row r="18" spans="2:2" ht="18">
      <c r="B18" s="350">
        <v>80</v>
      </c>
    </row>
    <row r="19" spans="2:2" ht="18">
      <c r="B19" s="350">
        <v>85</v>
      </c>
    </row>
    <row r="20" spans="2:2" ht="18">
      <c r="B20" s="350">
        <v>90</v>
      </c>
    </row>
    <row r="21" spans="2:2" ht="18">
      <c r="B21" s="350">
        <v>95</v>
      </c>
    </row>
    <row r="22" spans="2:2" ht="18">
      <c r="B22" s="350">
        <v>100</v>
      </c>
    </row>
    <row r="23" spans="2:2" ht="18">
      <c r="B23" s="350">
        <v>105</v>
      </c>
    </row>
    <row r="24" spans="2:2" ht="18">
      <c r="B24" s="350">
        <v>110</v>
      </c>
    </row>
    <row r="25" spans="2:2" ht="18">
      <c r="B25" s="350">
        <v>115</v>
      </c>
    </row>
    <row r="26" spans="2:2" ht="18">
      <c r="B26" s="350">
        <v>120</v>
      </c>
    </row>
    <row r="27" spans="2:2" ht="18">
      <c r="B27" s="350">
        <v>125</v>
      </c>
    </row>
    <row r="28" spans="2:2" ht="18">
      <c r="B28" s="350">
        <v>130</v>
      </c>
    </row>
    <row r="29" spans="2:2" ht="18">
      <c r="B29" s="350">
        <v>135</v>
      </c>
    </row>
    <row r="30" spans="2:2" ht="18">
      <c r="B30" s="350">
        <v>140</v>
      </c>
    </row>
    <row r="31" spans="2:2" ht="18">
      <c r="B31" s="350">
        <v>145</v>
      </c>
    </row>
    <row r="32" spans="2:2" ht="18">
      <c r="B32" s="350">
        <v>150</v>
      </c>
    </row>
    <row r="33" spans="2:2" ht="18">
      <c r="B33" s="350">
        <v>155</v>
      </c>
    </row>
    <row r="34" spans="2:2" ht="18">
      <c r="B34" s="350">
        <v>160</v>
      </c>
    </row>
    <row r="35" spans="2:2" ht="18">
      <c r="B35" s="350">
        <v>165</v>
      </c>
    </row>
    <row r="36" spans="2:2" ht="18">
      <c r="B36" s="350">
        <v>170</v>
      </c>
    </row>
    <row r="37" spans="2:2" ht="18">
      <c r="B37" s="350">
        <v>175</v>
      </c>
    </row>
    <row r="38" spans="2:2" ht="18">
      <c r="B38" s="350">
        <v>180</v>
      </c>
    </row>
    <row r="39" spans="2:2" ht="18">
      <c r="B39" s="350">
        <v>185</v>
      </c>
    </row>
    <row r="40" spans="2:2" ht="18">
      <c r="B40" s="350">
        <v>190</v>
      </c>
    </row>
    <row r="41" spans="2:2" ht="18">
      <c r="B41" s="350">
        <v>195</v>
      </c>
    </row>
    <row r="42" spans="2:2" ht="18">
      <c r="B42" s="350">
        <v>200</v>
      </c>
    </row>
    <row r="43" spans="2:2" ht="18">
      <c r="B43" s="350">
        <v>205</v>
      </c>
    </row>
    <row r="44" spans="2:2" ht="18">
      <c r="B44" s="350">
        <v>210</v>
      </c>
    </row>
    <row r="45" spans="2:2" ht="18">
      <c r="B45" s="350">
        <v>215</v>
      </c>
    </row>
    <row r="46" spans="2:2" ht="18">
      <c r="B46" s="350">
        <v>220</v>
      </c>
    </row>
    <row r="47" spans="2:2" ht="18">
      <c r="B47" s="350">
        <v>225</v>
      </c>
    </row>
    <row r="48" spans="2:2" ht="18">
      <c r="B48" s="350">
        <v>230</v>
      </c>
    </row>
    <row r="49" spans="2:2" ht="18">
      <c r="B49" s="350">
        <v>235</v>
      </c>
    </row>
    <row r="50" spans="2:2" ht="18">
      <c r="B50" s="350">
        <v>240</v>
      </c>
    </row>
    <row r="51" spans="2:2" ht="18">
      <c r="B51" s="350">
        <v>245</v>
      </c>
    </row>
    <row r="52" spans="2:2" ht="18">
      <c r="B52" s="350">
        <v>250</v>
      </c>
    </row>
    <row r="53" spans="2:2" ht="18">
      <c r="B53" s="350">
        <v>255</v>
      </c>
    </row>
    <row r="54" spans="2:2" ht="18">
      <c r="B54" s="350">
        <v>260</v>
      </c>
    </row>
    <row r="55" spans="2:2" ht="18">
      <c r="B55" s="350">
        <v>265</v>
      </c>
    </row>
    <row r="56" spans="2:2" ht="18">
      <c r="B56" s="350">
        <v>270</v>
      </c>
    </row>
    <row r="57" spans="2:2" ht="18">
      <c r="B57" s="350">
        <v>275</v>
      </c>
    </row>
    <row r="58" spans="2:2" ht="18">
      <c r="B58" s="350">
        <v>280</v>
      </c>
    </row>
    <row r="59" spans="2:2" ht="18">
      <c r="B59" s="350">
        <v>285</v>
      </c>
    </row>
    <row r="60" spans="2:2" ht="18">
      <c r="B60" s="350">
        <v>290</v>
      </c>
    </row>
    <row r="61" spans="2:2" ht="18">
      <c r="B61" s="350">
        <v>295</v>
      </c>
    </row>
    <row r="62" spans="2:2" ht="18">
      <c r="B62" s="350">
        <v>300</v>
      </c>
    </row>
    <row r="63" spans="2:2" ht="18">
      <c r="B63" s="350">
        <v>305</v>
      </c>
    </row>
    <row r="64" spans="2:2" ht="18">
      <c r="B64" s="350">
        <v>310</v>
      </c>
    </row>
    <row r="65" spans="2:2" ht="18">
      <c r="B65" s="350">
        <v>315</v>
      </c>
    </row>
    <row r="66" spans="2:2" ht="18">
      <c r="B66" s="350">
        <v>320</v>
      </c>
    </row>
    <row r="67" spans="2:2" ht="18">
      <c r="B67" s="350">
        <v>325</v>
      </c>
    </row>
    <row r="68" spans="2:2" ht="18">
      <c r="B68" s="350">
        <v>330</v>
      </c>
    </row>
    <row r="69" spans="2:2" ht="18">
      <c r="B69" s="350">
        <v>335</v>
      </c>
    </row>
    <row r="70" spans="2:2" ht="18">
      <c r="B70" s="350">
        <v>340</v>
      </c>
    </row>
    <row r="71" spans="2:2" ht="18">
      <c r="B71" s="350">
        <v>345</v>
      </c>
    </row>
    <row r="72" spans="2:2" ht="18">
      <c r="B72" s="350">
        <v>350</v>
      </c>
    </row>
    <row r="73" spans="2:2" ht="18">
      <c r="B73" s="350">
        <v>355</v>
      </c>
    </row>
    <row r="74" spans="2:2" ht="18">
      <c r="B74" s="350">
        <v>360</v>
      </c>
    </row>
    <row r="75" spans="2:2" ht="18">
      <c r="B75" s="350">
        <v>365</v>
      </c>
    </row>
    <row r="76" spans="2:2" ht="18">
      <c r="B76" s="350">
        <v>370</v>
      </c>
    </row>
    <row r="77" spans="2:2" ht="18">
      <c r="B77" s="350">
        <v>375</v>
      </c>
    </row>
    <row r="78" spans="2:2" ht="18">
      <c r="B78" s="350">
        <v>380</v>
      </c>
    </row>
    <row r="79" spans="2:2" ht="18">
      <c r="B79" s="350">
        <v>385</v>
      </c>
    </row>
    <row r="80" spans="2:2" ht="18">
      <c r="B80" s="350">
        <v>390</v>
      </c>
    </row>
    <row r="81" spans="2:2" ht="18">
      <c r="B81" s="350">
        <v>395</v>
      </c>
    </row>
    <row r="82" spans="2:2" ht="18">
      <c r="B82" s="350">
        <v>400</v>
      </c>
    </row>
    <row r="83" spans="2:2" ht="18">
      <c r="B83" s="350">
        <v>405</v>
      </c>
    </row>
    <row r="84" spans="2:2" ht="18">
      <c r="B84" s="350">
        <v>410</v>
      </c>
    </row>
    <row r="85" spans="2:2" ht="18">
      <c r="B85" s="350">
        <v>415</v>
      </c>
    </row>
    <row r="86" spans="2:2" ht="18">
      <c r="B86" s="350">
        <v>420</v>
      </c>
    </row>
    <row r="87" spans="2:2" ht="18">
      <c r="B87" s="350">
        <v>425</v>
      </c>
    </row>
    <row r="88" spans="2:2" ht="18">
      <c r="B88" s="350">
        <v>430</v>
      </c>
    </row>
    <row r="89" spans="2:2" ht="18">
      <c r="B89" s="350">
        <v>435</v>
      </c>
    </row>
    <row r="90" spans="2:2" ht="18">
      <c r="B90" s="350">
        <v>440</v>
      </c>
    </row>
    <row r="91" spans="2:2" ht="18">
      <c r="B91" s="350">
        <v>445</v>
      </c>
    </row>
    <row r="92" spans="2:2" ht="18">
      <c r="B92" s="350">
        <v>450</v>
      </c>
    </row>
    <row r="93" spans="2:2" ht="18">
      <c r="B93" s="350">
        <v>455</v>
      </c>
    </row>
    <row r="94" spans="2:2" ht="18">
      <c r="B94" s="350">
        <v>460</v>
      </c>
    </row>
    <row r="95" spans="2:2" ht="18">
      <c r="B95" s="350">
        <v>465</v>
      </c>
    </row>
    <row r="96" spans="2:2" ht="18">
      <c r="B96" s="350">
        <v>470</v>
      </c>
    </row>
    <row r="97" spans="2:2" ht="18">
      <c r="B97" s="350">
        <v>475</v>
      </c>
    </row>
    <row r="98" spans="2:2" ht="18">
      <c r="B98" s="350">
        <v>480</v>
      </c>
    </row>
    <row r="99" spans="2:2" ht="18">
      <c r="B99" s="350">
        <v>485</v>
      </c>
    </row>
    <row r="100" spans="2:2" ht="18">
      <c r="B100" s="350">
        <v>490</v>
      </c>
    </row>
    <row r="101" spans="2:2" ht="18">
      <c r="B101" s="350">
        <v>495</v>
      </c>
    </row>
    <row r="102" spans="2:2" ht="18">
      <c r="B102" s="350">
        <v>500</v>
      </c>
    </row>
    <row r="103" spans="2:2" ht="18">
      <c r="B103" s="350">
        <v>505</v>
      </c>
    </row>
    <row r="104" spans="2:2" ht="18">
      <c r="B104" s="350">
        <v>510</v>
      </c>
    </row>
    <row r="105" spans="2:2" ht="18">
      <c r="B105" s="350">
        <v>515</v>
      </c>
    </row>
    <row r="106" spans="2:2" ht="18">
      <c r="B106" s="350">
        <v>520</v>
      </c>
    </row>
    <row r="107" spans="2:2" ht="18">
      <c r="B107" s="350">
        <v>525</v>
      </c>
    </row>
    <row r="108" spans="2:2" ht="18">
      <c r="B108" s="350">
        <v>530</v>
      </c>
    </row>
    <row r="109" spans="2:2" ht="18">
      <c r="B109" s="350">
        <v>535</v>
      </c>
    </row>
    <row r="110" spans="2:2" ht="18">
      <c r="B110" s="350">
        <v>540</v>
      </c>
    </row>
    <row r="111" spans="2:2" ht="18">
      <c r="B111" s="350">
        <v>545</v>
      </c>
    </row>
    <row r="112" spans="2:2" ht="18">
      <c r="B112" s="350">
        <v>550</v>
      </c>
    </row>
    <row r="113" spans="2:2" ht="18">
      <c r="B113" s="350">
        <v>555</v>
      </c>
    </row>
    <row r="114" spans="2:2" ht="18">
      <c r="B114" s="350">
        <v>560</v>
      </c>
    </row>
    <row r="115" spans="2:2" ht="18">
      <c r="B115" s="350">
        <v>565</v>
      </c>
    </row>
    <row r="116" spans="2:2" ht="18">
      <c r="B116" s="350">
        <v>570</v>
      </c>
    </row>
    <row r="117" spans="2:2" ht="18">
      <c r="B117" s="350">
        <v>575</v>
      </c>
    </row>
    <row r="118" spans="2:2" ht="18">
      <c r="B118" s="350">
        <v>580</v>
      </c>
    </row>
    <row r="119" spans="2:2" ht="18">
      <c r="B119" s="350">
        <v>585</v>
      </c>
    </row>
    <row r="120" spans="2:2" ht="18">
      <c r="B120" s="350">
        <v>590</v>
      </c>
    </row>
    <row r="121" spans="2:2" ht="18">
      <c r="B121" s="350">
        <v>595</v>
      </c>
    </row>
    <row r="122" spans="2:2" ht="18">
      <c r="B122" s="350">
        <v>600</v>
      </c>
    </row>
    <row r="123" spans="2:2" ht="18">
      <c r="B123" s="350">
        <v>605</v>
      </c>
    </row>
    <row r="124" spans="2:2" ht="18.600000000000001" thickBot="1">
      <c r="B124" s="351">
        <v>610</v>
      </c>
    </row>
  </sheetData>
  <mergeCells count="1">
    <mergeCell ref="B1:I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A278-874E-477D-A98C-35F08985FC0B}">
  <dimension ref="B2:K127"/>
  <sheetViews>
    <sheetView workbookViewId="0">
      <selection activeCell="H15" sqref="H15"/>
    </sheetView>
  </sheetViews>
  <sheetFormatPr defaultRowHeight="14.4"/>
  <cols>
    <col min="2" max="2" width="17.88671875" customWidth="1"/>
    <col min="4" max="4" width="12.88671875" bestFit="1" customWidth="1"/>
    <col min="6" max="6" width="10.77734375" bestFit="1" customWidth="1"/>
    <col min="9" max="9" width="12.88671875" bestFit="1" customWidth="1"/>
  </cols>
  <sheetData>
    <row r="2" spans="2:11">
      <c r="B2" s="313" t="s">
        <v>157</v>
      </c>
      <c r="C2" s="314"/>
      <c r="D2" s="314"/>
      <c r="E2" s="314"/>
      <c r="F2" s="314"/>
      <c r="G2" s="314"/>
      <c r="H2" s="314"/>
      <c r="I2" s="314"/>
      <c r="J2" s="314"/>
      <c r="K2" s="314"/>
    </row>
    <row r="3" spans="2:11">
      <c r="B3" s="314"/>
      <c r="C3" s="314"/>
      <c r="D3" s="314"/>
      <c r="E3" s="314"/>
      <c r="F3" s="314"/>
      <c r="G3" s="314"/>
      <c r="H3" s="314"/>
      <c r="I3" s="314"/>
      <c r="J3" s="314"/>
      <c r="K3" s="314"/>
    </row>
    <row r="4" spans="2:11">
      <c r="B4" s="314"/>
      <c r="C4" s="314"/>
      <c r="D4" s="314"/>
      <c r="E4" s="314"/>
      <c r="F4" s="314"/>
      <c r="G4" s="314"/>
      <c r="H4" s="314"/>
      <c r="I4" s="314"/>
      <c r="J4" s="314"/>
      <c r="K4" s="314"/>
    </row>
    <row r="5" spans="2:11" ht="18">
      <c r="B5" s="352" t="s">
        <v>158</v>
      </c>
    </row>
    <row r="6" spans="2:11" ht="18.600000000000001" thickBot="1">
      <c r="B6" s="352">
        <v>0</v>
      </c>
    </row>
    <row r="7" spans="2:11" ht="18">
      <c r="B7" s="352">
        <v>0.2</v>
      </c>
      <c r="D7" s="259" t="s">
        <v>79</v>
      </c>
      <c r="E7" s="146"/>
      <c r="F7" s="259" t="s">
        <v>78</v>
      </c>
      <c r="G7" s="146"/>
    </row>
    <row r="8" spans="2:11" ht="18">
      <c r="B8" s="352">
        <v>0.2</v>
      </c>
      <c r="D8" s="353" t="s">
        <v>88</v>
      </c>
      <c r="E8" s="148">
        <f>_xlfn.PERCENTILE.INC(B6:B127,25%)</f>
        <v>0.4</v>
      </c>
      <c r="F8" s="354" t="s">
        <v>75</v>
      </c>
      <c r="G8" s="148">
        <f>MEDIAN(B6:B65)</f>
        <v>0.4</v>
      </c>
    </row>
    <row r="9" spans="2:11" ht="18">
      <c r="B9" s="352">
        <v>0.2</v>
      </c>
      <c r="D9" s="353" t="s">
        <v>85</v>
      </c>
      <c r="E9" s="148">
        <f>_xlfn.PERCENTILE.INC(B6:B127,50%)</f>
        <v>0.7</v>
      </c>
      <c r="F9" s="354" t="s">
        <v>76</v>
      </c>
      <c r="G9" s="148">
        <f>MEDIAN(B6:B127)</f>
        <v>0.7</v>
      </c>
    </row>
    <row r="10" spans="2:11" ht="18.600000000000001" thickBot="1">
      <c r="B10" s="352">
        <v>0.3</v>
      </c>
      <c r="D10" s="253" t="s">
        <v>89</v>
      </c>
      <c r="E10" s="150">
        <f>_xlfn.PERCENTILE.INC(B6:B127,75%)</f>
        <v>0.9</v>
      </c>
      <c r="F10" s="355" t="s">
        <v>77</v>
      </c>
      <c r="G10" s="150">
        <f>MEDIAN(B68:B127)</f>
        <v>0.9</v>
      </c>
    </row>
    <row r="11" spans="2:11" ht="18">
      <c r="B11" s="352">
        <v>0.3</v>
      </c>
    </row>
    <row r="12" spans="2:11" ht="18">
      <c r="B12" s="352">
        <v>0.3</v>
      </c>
    </row>
    <row r="13" spans="2:11" ht="18">
      <c r="B13" s="352">
        <v>0.3</v>
      </c>
    </row>
    <row r="14" spans="2:11" ht="18">
      <c r="B14" s="352">
        <v>0.3</v>
      </c>
    </row>
    <row r="15" spans="2:11" ht="18">
      <c r="B15" s="352">
        <v>0.3</v>
      </c>
    </row>
    <row r="16" spans="2:11" ht="18">
      <c r="B16" s="352">
        <v>0.3</v>
      </c>
    </row>
    <row r="17" spans="2:2" ht="18">
      <c r="B17" s="352">
        <v>0.3</v>
      </c>
    </row>
    <row r="18" spans="2:2" ht="18">
      <c r="B18" s="352">
        <v>0.3</v>
      </c>
    </row>
    <row r="19" spans="2:2" ht="18">
      <c r="B19" s="352">
        <v>0.3</v>
      </c>
    </row>
    <row r="20" spans="2:2" ht="18">
      <c r="B20" s="352">
        <v>0.3</v>
      </c>
    </row>
    <row r="21" spans="2:2" ht="18">
      <c r="B21" s="352">
        <v>0.3</v>
      </c>
    </row>
    <row r="22" spans="2:2" ht="18">
      <c r="B22" s="352">
        <v>0.3</v>
      </c>
    </row>
    <row r="23" spans="2:2" ht="18">
      <c r="B23" s="352">
        <v>0.3</v>
      </c>
    </row>
    <row r="24" spans="2:2" ht="18">
      <c r="B24" s="352">
        <v>0.4</v>
      </c>
    </row>
    <row r="25" spans="2:2" ht="18">
      <c r="B25" s="352">
        <v>0.4</v>
      </c>
    </row>
    <row r="26" spans="2:2" ht="18">
      <c r="B26" s="352">
        <v>0.4</v>
      </c>
    </row>
    <row r="27" spans="2:2" ht="18">
      <c r="B27" s="352">
        <v>0.4</v>
      </c>
    </row>
    <row r="28" spans="2:2" ht="18">
      <c r="B28" s="352">
        <v>0.4</v>
      </c>
    </row>
    <row r="29" spans="2:2" ht="18">
      <c r="B29" s="352">
        <v>0.4</v>
      </c>
    </row>
    <row r="30" spans="2:2" ht="18">
      <c r="B30" s="352">
        <v>0.4</v>
      </c>
    </row>
    <row r="31" spans="2:2" ht="18">
      <c r="B31" s="352">
        <v>0.4</v>
      </c>
    </row>
    <row r="32" spans="2:2" ht="18">
      <c r="B32" s="352">
        <v>0.4</v>
      </c>
    </row>
    <row r="33" spans="2:2" ht="18">
      <c r="B33" s="352">
        <v>0.4</v>
      </c>
    </row>
    <row r="34" spans="2:2" ht="18">
      <c r="B34" s="352">
        <v>0.4</v>
      </c>
    </row>
    <row r="35" spans="2:2" ht="18">
      <c r="B35" s="352">
        <v>0.4</v>
      </c>
    </row>
    <row r="36" spans="2:2" ht="18">
      <c r="B36" s="352">
        <v>0.4</v>
      </c>
    </row>
    <row r="37" spans="2:2" ht="18">
      <c r="B37" s="352">
        <v>0.4</v>
      </c>
    </row>
    <row r="38" spans="2:2" ht="18">
      <c r="B38" s="352">
        <v>0.5</v>
      </c>
    </row>
    <row r="39" spans="2:2" ht="18">
      <c r="B39" s="352">
        <v>0.5</v>
      </c>
    </row>
    <row r="40" spans="2:2" ht="18">
      <c r="B40" s="352">
        <v>0.5</v>
      </c>
    </row>
    <row r="41" spans="2:2" ht="18">
      <c r="B41" s="352">
        <v>0.5</v>
      </c>
    </row>
    <row r="42" spans="2:2" ht="18">
      <c r="B42" s="352">
        <v>0.5</v>
      </c>
    </row>
    <row r="43" spans="2:2" ht="18">
      <c r="B43" s="352">
        <v>0.5</v>
      </c>
    </row>
    <row r="44" spans="2:2" ht="18">
      <c r="B44" s="352">
        <v>0.5</v>
      </c>
    </row>
    <row r="45" spans="2:2" ht="18">
      <c r="B45" s="352">
        <v>0.5</v>
      </c>
    </row>
    <row r="46" spans="2:2" ht="18">
      <c r="B46" s="352">
        <v>0.5</v>
      </c>
    </row>
    <row r="47" spans="2:2" ht="18">
      <c r="B47" s="352">
        <v>0.5</v>
      </c>
    </row>
    <row r="48" spans="2:2" ht="18">
      <c r="B48" s="352">
        <v>0.5</v>
      </c>
    </row>
    <row r="49" spans="2:2" ht="18">
      <c r="B49" s="352">
        <v>0.5</v>
      </c>
    </row>
    <row r="50" spans="2:2" ht="18">
      <c r="B50" s="352">
        <v>0.5</v>
      </c>
    </row>
    <row r="51" spans="2:2" ht="18">
      <c r="B51" s="352">
        <v>0.6</v>
      </c>
    </row>
    <row r="52" spans="2:2" ht="18">
      <c r="B52" s="352">
        <v>0.6</v>
      </c>
    </row>
    <row r="53" spans="2:2" ht="18">
      <c r="B53" s="352">
        <v>0.6</v>
      </c>
    </row>
    <row r="54" spans="2:2" ht="18">
      <c r="B54" s="352">
        <v>0.6</v>
      </c>
    </row>
    <row r="55" spans="2:2" ht="18">
      <c r="B55" s="352">
        <v>0.6</v>
      </c>
    </row>
    <row r="56" spans="2:2" ht="18">
      <c r="B56" s="352">
        <v>0.6</v>
      </c>
    </row>
    <row r="57" spans="2:2" ht="18">
      <c r="B57" s="352">
        <v>0.6</v>
      </c>
    </row>
    <row r="58" spans="2:2" ht="18">
      <c r="B58" s="352">
        <v>0.6</v>
      </c>
    </row>
    <row r="59" spans="2:2" ht="18">
      <c r="B59" s="352">
        <v>0.6</v>
      </c>
    </row>
    <row r="60" spans="2:2" ht="18">
      <c r="B60" s="352">
        <v>0.6</v>
      </c>
    </row>
    <row r="61" spans="2:2" ht="18">
      <c r="B61" s="352">
        <v>0.6</v>
      </c>
    </row>
    <row r="62" spans="2:2" ht="18">
      <c r="B62" s="352">
        <v>0.6</v>
      </c>
    </row>
    <row r="63" spans="2:2" ht="18">
      <c r="B63" s="352">
        <v>0.6</v>
      </c>
    </row>
    <row r="64" spans="2:2" ht="18">
      <c r="B64" s="352">
        <v>0.6</v>
      </c>
    </row>
    <row r="65" spans="2:2" ht="18">
      <c r="B65" s="352">
        <v>0.6</v>
      </c>
    </row>
    <row r="66" spans="2:2" ht="18">
      <c r="B66" s="352">
        <v>0.7</v>
      </c>
    </row>
    <row r="67" spans="2:2" ht="18">
      <c r="B67" s="352">
        <v>0.7</v>
      </c>
    </row>
    <row r="68" spans="2:2" ht="18">
      <c r="B68" s="352">
        <v>0.7</v>
      </c>
    </row>
    <row r="69" spans="2:2" ht="18">
      <c r="B69" s="352">
        <v>0.7</v>
      </c>
    </row>
    <row r="70" spans="2:2" ht="18">
      <c r="B70" s="352">
        <v>0.7</v>
      </c>
    </row>
    <row r="71" spans="2:2" ht="18">
      <c r="B71" s="352">
        <v>0.7</v>
      </c>
    </row>
    <row r="72" spans="2:2" ht="18">
      <c r="B72" s="352">
        <v>0.7</v>
      </c>
    </row>
    <row r="73" spans="2:2" ht="18">
      <c r="B73" s="352">
        <v>0.7</v>
      </c>
    </row>
    <row r="74" spans="2:2" ht="18">
      <c r="B74" s="352">
        <v>0.7</v>
      </c>
    </row>
    <row r="75" spans="2:2" ht="18">
      <c r="B75" s="352">
        <v>0.7</v>
      </c>
    </row>
    <row r="76" spans="2:2" ht="18">
      <c r="B76" s="352">
        <v>0.7</v>
      </c>
    </row>
    <row r="77" spans="2:2" ht="18">
      <c r="B77" s="352">
        <v>0.7</v>
      </c>
    </row>
    <row r="78" spans="2:2" ht="18">
      <c r="B78" s="352">
        <v>0.7</v>
      </c>
    </row>
    <row r="79" spans="2:2" ht="18">
      <c r="B79" s="352">
        <v>0.7</v>
      </c>
    </row>
    <row r="80" spans="2:2" ht="18">
      <c r="B80" s="352">
        <v>0.8</v>
      </c>
    </row>
    <row r="81" spans="2:2" ht="18">
      <c r="B81" s="352">
        <v>0.8</v>
      </c>
    </row>
    <row r="82" spans="2:2" ht="18">
      <c r="B82" s="352">
        <v>0.8</v>
      </c>
    </row>
    <row r="83" spans="2:2" ht="18">
      <c r="B83" s="352">
        <v>0.8</v>
      </c>
    </row>
    <row r="84" spans="2:2" ht="18">
      <c r="B84" s="352">
        <v>0.8</v>
      </c>
    </row>
    <row r="85" spans="2:2" ht="18">
      <c r="B85" s="352">
        <v>0.8</v>
      </c>
    </row>
    <row r="86" spans="2:2" ht="18">
      <c r="B86" s="352">
        <v>0.8</v>
      </c>
    </row>
    <row r="87" spans="2:2" ht="18">
      <c r="B87" s="352">
        <v>0.8</v>
      </c>
    </row>
    <row r="88" spans="2:2" ht="18">
      <c r="B88" s="352">
        <v>0.8</v>
      </c>
    </row>
    <row r="89" spans="2:2" ht="18">
      <c r="B89" s="352">
        <v>0.8</v>
      </c>
    </row>
    <row r="90" spans="2:2" ht="18">
      <c r="B90" s="352">
        <v>0.8</v>
      </c>
    </row>
    <row r="91" spans="2:2" ht="18">
      <c r="B91" s="352">
        <v>0.8</v>
      </c>
    </row>
    <row r="92" spans="2:2" ht="18">
      <c r="B92" s="352">
        <v>0.8</v>
      </c>
    </row>
    <row r="93" spans="2:2" ht="18">
      <c r="B93" s="352">
        <v>0.9</v>
      </c>
    </row>
    <row r="94" spans="2:2" ht="18">
      <c r="B94" s="352">
        <v>0.9</v>
      </c>
    </row>
    <row r="95" spans="2:2" ht="18">
      <c r="B95" s="352">
        <v>0.9</v>
      </c>
    </row>
    <row r="96" spans="2:2" ht="18">
      <c r="B96" s="352">
        <v>0.9</v>
      </c>
    </row>
    <row r="97" spans="2:2" ht="18">
      <c r="B97" s="352">
        <v>0.9</v>
      </c>
    </row>
    <row r="98" spans="2:2" ht="18">
      <c r="B98" s="352">
        <v>0.9</v>
      </c>
    </row>
    <row r="99" spans="2:2" ht="18">
      <c r="B99" s="352">
        <v>0.9</v>
      </c>
    </row>
    <row r="100" spans="2:2" ht="18">
      <c r="B100" s="352">
        <v>0.9</v>
      </c>
    </row>
    <row r="101" spans="2:2" ht="18">
      <c r="B101" s="352">
        <v>0.9</v>
      </c>
    </row>
    <row r="102" spans="2:2" ht="18">
      <c r="B102" s="352">
        <v>0.9</v>
      </c>
    </row>
    <row r="103" spans="2:2" ht="18">
      <c r="B103" s="352">
        <v>0.9</v>
      </c>
    </row>
    <row r="104" spans="2:2" ht="18">
      <c r="B104" s="352">
        <v>0.9</v>
      </c>
    </row>
    <row r="105" spans="2:2" ht="18">
      <c r="B105" s="352">
        <v>0.9</v>
      </c>
    </row>
    <row r="106" spans="2:2" ht="18">
      <c r="B106" s="352">
        <v>0.9</v>
      </c>
    </row>
    <row r="107" spans="2:2" ht="18">
      <c r="B107" s="352">
        <v>1</v>
      </c>
    </row>
    <row r="108" spans="2:2" ht="18">
      <c r="B108" s="352">
        <v>1</v>
      </c>
    </row>
    <row r="109" spans="2:2" ht="18">
      <c r="B109" s="352">
        <v>1</v>
      </c>
    </row>
    <row r="110" spans="2:2" ht="18">
      <c r="B110" s="352">
        <v>1</v>
      </c>
    </row>
    <row r="111" spans="2:2" ht="18">
      <c r="B111" s="352">
        <v>1</v>
      </c>
    </row>
    <row r="112" spans="2:2" ht="18">
      <c r="B112" s="352">
        <v>1</v>
      </c>
    </row>
    <row r="113" spans="2:2" ht="18">
      <c r="B113" s="352">
        <v>1</v>
      </c>
    </row>
    <row r="114" spans="2:2" ht="18">
      <c r="B114" s="352">
        <v>1</v>
      </c>
    </row>
    <row r="115" spans="2:2" ht="18">
      <c r="B115" s="352">
        <v>1</v>
      </c>
    </row>
    <row r="116" spans="2:2" ht="18">
      <c r="B116" s="352">
        <v>1.1000000000000001</v>
      </c>
    </row>
    <row r="117" spans="2:2" ht="18">
      <c r="B117" s="352">
        <v>1.1000000000000001</v>
      </c>
    </row>
    <row r="118" spans="2:2" ht="18">
      <c r="B118" s="352">
        <v>1.1000000000000001</v>
      </c>
    </row>
    <row r="119" spans="2:2" ht="18">
      <c r="B119" s="352">
        <v>1.1000000000000001</v>
      </c>
    </row>
    <row r="120" spans="2:2" ht="18">
      <c r="B120" s="352">
        <v>1.1000000000000001</v>
      </c>
    </row>
    <row r="121" spans="2:2" ht="18">
      <c r="B121" s="352">
        <v>1.1000000000000001</v>
      </c>
    </row>
    <row r="122" spans="2:2" ht="18">
      <c r="B122" s="352">
        <v>1.2</v>
      </c>
    </row>
    <row r="123" spans="2:2" ht="18">
      <c r="B123" s="352">
        <v>1.2</v>
      </c>
    </row>
    <row r="124" spans="2:2" ht="18">
      <c r="B124" s="352">
        <v>1.3</v>
      </c>
    </row>
    <row r="125" spans="2:2" ht="18">
      <c r="B125" s="352">
        <v>1.4</v>
      </c>
    </row>
    <row r="126" spans="2:2" ht="18">
      <c r="B126" s="352">
        <v>1.5</v>
      </c>
    </row>
    <row r="127" spans="2:2" ht="18">
      <c r="B127" s="352">
        <v>9</v>
      </c>
    </row>
  </sheetData>
  <sortState xmlns:xlrd2="http://schemas.microsoft.com/office/spreadsheetml/2017/richdata2" ref="B6:B127">
    <sortCondition ref="B6:B127"/>
  </sortState>
  <mergeCells count="1">
    <mergeCell ref="B2:K4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27B4-F80F-495B-9BCF-88D96A23B182}">
  <dimension ref="A2:G18"/>
  <sheetViews>
    <sheetView workbookViewId="0">
      <selection activeCell="B2" sqref="B2:G3"/>
    </sheetView>
  </sheetViews>
  <sheetFormatPr defaultRowHeight="14.4"/>
  <cols>
    <col min="1" max="1" width="10" customWidth="1"/>
    <col min="2" max="2" width="26.88671875" bestFit="1" customWidth="1"/>
    <col min="3" max="3" width="17.44140625" bestFit="1" customWidth="1"/>
    <col min="4" max="4" width="19.21875" bestFit="1" customWidth="1"/>
    <col min="7" max="7" width="19.21875" bestFit="1" customWidth="1"/>
    <col min="8" max="8" width="16" customWidth="1"/>
  </cols>
  <sheetData>
    <row r="2" spans="2:7" ht="20.399999999999999" customHeight="1">
      <c r="B2" s="307" t="s">
        <v>161</v>
      </c>
      <c r="C2" s="363"/>
      <c r="D2" s="363"/>
      <c r="E2" s="363"/>
      <c r="F2" s="363"/>
      <c r="G2" s="363"/>
    </row>
    <row r="3" spans="2:7" ht="37.799999999999997" customHeight="1">
      <c r="B3" s="363"/>
      <c r="C3" s="363"/>
      <c r="D3" s="363"/>
      <c r="E3" s="363"/>
      <c r="F3" s="363"/>
      <c r="G3" s="363"/>
    </row>
    <row r="4" spans="2:7" ht="15" thickBot="1"/>
    <row r="5" spans="2:7" ht="15.6">
      <c r="B5" s="357" t="s">
        <v>159</v>
      </c>
      <c r="C5" s="358" t="s">
        <v>160</v>
      </c>
    </row>
    <row r="6" spans="2:7">
      <c r="B6" s="359">
        <v>10</v>
      </c>
      <c r="C6" s="360">
        <v>50</v>
      </c>
    </row>
    <row r="7" spans="2:7">
      <c r="B7" s="359">
        <v>12</v>
      </c>
      <c r="C7" s="360">
        <v>55</v>
      </c>
    </row>
    <row r="8" spans="2:7">
      <c r="B8" s="359">
        <v>15</v>
      </c>
      <c r="C8" s="360">
        <v>60</v>
      </c>
    </row>
    <row r="9" spans="2:7">
      <c r="B9" s="359">
        <v>18</v>
      </c>
      <c r="C9" s="360">
        <v>65</v>
      </c>
    </row>
    <row r="10" spans="2:7">
      <c r="B10" s="359">
        <v>20</v>
      </c>
      <c r="C10" s="360">
        <v>70</v>
      </c>
    </row>
    <row r="11" spans="2:7">
      <c r="B11" s="359">
        <v>22</v>
      </c>
      <c r="C11" s="360">
        <v>75</v>
      </c>
    </row>
    <row r="12" spans="2:7">
      <c r="B12" s="359">
        <v>25</v>
      </c>
      <c r="C12" s="360">
        <v>80</v>
      </c>
    </row>
    <row r="13" spans="2:7" ht="15">
      <c r="B13" s="359">
        <v>28</v>
      </c>
      <c r="C13" s="360">
        <v>85</v>
      </c>
      <c r="G13" s="6"/>
    </row>
    <row r="14" spans="2:7">
      <c r="B14" s="359">
        <v>30</v>
      </c>
      <c r="C14" s="360">
        <v>90</v>
      </c>
    </row>
    <row r="15" spans="2:7">
      <c r="B15" s="359">
        <v>32</v>
      </c>
      <c r="C15" s="360">
        <v>95</v>
      </c>
    </row>
    <row r="16" spans="2:7">
      <c r="B16" s="359">
        <v>35</v>
      </c>
      <c r="C16" s="360">
        <v>100</v>
      </c>
    </row>
    <row r="17" spans="1:5">
      <c r="B17" s="361">
        <v>38</v>
      </c>
      <c r="C17" s="362">
        <v>105</v>
      </c>
    </row>
    <row r="18" spans="1:5" ht="21">
      <c r="A18" s="3"/>
      <c r="B18" s="356" t="s">
        <v>95</v>
      </c>
      <c r="C18" s="356">
        <f>COVAR(B6:B17,C6:C17)</f>
        <v>150.20833333333334</v>
      </c>
      <c r="D18" s="356" t="s">
        <v>96</v>
      </c>
      <c r="E18" s="356">
        <f>CORREL(B6:B17,C6:C17)</f>
        <v>0.99921031003664817</v>
      </c>
    </row>
  </sheetData>
  <mergeCells count="1">
    <mergeCell ref="B2:G3"/>
  </mergeCell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42A1-D891-4E1B-BFC0-82042AA83063}">
  <dimension ref="B2:I26"/>
  <sheetViews>
    <sheetView workbookViewId="0">
      <selection activeCell="B26" sqref="B26:E26"/>
    </sheetView>
  </sheetViews>
  <sheetFormatPr defaultRowHeight="14.4"/>
  <cols>
    <col min="2" max="2" width="13.33203125" bestFit="1" customWidth="1"/>
    <col min="3" max="3" width="11.5546875" bestFit="1" customWidth="1"/>
    <col min="4" max="4" width="12.88671875" bestFit="1" customWidth="1"/>
    <col min="5" max="5" width="15.77734375" bestFit="1" customWidth="1"/>
    <col min="8" max="8" width="18.6640625" bestFit="1" customWidth="1"/>
    <col min="9" max="9" width="20.44140625" customWidth="1"/>
  </cols>
  <sheetData>
    <row r="2" spans="2:9">
      <c r="B2" s="313" t="s">
        <v>162</v>
      </c>
      <c r="C2" s="314"/>
      <c r="D2" s="314"/>
      <c r="E2" s="314"/>
      <c r="F2" s="314"/>
      <c r="G2" s="314"/>
      <c r="H2" s="314"/>
      <c r="I2" s="314"/>
    </row>
    <row r="3" spans="2:9">
      <c r="B3" s="314"/>
      <c r="C3" s="314"/>
      <c r="D3" s="314"/>
      <c r="E3" s="314"/>
      <c r="F3" s="314"/>
      <c r="G3" s="314"/>
      <c r="H3" s="314"/>
      <c r="I3" s="314"/>
    </row>
    <row r="4" spans="2:9" ht="15" thickBot="1">
      <c r="B4" s="314"/>
      <c r="C4" s="314"/>
      <c r="D4" s="314"/>
      <c r="E4" s="314"/>
      <c r="F4" s="314"/>
      <c r="G4" s="314"/>
      <c r="H4" s="314"/>
      <c r="I4" s="314"/>
    </row>
    <row r="5" spans="2:9" ht="15.6">
      <c r="B5" s="364" t="s">
        <v>97</v>
      </c>
      <c r="C5" s="365" t="s">
        <v>98</v>
      </c>
    </row>
    <row r="6" spans="2:9" ht="15.6">
      <c r="B6" s="49">
        <v>45</v>
      </c>
      <c r="C6" s="366">
        <v>52</v>
      </c>
    </row>
    <row r="7" spans="2:9" ht="15.6">
      <c r="B7" s="49">
        <v>47</v>
      </c>
      <c r="C7" s="366">
        <v>54</v>
      </c>
    </row>
    <row r="8" spans="2:9" ht="15.6">
      <c r="B8" s="49">
        <v>48</v>
      </c>
      <c r="C8" s="366">
        <v>55</v>
      </c>
    </row>
    <row r="9" spans="2:9" ht="15.6">
      <c r="B9" s="49">
        <v>50</v>
      </c>
      <c r="C9" s="366">
        <v>57</v>
      </c>
    </row>
    <row r="10" spans="2:9" ht="15.6">
      <c r="B10" s="49">
        <v>52</v>
      </c>
      <c r="C10" s="366">
        <v>59</v>
      </c>
    </row>
    <row r="11" spans="2:9" ht="15.6">
      <c r="B11" s="49">
        <v>53</v>
      </c>
      <c r="C11" s="366">
        <v>60</v>
      </c>
    </row>
    <row r="12" spans="2:9" ht="15.6">
      <c r="B12" s="49">
        <v>55</v>
      </c>
      <c r="C12" s="366">
        <v>61</v>
      </c>
    </row>
    <row r="13" spans="2:9" ht="15.6">
      <c r="B13" s="49">
        <v>56</v>
      </c>
      <c r="C13" s="366">
        <v>62</v>
      </c>
    </row>
    <row r="14" spans="2:9" ht="15.6">
      <c r="B14" s="49">
        <v>58</v>
      </c>
      <c r="C14" s="366">
        <v>64</v>
      </c>
    </row>
    <row r="15" spans="2:9" ht="15.6">
      <c r="B15" s="49">
        <v>60</v>
      </c>
      <c r="C15" s="366">
        <v>66</v>
      </c>
    </row>
    <row r="16" spans="2:9" ht="15.6">
      <c r="B16" s="49">
        <v>62</v>
      </c>
      <c r="C16" s="366">
        <v>67</v>
      </c>
    </row>
    <row r="17" spans="2:5" ht="15.6">
      <c r="B17" s="49">
        <v>64</v>
      </c>
      <c r="C17" s="366">
        <v>69</v>
      </c>
    </row>
    <row r="18" spans="2:5" ht="15.6">
      <c r="B18" s="49">
        <v>65</v>
      </c>
      <c r="C18" s="366">
        <v>71</v>
      </c>
    </row>
    <row r="19" spans="2:5" ht="15.6">
      <c r="B19" s="49">
        <v>67</v>
      </c>
      <c r="C19" s="366">
        <v>73</v>
      </c>
    </row>
    <row r="20" spans="2:5" ht="15.6">
      <c r="B20" s="49">
        <v>69</v>
      </c>
      <c r="C20" s="366">
        <v>74</v>
      </c>
    </row>
    <row r="21" spans="2:5" ht="15.6">
      <c r="B21" s="49">
        <v>70</v>
      </c>
      <c r="C21" s="366">
        <v>76</v>
      </c>
    </row>
    <row r="22" spans="2:5" ht="15.6">
      <c r="B22" s="49">
        <v>72</v>
      </c>
      <c r="C22" s="366">
        <v>78</v>
      </c>
    </row>
    <row r="23" spans="2:5" ht="15.6">
      <c r="B23" s="49">
        <v>74</v>
      </c>
      <c r="C23" s="366">
        <v>80</v>
      </c>
    </row>
    <row r="24" spans="2:5" ht="15.6">
      <c r="B24" s="49">
        <v>76</v>
      </c>
      <c r="C24" s="366">
        <v>82</v>
      </c>
    </row>
    <row r="25" spans="2:5" ht="16.2" thickBot="1">
      <c r="B25" s="50">
        <v>77</v>
      </c>
      <c r="C25" s="367">
        <v>83</v>
      </c>
    </row>
    <row r="26" spans="2:5" ht="18">
      <c r="B26" s="368" t="s">
        <v>99</v>
      </c>
      <c r="C26" s="368">
        <f>COVAR(B6:B25,C6:C25)</f>
        <v>92.65</v>
      </c>
      <c r="D26" s="368" t="s">
        <v>96</v>
      </c>
      <c r="E26" s="368">
        <f>CORREL(B6:B25,C6:C25)</f>
        <v>0.99859572699637911</v>
      </c>
    </row>
  </sheetData>
  <mergeCells count="1">
    <mergeCell ref="B2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A883-111A-4818-8A29-07FDEB9D3495}">
  <dimension ref="B1:L52"/>
  <sheetViews>
    <sheetView workbookViewId="0">
      <selection activeCell="H24" sqref="H24:I24"/>
    </sheetView>
  </sheetViews>
  <sheetFormatPr defaultRowHeight="14.4"/>
  <cols>
    <col min="6" max="6" width="9.88671875" bestFit="1" customWidth="1"/>
  </cols>
  <sheetData>
    <row r="1" spans="2:12" ht="15" thickBot="1"/>
    <row r="2" spans="2:12" ht="21">
      <c r="B2" s="45"/>
      <c r="C2" s="46" t="s">
        <v>0</v>
      </c>
    </row>
    <row r="3" spans="2:12" ht="14.4" customHeight="1">
      <c r="B3" s="47"/>
      <c r="C3" s="48">
        <v>3</v>
      </c>
      <c r="E3" s="7"/>
      <c r="F3" s="7"/>
      <c r="G3" s="7"/>
      <c r="H3" s="7"/>
      <c r="I3" s="7"/>
      <c r="J3" s="7"/>
      <c r="K3" s="7"/>
      <c r="L3" s="7"/>
    </row>
    <row r="4" spans="2:12">
      <c r="B4" s="47"/>
      <c r="C4" s="48">
        <v>2</v>
      </c>
      <c r="E4" s="9" t="s">
        <v>131</v>
      </c>
      <c r="F4" s="9"/>
      <c r="G4" s="9"/>
      <c r="H4" s="9"/>
      <c r="I4" s="9"/>
      <c r="J4" s="9"/>
      <c r="K4" s="9"/>
      <c r="L4" s="9"/>
    </row>
    <row r="5" spans="2:12">
      <c r="B5" s="47"/>
      <c r="C5" s="48">
        <v>5</v>
      </c>
      <c r="E5" s="9"/>
      <c r="F5" s="9"/>
      <c r="G5" s="9"/>
      <c r="H5" s="9"/>
      <c r="I5" s="9"/>
      <c r="J5" s="9"/>
      <c r="K5" s="9"/>
      <c r="L5" s="9"/>
    </row>
    <row r="6" spans="2:12">
      <c r="B6" s="47"/>
      <c r="C6" s="48">
        <v>4</v>
      </c>
      <c r="E6" s="9"/>
      <c r="F6" s="9"/>
      <c r="G6" s="9"/>
      <c r="H6" s="9"/>
      <c r="I6" s="9"/>
      <c r="J6" s="9"/>
      <c r="K6" s="9"/>
      <c r="L6" s="9"/>
    </row>
    <row r="7" spans="2:12">
      <c r="B7" s="47"/>
      <c r="C7" s="48">
        <v>7</v>
      </c>
      <c r="E7" s="9"/>
      <c r="F7" s="9"/>
      <c r="G7" s="9"/>
      <c r="H7" s="9"/>
      <c r="I7" s="9"/>
      <c r="J7" s="9"/>
      <c r="K7" s="9"/>
      <c r="L7" s="9"/>
    </row>
    <row r="8" spans="2:12">
      <c r="B8" s="47"/>
      <c r="C8" s="48">
        <v>2</v>
      </c>
      <c r="E8" s="9"/>
      <c r="F8" s="9"/>
      <c r="G8" s="9"/>
      <c r="H8" s="9"/>
      <c r="I8" s="9"/>
      <c r="J8" s="9"/>
      <c r="K8" s="9"/>
      <c r="L8" s="9"/>
    </row>
    <row r="9" spans="2:12">
      <c r="B9" s="47"/>
      <c r="C9" s="48">
        <v>3</v>
      </c>
    </row>
    <row r="10" spans="2:12">
      <c r="B10" s="47"/>
      <c r="C10" s="48">
        <v>3</v>
      </c>
    </row>
    <row r="11" spans="2:12" ht="15.6">
      <c r="B11" s="47"/>
      <c r="C11" s="48">
        <v>1</v>
      </c>
      <c r="G11" s="54" t="s">
        <v>1</v>
      </c>
      <c r="H11" s="53">
        <f>AVERAGE(C3:C52)</f>
        <v>3.44</v>
      </c>
    </row>
    <row r="12" spans="2:12" ht="15.6">
      <c r="B12" s="47"/>
      <c r="C12" s="48">
        <v>6</v>
      </c>
      <c r="G12" s="54" t="s">
        <v>2</v>
      </c>
      <c r="H12" s="53">
        <f>MEDIAN(C3:C52)</f>
        <v>3</v>
      </c>
    </row>
    <row r="13" spans="2:12" ht="15.6">
      <c r="B13" s="47"/>
      <c r="C13" s="48">
        <v>4</v>
      </c>
      <c r="G13" s="54" t="s">
        <v>3</v>
      </c>
      <c r="H13" s="53">
        <f>MODE(C3:C52)</f>
        <v>2</v>
      </c>
    </row>
    <row r="14" spans="2:12">
      <c r="B14" s="47"/>
      <c r="C14" s="48">
        <v>2</v>
      </c>
    </row>
    <row r="15" spans="2:12">
      <c r="B15" s="47"/>
      <c r="C15" s="48">
        <v>3</v>
      </c>
    </row>
    <row r="16" spans="2:12">
      <c r="B16" s="47"/>
      <c r="C16" s="48">
        <v>5</v>
      </c>
    </row>
    <row r="17" spans="2:3">
      <c r="B17" s="47"/>
      <c r="C17" s="48">
        <v>2</v>
      </c>
    </row>
    <row r="18" spans="2:3">
      <c r="B18" s="47"/>
      <c r="C18" s="48">
        <v>4</v>
      </c>
    </row>
    <row r="19" spans="2:3">
      <c r="B19" s="47"/>
      <c r="C19" s="48">
        <v>2</v>
      </c>
    </row>
    <row r="20" spans="2:3">
      <c r="B20" s="47"/>
      <c r="C20" s="48">
        <v>1</v>
      </c>
    </row>
    <row r="21" spans="2:3">
      <c r="B21" s="47"/>
      <c r="C21" s="48">
        <v>3</v>
      </c>
    </row>
    <row r="22" spans="2:3">
      <c r="B22" s="47"/>
      <c r="C22" s="48">
        <v>5</v>
      </c>
    </row>
    <row r="23" spans="2:3">
      <c r="B23" s="47"/>
      <c r="C23" s="48">
        <v>6</v>
      </c>
    </row>
    <row r="24" spans="2:3">
      <c r="B24" s="47"/>
      <c r="C24" s="48">
        <v>3</v>
      </c>
    </row>
    <row r="25" spans="2:3">
      <c r="B25" s="47"/>
      <c r="C25" s="48">
        <v>2</v>
      </c>
    </row>
    <row r="26" spans="2:3">
      <c r="B26" s="47"/>
      <c r="C26" s="48">
        <v>1</v>
      </c>
    </row>
    <row r="27" spans="2:3">
      <c r="B27" s="47"/>
      <c r="C27" s="48">
        <v>4</v>
      </c>
    </row>
    <row r="28" spans="2:3">
      <c r="B28" s="47"/>
      <c r="C28" s="48">
        <v>2</v>
      </c>
    </row>
    <row r="29" spans="2:3">
      <c r="B29" s="47"/>
      <c r="C29" s="48">
        <v>4</v>
      </c>
    </row>
    <row r="30" spans="2:3">
      <c r="B30" s="47"/>
      <c r="C30" s="48">
        <v>5</v>
      </c>
    </row>
    <row r="31" spans="2:3">
      <c r="B31" s="47"/>
      <c r="C31" s="48">
        <v>3</v>
      </c>
    </row>
    <row r="32" spans="2:3">
      <c r="B32" s="47"/>
      <c r="C32" s="48">
        <v>2</v>
      </c>
    </row>
    <row r="33" spans="2:3">
      <c r="B33" s="47"/>
      <c r="C33" s="48">
        <v>7</v>
      </c>
    </row>
    <row r="34" spans="2:3">
      <c r="B34" s="47"/>
      <c r="C34" s="48">
        <v>2</v>
      </c>
    </row>
    <row r="35" spans="2:3">
      <c r="B35" s="47"/>
      <c r="C35" s="48">
        <v>3</v>
      </c>
    </row>
    <row r="36" spans="2:3">
      <c r="B36" s="47"/>
      <c r="C36" s="48">
        <v>4</v>
      </c>
    </row>
    <row r="37" spans="2:3">
      <c r="B37" s="47"/>
      <c r="C37" s="48">
        <v>5</v>
      </c>
    </row>
    <row r="38" spans="2:3">
      <c r="B38" s="47"/>
      <c r="C38" s="48">
        <v>1</v>
      </c>
    </row>
    <row r="39" spans="2:3">
      <c r="B39" s="47"/>
      <c r="C39" s="48">
        <v>6</v>
      </c>
    </row>
    <row r="40" spans="2:3">
      <c r="B40" s="47"/>
      <c r="C40" s="48">
        <v>2</v>
      </c>
    </row>
    <row r="41" spans="2:3">
      <c r="B41" s="47"/>
      <c r="C41" s="48">
        <v>4</v>
      </c>
    </row>
    <row r="42" spans="2:3">
      <c r="B42" s="47"/>
      <c r="C42" s="48">
        <v>3</v>
      </c>
    </row>
    <row r="43" spans="2:3">
      <c r="B43" s="47"/>
      <c r="C43" s="48">
        <v>5</v>
      </c>
    </row>
    <row r="44" spans="2:3">
      <c r="B44" s="47"/>
      <c r="C44" s="48">
        <v>3</v>
      </c>
    </row>
    <row r="45" spans="2:3">
      <c r="B45" s="47"/>
      <c r="C45" s="48">
        <v>2</v>
      </c>
    </row>
    <row r="46" spans="2:3">
      <c r="B46" s="47"/>
      <c r="C46" s="48">
        <v>4</v>
      </c>
    </row>
    <row r="47" spans="2:3">
      <c r="B47" s="47"/>
      <c r="C47" s="48">
        <v>2</v>
      </c>
    </row>
    <row r="48" spans="2:3">
      <c r="B48" s="47"/>
      <c r="C48" s="48">
        <v>6</v>
      </c>
    </row>
    <row r="49" spans="2:3">
      <c r="B49" s="47"/>
      <c r="C49" s="48">
        <v>3</v>
      </c>
    </row>
    <row r="50" spans="2:3">
      <c r="B50" s="47"/>
      <c r="C50" s="48">
        <v>2</v>
      </c>
    </row>
    <row r="51" spans="2:3">
      <c r="B51" s="47"/>
      <c r="C51" s="48">
        <v>4</v>
      </c>
    </row>
    <row r="52" spans="2:3" ht="15" thickBot="1">
      <c r="B52" s="51"/>
      <c r="C52" s="52">
        <v>5</v>
      </c>
    </row>
  </sheetData>
  <mergeCells count="1">
    <mergeCell ref="E4:L8"/>
  </mergeCell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AA02-EB7D-48F7-A15C-58C8F71050DC}">
  <dimension ref="B1:H36"/>
  <sheetViews>
    <sheetView topLeftCell="A12" workbookViewId="0">
      <selection activeCell="E8" sqref="E8"/>
    </sheetView>
  </sheetViews>
  <sheetFormatPr defaultRowHeight="14.4"/>
  <cols>
    <col min="2" max="2" width="13.33203125" bestFit="1" customWidth="1"/>
    <col min="3" max="3" width="15.77734375" bestFit="1" customWidth="1"/>
    <col min="4" max="4" width="12.88671875" bestFit="1" customWidth="1"/>
    <col min="7" max="7" width="23.21875" bestFit="1" customWidth="1"/>
    <col min="8" max="8" width="18.6640625" customWidth="1"/>
  </cols>
  <sheetData>
    <row r="1" spans="2:8">
      <c r="B1" s="371" t="s">
        <v>163</v>
      </c>
      <c r="C1" s="372"/>
      <c r="D1" s="372"/>
      <c r="E1" s="372"/>
      <c r="F1" s="372"/>
      <c r="G1" s="372"/>
      <c r="H1" s="372"/>
    </row>
    <row r="2" spans="2:8">
      <c r="B2" s="372"/>
      <c r="C2" s="372"/>
      <c r="D2" s="372"/>
      <c r="E2" s="372"/>
      <c r="F2" s="372"/>
      <c r="G2" s="372"/>
      <c r="H2" s="372"/>
    </row>
    <row r="3" spans="2:8">
      <c r="B3" s="372"/>
      <c r="C3" s="372"/>
      <c r="D3" s="372"/>
      <c r="E3" s="372"/>
      <c r="F3" s="372"/>
      <c r="G3" s="372"/>
      <c r="H3" s="372"/>
    </row>
    <row r="5" spans="2:8" ht="15.6">
      <c r="B5" s="369" t="s">
        <v>100</v>
      </c>
      <c r="C5" s="370" t="s">
        <v>101</v>
      </c>
    </row>
    <row r="6" spans="2:8" ht="15.6">
      <c r="B6" s="370">
        <v>10</v>
      </c>
      <c r="C6" s="370">
        <v>60</v>
      </c>
    </row>
    <row r="7" spans="2:8" ht="15.6">
      <c r="B7" s="370">
        <v>12</v>
      </c>
      <c r="C7" s="370">
        <v>65</v>
      </c>
    </row>
    <row r="8" spans="2:8" ht="15.6">
      <c r="B8" s="370">
        <v>15</v>
      </c>
      <c r="C8" s="370">
        <v>70</v>
      </c>
    </row>
    <row r="9" spans="2:8" ht="15.6">
      <c r="B9" s="370">
        <v>18</v>
      </c>
      <c r="C9" s="370">
        <v>75</v>
      </c>
    </row>
    <row r="10" spans="2:8" ht="15.6">
      <c r="B10" s="370">
        <v>20</v>
      </c>
      <c r="C10" s="370">
        <v>80</v>
      </c>
    </row>
    <row r="11" spans="2:8" ht="15.6">
      <c r="B11" s="370">
        <v>22</v>
      </c>
      <c r="C11" s="370">
        <v>82</v>
      </c>
    </row>
    <row r="12" spans="2:8" ht="15.6">
      <c r="B12" s="370">
        <v>25</v>
      </c>
      <c r="C12" s="370">
        <v>85</v>
      </c>
    </row>
    <row r="13" spans="2:8" ht="15.6">
      <c r="B13" s="370">
        <v>28</v>
      </c>
      <c r="C13" s="370">
        <v>88</v>
      </c>
    </row>
    <row r="14" spans="2:8" ht="15.6">
      <c r="B14" s="370">
        <v>30</v>
      </c>
      <c r="C14" s="370">
        <v>90</v>
      </c>
    </row>
    <row r="15" spans="2:8" ht="15.6">
      <c r="B15" s="370">
        <v>32</v>
      </c>
      <c r="C15" s="370">
        <v>92</v>
      </c>
    </row>
    <row r="16" spans="2:8" ht="15.6">
      <c r="B16" s="370">
        <v>35</v>
      </c>
      <c r="C16" s="370">
        <v>93</v>
      </c>
    </row>
    <row r="17" spans="2:3" ht="15.6">
      <c r="B17" s="370">
        <v>38</v>
      </c>
      <c r="C17" s="370">
        <v>95</v>
      </c>
    </row>
    <row r="18" spans="2:3" ht="15.6">
      <c r="B18" s="370">
        <v>40</v>
      </c>
      <c r="C18" s="370">
        <v>96</v>
      </c>
    </row>
    <row r="19" spans="2:3" ht="15.6">
      <c r="B19" s="370">
        <v>42</v>
      </c>
      <c r="C19" s="370">
        <v>97</v>
      </c>
    </row>
    <row r="20" spans="2:3" ht="15.6">
      <c r="B20" s="370">
        <v>45</v>
      </c>
      <c r="C20" s="370">
        <v>98</v>
      </c>
    </row>
    <row r="21" spans="2:3" ht="15.6">
      <c r="B21" s="370">
        <v>48</v>
      </c>
      <c r="C21" s="370">
        <v>99</v>
      </c>
    </row>
    <row r="22" spans="2:3" ht="15.6">
      <c r="B22" s="370">
        <v>50</v>
      </c>
      <c r="C22" s="370">
        <v>100</v>
      </c>
    </row>
    <row r="23" spans="2:3" ht="15.6">
      <c r="B23" s="370">
        <v>52</v>
      </c>
      <c r="C23" s="370">
        <v>102</v>
      </c>
    </row>
    <row r="24" spans="2:3" ht="15.6">
      <c r="B24" s="370">
        <v>55</v>
      </c>
      <c r="C24" s="370">
        <v>105</v>
      </c>
    </row>
    <row r="25" spans="2:3" ht="15.6">
      <c r="B25" s="370">
        <v>58</v>
      </c>
      <c r="C25" s="370">
        <v>106</v>
      </c>
    </row>
    <row r="26" spans="2:3" ht="15.6">
      <c r="B26" s="370">
        <v>60</v>
      </c>
      <c r="C26" s="370">
        <v>107</v>
      </c>
    </row>
    <row r="27" spans="2:3" ht="15.6">
      <c r="B27" s="370">
        <v>62</v>
      </c>
      <c r="C27" s="370">
        <v>108</v>
      </c>
    </row>
    <row r="28" spans="2:3" ht="15.6">
      <c r="B28" s="370">
        <v>62</v>
      </c>
      <c r="C28" s="370">
        <v>110</v>
      </c>
    </row>
    <row r="29" spans="2:3" ht="15.6">
      <c r="B29" s="370">
        <v>68</v>
      </c>
      <c r="C29" s="370">
        <v>112</v>
      </c>
    </row>
    <row r="30" spans="2:3" ht="15.6">
      <c r="B30" s="370">
        <v>70</v>
      </c>
      <c r="C30" s="370">
        <v>114</v>
      </c>
    </row>
    <row r="31" spans="2:3" ht="15.6">
      <c r="B31" s="370">
        <v>72</v>
      </c>
      <c r="C31" s="370">
        <v>115</v>
      </c>
    </row>
    <row r="32" spans="2:3" ht="15.6">
      <c r="B32" s="370">
        <v>75</v>
      </c>
      <c r="C32" s="370">
        <v>116</v>
      </c>
    </row>
    <row r="33" spans="2:5" ht="15.6">
      <c r="B33" s="370">
        <v>78</v>
      </c>
      <c r="C33" s="370">
        <v>118</v>
      </c>
    </row>
    <row r="34" spans="2:5" ht="15.6">
      <c r="B34" s="370">
        <v>80</v>
      </c>
      <c r="C34" s="370">
        <v>120</v>
      </c>
    </row>
    <row r="35" spans="2:5" ht="15.6">
      <c r="B35" s="373">
        <v>82</v>
      </c>
      <c r="C35" s="373">
        <v>122</v>
      </c>
    </row>
    <row r="36" spans="2:5" ht="18">
      <c r="B36" s="256" t="s">
        <v>95</v>
      </c>
      <c r="C36" s="256">
        <f>COVAR(B6:B35,C6:C35)</f>
        <v>339.85555555555567</v>
      </c>
      <c r="D36" s="256" t="s">
        <v>96</v>
      </c>
      <c r="E36" s="256">
        <f>CORREL(B6:B35,C6:C35)</f>
        <v>0.97728655215337157</v>
      </c>
    </row>
  </sheetData>
  <mergeCells count="1">
    <mergeCell ref="B1:H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0130-14F0-4AFA-A5BF-9A841139B7C0}">
  <dimension ref="B1:E10"/>
  <sheetViews>
    <sheetView workbookViewId="0">
      <selection activeCell="B2" sqref="B2:E6"/>
    </sheetView>
  </sheetViews>
  <sheetFormatPr defaultRowHeight="14.4"/>
  <cols>
    <col min="2" max="2" width="71.77734375" customWidth="1"/>
  </cols>
  <sheetData>
    <row r="1" spans="2:5" ht="15" thickBot="1"/>
    <row r="2" spans="2:5" ht="14.4" customHeight="1">
      <c r="B2" s="382" t="s">
        <v>103</v>
      </c>
      <c r="C2" s="383"/>
      <c r="D2" s="383"/>
      <c r="E2" s="384"/>
    </row>
    <row r="3" spans="2:5">
      <c r="B3" s="385"/>
      <c r="C3" s="374"/>
      <c r="D3" s="374"/>
      <c r="E3" s="386"/>
    </row>
    <row r="4" spans="2:5">
      <c r="B4" s="385"/>
      <c r="C4" s="374"/>
      <c r="D4" s="374"/>
      <c r="E4" s="386"/>
    </row>
    <row r="5" spans="2:5">
      <c r="B5" s="385"/>
      <c r="C5" s="374"/>
      <c r="D5" s="374"/>
      <c r="E5" s="386"/>
    </row>
    <row r="6" spans="2:5" ht="29.4" customHeight="1" thickBot="1">
      <c r="B6" s="387"/>
      <c r="C6" s="388"/>
      <c r="D6" s="388"/>
      <c r="E6" s="389"/>
    </row>
    <row r="7" spans="2:5">
      <c r="B7" s="381"/>
    </row>
    <row r="8" spans="2:5" ht="41.4" customHeight="1">
      <c r="B8" s="375">
        <f>_xlfn.BINOM.DIST(3,100,1/6,FALSE)</f>
        <v>1.5619797603914421E-5</v>
      </c>
    </row>
    <row r="10" spans="2:5">
      <c r="B10" s="5"/>
    </row>
  </sheetData>
  <mergeCells count="1">
    <mergeCell ref="B2:E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237C-C73B-4C97-8E22-58BCCB933E77}">
  <dimension ref="B1:E9"/>
  <sheetViews>
    <sheetView workbookViewId="0">
      <selection activeCell="B8" sqref="B8"/>
    </sheetView>
  </sheetViews>
  <sheetFormatPr defaultRowHeight="14.4"/>
  <cols>
    <col min="2" max="2" width="75.6640625" customWidth="1"/>
  </cols>
  <sheetData>
    <row r="1" spans="2:5" ht="14.4" customHeight="1">
      <c r="B1" s="382" t="s">
        <v>102</v>
      </c>
      <c r="C1" s="383"/>
      <c r="D1" s="383"/>
      <c r="E1" s="384"/>
    </row>
    <row r="2" spans="2:5" ht="14.4" customHeight="1">
      <c r="B2" s="385"/>
      <c r="C2" s="374"/>
      <c r="D2" s="374"/>
      <c r="E2" s="386"/>
    </row>
    <row r="3" spans="2:5" ht="14.4" customHeight="1">
      <c r="B3" s="385"/>
      <c r="C3" s="374"/>
      <c r="D3" s="374"/>
      <c r="E3" s="386"/>
    </row>
    <row r="4" spans="2:5" ht="14.4" customHeight="1">
      <c r="B4" s="385"/>
      <c r="C4" s="374"/>
      <c r="D4" s="374"/>
      <c r="E4" s="386"/>
    </row>
    <row r="5" spans="2:5" ht="30.6" customHeight="1" thickBot="1">
      <c r="B5" s="387"/>
      <c r="C5" s="388"/>
      <c r="D5" s="388"/>
      <c r="E5" s="389"/>
    </row>
    <row r="7" spans="2:5" ht="15" thickBot="1"/>
    <row r="8" spans="2:5" ht="18.600000000000001" thickBot="1">
      <c r="B8" s="390">
        <f>COMBIN(13,2)*COMBIN(39,3)/COMBIN(52,5)</f>
        <v>0.27427971188475392</v>
      </c>
      <c r="C8" s="2"/>
    </row>
    <row r="9" spans="2:5" ht="18">
      <c r="B9" s="2"/>
      <c r="C9" s="2"/>
    </row>
  </sheetData>
  <mergeCells count="1">
    <mergeCell ref="B1:E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ABA3-4BF5-4912-9FA5-4644C536EE69}">
  <dimension ref="D1:M8"/>
  <sheetViews>
    <sheetView workbookViewId="0">
      <selection activeCell="D2" sqref="D2:M8"/>
    </sheetView>
  </sheetViews>
  <sheetFormatPr defaultRowHeight="14.4"/>
  <sheetData>
    <row r="1" spans="4:13" ht="15" thickBot="1"/>
    <row r="2" spans="4:13" ht="14.4" customHeight="1">
      <c r="D2" s="391" t="s">
        <v>104</v>
      </c>
      <c r="E2" s="392"/>
      <c r="F2" s="392"/>
      <c r="G2" s="392"/>
      <c r="H2" s="392"/>
      <c r="I2" s="392"/>
      <c r="J2" s="392"/>
      <c r="K2" s="392"/>
      <c r="L2" s="392"/>
      <c r="M2" s="393"/>
    </row>
    <row r="3" spans="4:13" ht="14.4" customHeight="1">
      <c r="D3" s="394"/>
      <c r="E3" s="395"/>
      <c r="F3" s="395"/>
      <c r="G3" s="395"/>
      <c r="H3" s="395"/>
      <c r="I3" s="395"/>
      <c r="J3" s="395"/>
      <c r="K3" s="395"/>
      <c r="L3" s="395"/>
      <c r="M3" s="396"/>
    </row>
    <row r="4" spans="4:13" ht="14.4" customHeight="1">
      <c r="D4" s="394"/>
      <c r="E4" s="395"/>
      <c r="F4" s="395"/>
      <c r="G4" s="395"/>
      <c r="H4" s="395"/>
      <c r="I4" s="395"/>
      <c r="J4" s="395"/>
      <c r="K4" s="395"/>
      <c r="L4" s="395"/>
      <c r="M4" s="396"/>
    </row>
    <row r="5" spans="4:13" ht="14.4" customHeight="1">
      <c r="D5" s="394"/>
      <c r="E5" s="395"/>
      <c r="F5" s="395"/>
      <c r="G5" s="395"/>
      <c r="H5" s="395"/>
      <c r="I5" s="395"/>
      <c r="J5" s="395"/>
      <c r="K5" s="395"/>
      <c r="L5" s="395"/>
      <c r="M5" s="396"/>
    </row>
    <row r="6" spans="4:13" ht="14.4" customHeight="1">
      <c r="D6" s="394"/>
      <c r="E6" s="395"/>
      <c r="F6" s="395"/>
      <c r="G6" s="395"/>
      <c r="H6" s="395"/>
      <c r="I6" s="395"/>
      <c r="J6" s="395"/>
      <c r="K6" s="395"/>
      <c r="L6" s="395"/>
      <c r="M6" s="396"/>
    </row>
    <row r="7" spans="4:13" ht="14.4" customHeight="1">
      <c r="D7" s="394"/>
      <c r="E7" s="395"/>
      <c r="F7" s="395"/>
      <c r="G7" s="395"/>
      <c r="H7" s="395"/>
      <c r="I7" s="395"/>
      <c r="J7" s="395"/>
      <c r="K7" s="395"/>
      <c r="L7" s="395"/>
      <c r="M7" s="396"/>
    </row>
    <row r="8" spans="4:13" ht="14.4" customHeight="1" thickBot="1">
      <c r="D8" s="397"/>
      <c r="E8" s="398"/>
      <c r="F8" s="398"/>
      <c r="G8" s="398"/>
      <c r="H8" s="398"/>
      <c r="I8" s="398"/>
      <c r="J8" s="398"/>
      <c r="K8" s="398"/>
      <c r="L8" s="398"/>
      <c r="M8" s="399"/>
    </row>
  </sheetData>
  <mergeCells count="1">
    <mergeCell ref="D2:M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6E27-C0C5-4358-AB71-FC89830C809C}">
  <dimension ref="E3:M14"/>
  <sheetViews>
    <sheetView workbookViewId="0">
      <selection activeCell="E12" sqref="E12:F13"/>
    </sheetView>
  </sheetViews>
  <sheetFormatPr defaultRowHeight="14.4"/>
  <cols>
    <col min="2" max="2" width="24.44140625" bestFit="1" customWidth="1"/>
    <col min="5" max="5" width="28.88671875" bestFit="1" customWidth="1"/>
    <col min="7" max="7" width="14.21875" customWidth="1"/>
  </cols>
  <sheetData>
    <row r="3" spans="5:13" ht="15" thickBot="1"/>
    <row r="4" spans="5:13" ht="14.4" customHeight="1">
      <c r="E4" s="400" t="s">
        <v>105</v>
      </c>
      <c r="F4" s="401"/>
      <c r="G4" s="401"/>
      <c r="H4" s="401"/>
      <c r="I4" s="401"/>
      <c r="J4" s="401"/>
      <c r="K4" s="401"/>
      <c r="L4" s="401"/>
      <c r="M4" s="402"/>
    </row>
    <row r="5" spans="5:13" ht="14.4" customHeight="1">
      <c r="E5" s="403"/>
      <c r="F5" s="404"/>
      <c r="G5" s="404"/>
      <c r="H5" s="404"/>
      <c r="I5" s="404"/>
      <c r="J5" s="404"/>
      <c r="K5" s="404"/>
      <c r="L5" s="404"/>
      <c r="M5" s="405"/>
    </row>
    <row r="6" spans="5:13" ht="14.4" customHeight="1">
      <c r="E6" s="403"/>
      <c r="F6" s="404"/>
      <c r="G6" s="404"/>
      <c r="H6" s="404"/>
      <c r="I6" s="404"/>
      <c r="J6" s="404"/>
      <c r="K6" s="404"/>
      <c r="L6" s="404"/>
      <c r="M6" s="405"/>
    </row>
    <row r="7" spans="5:13" ht="14.4" customHeight="1">
      <c r="E7" s="403"/>
      <c r="F7" s="404"/>
      <c r="G7" s="404"/>
      <c r="H7" s="404"/>
      <c r="I7" s="404"/>
      <c r="J7" s="404"/>
      <c r="K7" s="404"/>
      <c r="L7" s="404"/>
      <c r="M7" s="405"/>
    </row>
    <row r="8" spans="5:13" ht="14.4" customHeight="1">
      <c r="E8" s="403"/>
      <c r="F8" s="404"/>
      <c r="G8" s="404"/>
      <c r="H8" s="404"/>
      <c r="I8" s="404"/>
      <c r="J8" s="404"/>
      <c r="K8" s="404"/>
      <c r="L8" s="404"/>
      <c r="M8" s="405"/>
    </row>
    <row r="9" spans="5:13" ht="14.4" customHeight="1">
      <c r="E9" s="403"/>
      <c r="F9" s="404"/>
      <c r="G9" s="404"/>
      <c r="H9" s="404"/>
      <c r="I9" s="404"/>
      <c r="J9" s="404"/>
      <c r="K9" s="404"/>
      <c r="L9" s="404"/>
      <c r="M9" s="405"/>
    </row>
    <row r="10" spans="5:13" ht="14.4" customHeight="1" thickBot="1">
      <c r="E10" s="406"/>
      <c r="F10" s="407"/>
      <c r="G10" s="407"/>
      <c r="H10" s="407"/>
      <c r="I10" s="407"/>
      <c r="J10" s="407"/>
      <c r="K10" s="407"/>
      <c r="L10" s="407"/>
      <c r="M10" s="408"/>
    </row>
    <row r="11" spans="5:13" ht="15" thickBot="1"/>
    <row r="12" spans="5:13" ht="18">
      <c r="E12" s="409" t="s">
        <v>164</v>
      </c>
      <c r="F12" s="410">
        <v>20</v>
      </c>
    </row>
    <row r="13" spans="5:13" ht="18.600000000000001" thickBot="1">
      <c r="E13" s="411" t="s">
        <v>165</v>
      </c>
      <c r="F13" s="412">
        <v>3</v>
      </c>
    </row>
    <row r="14" spans="5:13" ht="21.6" thickBot="1">
      <c r="E14" s="377">
        <f>COMBIN(F12, F13) / COMBIN(F12 + 30 + 10, F13)</f>
        <v>3.331385154880187E-2</v>
      </c>
      <c r="F14" s="378"/>
    </row>
  </sheetData>
  <mergeCells count="2">
    <mergeCell ref="E4:M10"/>
    <mergeCell ref="E14:F1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751D-AACF-43F2-920F-105F7B832BFD}">
  <dimension ref="F1:P12"/>
  <sheetViews>
    <sheetView workbookViewId="0">
      <selection activeCell="F2" sqref="F2:P9"/>
    </sheetView>
  </sheetViews>
  <sheetFormatPr defaultRowHeight="14.4"/>
  <cols>
    <col min="8" max="8" width="18.109375" customWidth="1"/>
  </cols>
  <sheetData>
    <row r="1" spans="6:16" ht="15" thickBot="1"/>
    <row r="2" spans="6:16" ht="14.4" customHeight="1">
      <c r="F2" s="382" t="s">
        <v>106</v>
      </c>
      <c r="G2" s="383"/>
      <c r="H2" s="383"/>
      <c r="I2" s="383"/>
      <c r="J2" s="383"/>
      <c r="K2" s="383"/>
      <c r="L2" s="383"/>
      <c r="M2" s="383"/>
      <c r="N2" s="383"/>
      <c r="O2" s="383"/>
      <c r="P2" s="384"/>
    </row>
    <row r="3" spans="6:16" ht="14.4" customHeight="1">
      <c r="F3" s="385"/>
      <c r="G3" s="374"/>
      <c r="H3" s="374"/>
      <c r="I3" s="374"/>
      <c r="J3" s="374"/>
      <c r="K3" s="374"/>
      <c r="L3" s="374"/>
      <c r="M3" s="374"/>
      <c r="N3" s="374"/>
      <c r="O3" s="374"/>
      <c r="P3" s="386"/>
    </row>
    <row r="4" spans="6:16" ht="14.4" customHeight="1">
      <c r="F4" s="385"/>
      <c r="G4" s="374"/>
      <c r="H4" s="374"/>
      <c r="I4" s="374"/>
      <c r="J4" s="374"/>
      <c r="K4" s="374"/>
      <c r="L4" s="374"/>
      <c r="M4" s="374"/>
      <c r="N4" s="374"/>
      <c r="O4" s="374"/>
      <c r="P4" s="386"/>
    </row>
    <row r="5" spans="6:16" ht="14.4" customHeight="1">
      <c r="F5" s="385"/>
      <c r="G5" s="374"/>
      <c r="H5" s="374"/>
      <c r="I5" s="374"/>
      <c r="J5" s="374"/>
      <c r="K5" s="374"/>
      <c r="L5" s="374"/>
      <c r="M5" s="374"/>
      <c r="N5" s="374"/>
      <c r="O5" s="374"/>
      <c r="P5" s="386"/>
    </row>
    <row r="6" spans="6:16" ht="14.4" customHeight="1">
      <c r="F6" s="385"/>
      <c r="G6" s="374"/>
      <c r="H6" s="374"/>
      <c r="I6" s="374"/>
      <c r="J6" s="374"/>
      <c r="K6" s="374"/>
      <c r="L6" s="374"/>
      <c r="M6" s="374"/>
      <c r="N6" s="374"/>
      <c r="O6" s="374"/>
      <c r="P6" s="386"/>
    </row>
    <row r="7" spans="6:16" ht="14.4" customHeight="1">
      <c r="F7" s="385"/>
      <c r="G7" s="374"/>
      <c r="H7" s="374"/>
      <c r="I7" s="374"/>
      <c r="J7" s="374"/>
      <c r="K7" s="374"/>
      <c r="L7" s="374"/>
      <c r="M7" s="374"/>
      <c r="N7" s="374"/>
      <c r="O7" s="374"/>
      <c r="P7" s="386"/>
    </row>
    <row r="8" spans="6:16" ht="14.4" customHeight="1">
      <c r="F8" s="385"/>
      <c r="G8" s="374"/>
      <c r="H8" s="374"/>
      <c r="I8" s="374"/>
      <c r="J8" s="374"/>
      <c r="K8" s="374"/>
      <c r="L8" s="374"/>
      <c r="M8" s="374"/>
      <c r="N8" s="374"/>
      <c r="O8" s="374"/>
      <c r="P8" s="386"/>
    </row>
    <row r="9" spans="6:16" ht="14.4" customHeight="1" thickBot="1">
      <c r="F9" s="387"/>
      <c r="G9" s="388"/>
      <c r="H9" s="388"/>
      <c r="I9" s="388"/>
      <c r="J9" s="388"/>
      <c r="K9" s="388"/>
      <c r="L9" s="388"/>
      <c r="M9" s="388"/>
      <c r="N9" s="388"/>
      <c r="O9" s="388"/>
      <c r="P9" s="389"/>
    </row>
    <row r="10" spans="6:16" ht="14.4" customHeight="1" thickBot="1">
      <c r="F10" s="379"/>
      <c r="G10" s="379"/>
      <c r="H10" s="379"/>
      <c r="I10" s="379"/>
      <c r="J10" s="379"/>
      <c r="K10" s="379"/>
      <c r="L10" s="379"/>
      <c r="M10" s="379"/>
    </row>
    <row r="11" spans="6:16" ht="22.8" customHeight="1" thickBot="1">
      <c r="F11" s="377">
        <f>COMBIN(10,3) * POWER(0.3,3) * POWER(0.7,7)</f>
        <v>0.26682793199999982</v>
      </c>
      <c r="G11" s="380"/>
      <c r="H11" s="380"/>
      <c r="I11" s="378"/>
      <c r="J11" s="379"/>
      <c r="K11" s="379"/>
      <c r="L11" s="379"/>
      <c r="M11" s="379"/>
    </row>
    <row r="12" spans="6:16" ht="14.4" customHeight="1">
      <c r="F12" s="379"/>
      <c r="G12" s="379"/>
      <c r="H12" s="379"/>
      <c r="I12" s="379"/>
      <c r="J12" s="379"/>
      <c r="K12" s="379"/>
      <c r="L12" s="379"/>
      <c r="M12" s="379"/>
    </row>
  </sheetData>
  <mergeCells count="2">
    <mergeCell ref="F2:P9"/>
    <mergeCell ref="F11:I1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4AD0-CCE9-410C-A77C-E050A20528C9}">
  <dimension ref="B2:K18"/>
  <sheetViews>
    <sheetView workbookViewId="0">
      <selection activeCell="E18" sqref="E18"/>
    </sheetView>
  </sheetViews>
  <sheetFormatPr defaultRowHeight="14.4"/>
  <cols>
    <col min="4" max="4" width="13.109375" customWidth="1"/>
  </cols>
  <sheetData>
    <row r="2" spans="2:11" ht="15" thickBot="1"/>
    <row r="3" spans="2:11">
      <c r="B3" s="382" t="s">
        <v>107</v>
      </c>
      <c r="C3" s="383"/>
      <c r="D3" s="383"/>
      <c r="E3" s="383"/>
      <c r="F3" s="383"/>
      <c r="G3" s="383"/>
      <c r="H3" s="383"/>
      <c r="I3" s="383"/>
      <c r="J3" s="383"/>
      <c r="K3" s="384"/>
    </row>
    <row r="4" spans="2:11">
      <c r="B4" s="385"/>
      <c r="C4" s="374"/>
      <c r="D4" s="374"/>
      <c r="E4" s="374"/>
      <c r="F4" s="374"/>
      <c r="G4" s="374"/>
      <c r="H4" s="374"/>
      <c r="I4" s="374"/>
      <c r="J4" s="374"/>
      <c r="K4" s="386"/>
    </row>
    <row r="5" spans="2:11" ht="14.4" customHeight="1">
      <c r="B5" s="385"/>
      <c r="C5" s="374"/>
      <c r="D5" s="374"/>
      <c r="E5" s="374"/>
      <c r="F5" s="374"/>
      <c r="G5" s="374"/>
      <c r="H5" s="374"/>
      <c r="I5" s="374"/>
      <c r="J5" s="374"/>
      <c r="K5" s="386"/>
    </row>
    <row r="6" spans="2:11" ht="14.4" customHeight="1">
      <c r="B6" s="385"/>
      <c r="C6" s="374"/>
      <c r="D6" s="374"/>
      <c r="E6" s="374"/>
      <c r="F6" s="374"/>
      <c r="G6" s="374"/>
      <c r="H6" s="374"/>
      <c r="I6" s="374"/>
      <c r="J6" s="374"/>
      <c r="K6" s="386"/>
    </row>
    <row r="7" spans="2:11" ht="14.4" customHeight="1">
      <c r="B7" s="385"/>
      <c r="C7" s="374"/>
      <c r="D7" s="374"/>
      <c r="E7" s="374"/>
      <c r="F7" s="374"/>
      <c r="G7" s="374"/>
      <c r="H7" s="374"/>
      <c r="I7" s="374"/>
      <c r="J7" s="374"/>
      <c r="K7" s="386"/>
    </row>
    <row r="8" spans="2:11" ht="18" customHeight="1">
      <c r="B8" s="385"/>
      <c r="C8" s="374"/>
      <c r="D8" s="374"/>
      <c r="E8" s="374"/>
      <c r="F8" s="374"/>
      <c r="G8" s="374"/>
      <c r="H8" s="374"/>
      <c r="I8" s="374"/>
      <c r="J8" s="374"/>
      <c r="K8" s="386"/>
    </row>
    <row r="9" spans="2:11" ht="14.4" customHeight="1">
      <c r="B9" s="385"/>
      <c r="C9" s="374"/>
      <c r="D9" s="374"/>
      <c r="E9" s="374"/>
      <c r="F9" s="374"/>
      <c r="G9" s="374"/>
      <c r="H9" s="374"/>
      <c r="I9" s="374"/>
      <c r="J9" s="374"/>
      <c r="K9" s="386"/>
    </row>
    <row r="10" spans="2:11" ht="14.4" customHeight="1">
      <c r="B10" s="385"/>
      <c r="C10" s="374"/>
      <c r="D10" s="374"/>
      <c r="E10" s="374"/>
      <c r="F10" s="374"/>
      <c r="G10" s="374"/>
      <c r="H10" s="374"/>
      <c r="I10" s="374"/>
      <c r="J10" s="374"/>
      <c r="K10" s="386"/>
    </row>
    <row r="11" spans="2:11" ht="14.4" customHeight="1">
      <c r="B11" s="385"/>
      <c r="C11" s="374"/>
      <c r="D11" s="374"/>
      <c r="E11" s="374"/>
      <c r="F11" s="374"/>
      <c r="G11" s="374"/>
      <c r="H11" s="374"/>
      <c r="I11" s="374"/>
      <c r="J11" s="374"/>
      <c r="K11" s="386"/>
    </row>
    <row r="12" spans="2:11" ht="14.4" customHeight="1" thickBot="1">
      <c r="B12" s="387"/>
      <c r="C12" s="388"/>
      <c r="D12" s="388"/>
      <c r="E12" s="388"/>
      <c r="F12" s="388"/>
      <c r="G12" s="388"/>
      <c r="H12" s="388"/>
      <c r="I12" s="388"/>
      <c r="J12" s="388"/>
      <c r="K12" s="389"/>
    </row>
    <row r="13" spans="2:11" ht="15" thickBot="1"/>
    <row r="14" spans="2:11" ht="21">
      <c r="B14" s="413" t="s">
        <v>108</v>
      </c>
      <c r="C14" s="414">
        <v>165</v>
      </c>
    </row>
    <row r="15" spans="2:11" ht="21">
      <c r="B15" s="415" t="s">
        <v>109</v>
      </c>
      <c r="C15" s="416">
        <v>10</v>
      </c>
    </row>
    <row r="16" spans="2:11" ht="21.6" thickBot="1">
      <c r="B16" s="417" t="s">
        <v>110</v>
      </c>
      <c r="C16" s="418">
        <v>180</v>
      </c>
    </row>
    <row r="17" spans="2:3" ht="21.6" thickBot="1">
      <c r="B17" s="377">
        <f>1 - _xlfn.NORM.DIST(C16, C14, C15, TRUE)</f>
        <v>6.6807201268858085E-2</v>
      </c>
      <c r="C17" s="378"/>
    </row>
    <row r="18" spans="2:3" ht="21.6" thickBot="1">
      <c r="B18" s="419">
        <f>(C16-C14)/C15</f>
        <v>1.5</v>
      </c>
      <c r="C18" s="420"/>
    </row>
  </sheetData>
  <mergeCells count="3">
    <mergeCell ref="B3:K12"/>
    <mergeCell ref="B17:C17"/>
    <mergeCell ref="B18:C1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E6BE-7C77-41FC-ADBC-74AF2EDF8128}">
  <dimension ref="B2:O19"/>
  <sheetViews>
    <sheetView workbookViewId="0">
      <selection activeCell="H15" sqref="H15"/>
    </sheetView>
  </sheetViews>
  <sheetFormatPr defaultRowHeight="14.4"/>
  <cols>
    <col min="4" max="4" width="13.33203125" customWidth="1"/>
    <col min="5" max="5" width="7.5546875" customWidth="1"/>
  </cols>
  <sheetData>
    <row r="2" spans="2:15">
      <c r="B2" s="376" t="s">
        <v>111</v>
      </c>
      <c r="C2" s="314"/>
      <c r="D2" s="314"/>
      <c r="E2" s="314"/>
      <c r="F2" s="314"/>
      <c r="G2" s="314"/>
      <c r="H2" s="314"/>
    </row>
    <row r="3" spans="2:15">
      <c r="B3" s="314"/>
      <c r="C3" s="314"/>
      <c r="D3" s="314"/>
      <c r="E3" s="314"/>
      <c r="F3" s="314"/>
      <c r="G3" s="314"/>
      <c r="H3" s="314"/>
    </row>
    <row r="4" spans="2:15">
      <c r="B4" s="314"/>
      <c r="C4" s="314"/>
      <c r="D4" s="314"/>
      <c r="E4" s="314"/>
      <c r="F4" s="314"/>
      <c r="G4" s="314"/>
      <c r="H4" s="314"/>
    </row>
    <row r="5" spans="2:15">
      <c r="B5" s="314"/>
      <c r="C5" s="314"/>
      <c r="D5" s="314"/>
      <c r="E5" s="314"/>
      <c r="F5" s="314"/>
      <c r="G5" s="314"/>
      <c r="H5" s="314"/>
    </row>
    <row r="6" spans="2:15">
      <c r="B6" s="314"/>
      <c r="C6" s="314"/>
      <c r="D6" s="314"/>
      <c r="E6" s="314"/>
      <c r="F6" s="314"/>
      <c r="G6" s="314"/>
      <c r="H6" s="314"/>
    </row>
    <row r="7" spans="2:15" ht="28.8" customHeight="1">
      <c r="B7" s="314"/>
      <c r="C7" s="314"/>
      <c r="D7" s="314"/>
      <c r="E7" s="314"/>
      <c r="F7" s="314"/>
      <c r="G7" s="314"/>
      <c r="H7" s="314"/>
    </row>
    <row r="9" spans="2:15" ht="15" thickBot="1"/>
    <row r="10" spans="2:15" ht="18">
      <c r="D10" s="330" t="s">
        <v>108</v>
      </c>
      <c r="E10" s="422">
        <v>5</v>
      </c>
    </row>
    <row r="11" spans="2:15" ht="18">
      <c r="D11" s="332" t="s">
        <v>110</v>
      </c>
      <c r="E11" s="423">
        <v>3</v>
      </c>
      <c r="H11" s="7"/>
      <c r="I11" s="78"/>
      <c r="J11" s="78"/>
      <c r="K11" s="78"/>
      <c r="L11" s="78"/>
      <c r="M11" s="78"/>
      <c r="N11" s="78"/>
      <c r="O11" s="78"/>
    </row>
    <row r="12" spans="2:15" ht="18.600000000000001" thickBot="1">
      <c r="D12" s="421" t="s">
        <v>112</v>
      </c>
      <c r="E12" s="424">
        <f>1/E10</f>
        <v>0.2</v>
      </c>
      <c r="H12" s="78"/>
      <c r="I12" s="78"/>
      <c r="J12" s="78"/>
      <c r="K12" s="78"/>
      <c r="L12" s="78"/>
      <c r="M12" s="78"/>
      <c r="N12" s="78"/>
      <c r="O12" s="78"/>
    </row>
    <row r="13" spans="2:15" ht="18.600000000000001" thickBot="1">
      <c r="D13" s="425">
        <f>1- EXP(-E12*E11)</f>
        <v>0.45118836390597361</v>
      </c>
      <c r="E13" s="426"/>
      <c r="H13" s="78"/>
      <c r="I13" s="78"/>
      <c r="J13" s="78"/>
      <c r="K13" s="78"/>
      <c r="L13" s="78"/>
      <c r="M13" s="78"/>
      <c r="N13" s="78"/>
      <c r="O13" s="78"/>
    </row>
    <row r="14" spans="2:15">
      <c r="H14" s="78"/>
      <c r="I14" s="78"/>
      <c r="J14" s="78"/>
      <c r="K14" s="78"/>
      <c r="L14" s="78"/>
      <c r="M14" s="78"/>
      <c r="N14" s="78"/>
      <c r="O14" s="78"/>
    </row>
    <row r="15" spans="2:15">
      <c r="H15" s="78"/>
      <c r="I15" s="78"/>
      <c r="J15" s="78"/>
      <c r="K15" s="78"/>
      <c r="L15" s="78"/>
      <c r="M15" s="78"/>
      <c r="N15" s="78"/>
      <c r="O15" s="78"/>
    </row>
    <row r="16" spans="2:15">
      <c r="H16" s="78"/>
      <c r="I16" s="78"/>
      <c r="J16" s="78"/>
      <c r="K16" s="78"/>
      <c r="L16" s="78"/>
      <c r="M16" s="78"/>
      <c r="N16" s="78"/>
      <c r="O16" s="78"/>
    </row>
    <row r="17" spans="4:15">
      <c r="H17" s="78"/>
      <c r="I17" s="78"/>
      <c r="J17" s="78"/>
      <c r="K17" s="78"/>
      <c r="L17" s="78"/>
      <c r="M17" s="78"/>
      <c r="N17" s="78"/>
      <c r="O17" s="78"/>
    </row>
    <row r="18" spans="4:15">
      <c r="D18" s="5"/>
      <c r="H18" s="78"/>
      <c r="I18" s="78"/>
      <c r="J18" s="78"/>
      <c r="K18" s="78"/>
      <c r="L18" s="78"/>
      <c r="M18" s="78"/>
      <c r="N18" s="78"/>
      <c r="O18" s="78"/>
    </row>
    <row r="19" spans="4:15">
      <c r="H19" s="78"/>
      <c r="I19" s="78"/>
      <c r="J19" s="78"/>
      <c r="K19" s="78"/>
      <c r="L19" s="78"/>
      <c r="M19" s="78"/>
      <c r="N19" s="78"/>
      <c r="O19" s="78"/>
    </row>
  </sheetData>
  <mergeCells count="2">
    <mergeCell ref="B2:H7"/>
    <mergeCell ref="D13:E1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16C0-275C-44C5-A9DA-29D597A0BE9C}">
  <dimension ref="B1:M15"/>
  <sheetViews>
    <sheetView workbookViewId="0">
      <selection activeCell="F18" sqref="F18"/>
    </sheetView>
  </sheetViews>
  <sheetFormatPr defaultRowHeight="14.4"/>
  <cols>
    <col min="3" max="3" width="19.21875" bestFit="1" customWidth="1"/>
    <col min="6" max="6" width="19.33203125" bestFit="1" customWidth="1"/>
    <col min="7" max="7" width="30.33203125" customWidth="1"/>
  </cols>
  <sheetData>
    <row r="1" spans="2:13" ht="15" thickBot="1"/>
    <row r="2" spans="2:13" ht="14.4" customHeight="1">
      <c r="B2" s="433" t="s">
        <v>166</v>
      </c>
      <c r="C2" s="434"/>
      <c r="D2" s="434"/>
      <c r="E2" s="434"/>
      <c r="F2" s="434"/>
      <c r="G2" s="434"/>
      <c r="H2" s="434"/>
      <c r="I2" s="435"/>
    </row>
    <row r="3" spans="2:13">
      <c r="B3" s="436"/>
      <c r="C3" s="437"/>
      <c r="D3" s="437"/>
      <c r="E3" s="437"/>
      <c r="F3" s="437"/>
      <c r="G3" s="437"/>
      <c r="H3" s="437"/>
      <c r="I3" s="438"/>
    </row>
    <row r="4" spans="2:13">
      <c r="B4" s="436"/>
      <c r="C4" s="437"/>
      <c r="D4" s="437"/>
      <c r="E4" s="437"/>
      <c r="F4" s="437"/>
      <c r="G4" s="437"/>
      <c r="H4" s="437"/>
      <c r="I4" s="438"/>
    </row>
    <row r="5" spans="2:13">
      <c r="B5" s="436"/>
      <c r="C5" s="437"/>
      <c r="D5" s="437"/>
      <c r="E5" s="437"/>
      <c r="F5" s="437"/>
      <c r="G5" s="437"/>
      <c r="H5" s="437"/>
      <c r="I5" s="438"/>
    </row>
    <row r="6" spans="2:13" ht="24.6" customHeight="1" thickBot="1">
      <c r="B6" s="439"/>
      <c r="C6" s="440"/>
      <c r="D6" s="440"/>
      <c r="E6" s="440"/>
      <c r="F6" s="440"/>
      <c r="G6" s="440"/>
      <c r="H6" s="440"/>
      <c r="I6" s="441"/>
    </row>
    <row r="7" spans="2:13" ht="15" thickBot="1">
      <c r="B7" s="1"/>
      <c r="C7" s="1"/>
      <c r="D7" s="1"/>
      <c r="E7" s="1"/>
      <c r="F7" s="1"/>
      <c r="G7" s="1"/>
      <c r="H7" s="1"/>
      <c r="I7" s="1"/>
    </row>
    <row r="8" spans="2:13" ht="18">
      <c r="B8" s="1"/>
      <c r="C8" s="153" t="s">
        <v>108</v>
      </c>
      <c r="D8" s="429">
        <v>1000</v>
      </c>
      <c r="E8" s="2"/>
      <c r="F8" s="409" t="s">
        <v>118</v>
      </c>
      <c r="G8" s="410">
        <f>(D10-D8)/D9</f>
        <v>-1</v>
      </c>
      <c r="H8" s="78"/>
      <c r="I8" s="78"/>
      <c r="J8" s="10"/>
      <c r="K8" s="10"/>
      <c r="L8" s="10"/>
      <c r="M8" s="10"/>
    </row>
    <row r="9" spans="2:13" ht="18">
      <c r="B9" s="1"/>
      <c r="C9" s="185" t="s">
        <v>109</v>
      </c>
      <c r="D9" s="430">
        <v>100</v>
      </c>
      <c r="E9" s="2"/>
      <c r="F9" s="427" t="s">
        <v>119</v>
      </c>
      <c r="G9" s="428">
        <f>(D11-D8)/D9</f>
        <v>1</v>
      </c>
      <c r="H9" s="78"/>
      <c r="I9" s="78"/>
      <c r="J9" s="10"/>
      <c r="K9" s="10"/>
      <c r="L9" s="10"/>
      <c r="M9" s="10"/>
    </row>
    <row r="10" spans="2:13" ht="18">
      <c r="B10" s="1"/>
      <c r="C10" s="185" t="s">
        <v>113</v>
      </c>
      <c r="D10" s="430">
        <v>900</v>
      </c>
      <c r="E10" s="2"/>
      <c r="F10" s="427" t="s">
        <v>116</v>
      </c>
      <c r="G10" s="428">
        <f>_xlfn.NORM.DIST(D10,D8,D9,TRUE)</f>
        <v>0.15865525393145699</v>
      </c>
      <c r="H10" s="78"/>
      <c r="I10" s="78"/>
      <c r="J10" s="10"/>
      <c r="K10" s="10"/>
      <c r="L10" s="10"/>
      <c r="M10" s="10"/>
    </row>
    <row r="11" spans="2:13" ht="18.600000000000001" thickBot="1">
      <c r="B11" s="1"/>
      <c r="C11" s="431" t="s">
        <v>114</v>
      </c>
      <c r="D11" s="432">
        <v>1100</v>
      </c>
      <c r="E11" s="2"/>
      <c r="F11" s="411" t="s">
        <v>117</v>
      </c>
      <c r="G11" s="412">
        <f>_xlfn.NORM.DIST(D11,D8,D9,TRUE)</f>
        <v>0.84134474606854304</v>
      </c>
      <c r="H11" s="78"/>
      <c r="I11" s="78"/>
      <c r="J11" s="10"/>
      <c r="K11" s="10"/>
      <c r="L11" s="10"/>
      <c r="M11" s="10"/>
    </row>
    <row r="12" spans="2:13">
      <c r="G12" s="10"/>
      <c r="H12" s="10"/>
      <c r="I12" s="10"/>
      <c r="J12" s="10"/>
      <c r="K12" s="10"/>
      <c r="L12" s="10"/>
      <c r="M12" s="10"/>
    </row>
    <row r="13" spans="2:13">
      <c r="G13" s="10"/>
      <c r="H13" s="10"/>
      <c r="I13" s="10"/>
      <c r="J13" s="10"/>
      <c r="K13" s="10"/>
      <c r="L13" s="10"/>
      <c r="M13" s="10"/>
    </row>
    <row r="14" spans="2:13">
      <c r="G14" s="10"/>
      <c r="H14" s="10"/>
      <c r="I14" s="10"/>
      <c r="J14" s="10"/>
      <c r="K14" s="10"/>
      <c r="L14" s="10"/>
      <c r="M14" s="10"/>
    </row>
    <row r="15" spans="2:13">
      <c r="G15" s="10"/>
      <c r="H15" s="10"/>
      <c r="I15" s="10"/>
      <c r="J15" s="10"/>
      <c r="K15" s="10"/>
      <c r="L15" s="10"/>
      <c r="M15" s="10"/>
    </row>
  </sheetData>
  <mergeCells count="1">
    <mergeCell ref="B2:I6"/>
  </mergeCell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DEC3-57A3-48AD-BE10-E195624068C1}">
  <dimension ref="F3:M14"/>
  <sheetViews>
    <sheetView workbookViewId="0">
      <selection activeCell="F4" sqref="F4:M10"/>
    </sheetView>
  </sheetViews>
  <sheetFormatPr defaultRowHeight="14.4"/>
  <cols>
    <col min="6" max="6" width="10.44140625" bestFit="1" customWidth="1"/>
    <col min="8" max="8" width="16.21875" bestFit="1" customWidth="1"/>
  </cols>
  <sheetData>
    <row r="3" spans="6:13" ht="5.4" customHeight="1" thickBot="1"/>
    <row r="4" spans="6:13" ht="14.4" customHeight="1">
      <c r="F4" s="453" t="s">
        <v>120</v>
      </c>
      <c r="G4" s="454"/>
      <c r="H4" s="454"/>
      <c r="I4" s="454"/>
      <c r="J4" s="454"/>
      <c r="K4" s="454"/>
      <c r="L4" s="454"/>
      <c r="M4" s="455"/>
    </row>
    <row r="5" spans="6:13" ht="14.4" customHeight="1">
      <c r="F5" s="456"/>
      <c r="G5" s="457"/>
      <c r="H5" s="457"/>
      <c r="I5" s="457"/>
      <c r="J5" s="457"/>
      <c r="K5" s="457"/>
      <c r="L5" s="457"/>
      <c r="M5" s="458"/>
    </row>
    <row r="6" spans="6:13" ht="14.4" customHeight="1">
      <c r="F6" s="456"/>
      <c r="G6" s="457"/>
      <c r="H6" s="457"/>
      <c r="I6" s="457"/>
      <c r="J6" s="457"/>
      <c r="K6" s="457"/>
      <c r="L6" s="457"/>
      <c r="M6" s="458"/>
    </row>
    <row r="7" spans="6:13" ht="14.4" customHeight="1">
      <c r="F7" s="456"/>
      <c r="G7" s="457"/>
      <c r="H7" s="457"/>
      <c r="I7" s="457"/>
      <c r="J7" s="457"/>
      <c r="K7" s="457"/>
      <c r="L7" s="457"/>
      <c r="M7" s="458"/>
    </row>
    <row r="8" spans="6:13" ht="14.4" customHeight="1">
      <c r="F8" s="456"/>
      <c r="G8" s="457"/>
      <c r="H8" s="457"/>
      <c r="I8" s="457"/>
      <c r="J8" s="457"/>
      <c r="K8" s="457"/>
      <c r="L8" s="457"/>
      <c r="M8" s="458"/>
    </row>
    <row r="9" spans="6:13" ht="14.4" customHeight="1">
      <c r="F9" s="456"/>
      <c r="G9" s="457"/>
      <c r="H9" s="457"/>
      <c r="I9" s="457"/>
      <c r="J9" s="457"/>
      <c r="K9" s="457"/>
      <c r="L9" s="457"/>
      <c r="M9" s="458"/>
    </row>
    <row r="10" spans="6:13" ht="21" customHeight="1" thickBot="1">
      <c r="F10" s="459"/>
      <c r="G10" s="460"/>
      <c r="H10" s="460"/>
      <c r="I10" s="460"/>
      <c r="J10" s="460"/>
      <c r="K10" s="460"/>
      <c r="L10" s="460"/>
      <c r="M10" s="461"/>
    </row>
    <row r="11" spans="6:13" ht="15" thickBot="1">
      <c r="F11" s="7"/>
      <c r="G11" s="7"/>
      <c r="H11" s="7"/>
      <c r="I11" s="7"/>
      <c r="J11" s="7"/>
      <c r="K11" s="7"/>
      <c r="L11" s="7"/>
      <c r="M11" s="7"/>
    </row>
    <row r="12" spans="6:13" ht="21">
      <c r="F12" s="443" t="s">
        <v>113</v>
      </c>
      <c r="G12" s="451">
        <v>100</v>
      </c>
      <c r="H12" s="445" t="s">
        <v>122</v>
      </c>
      <c r="I12" s="446">
        <f>200-100</f>
        <v>100</v>
      </c>
    </row>
    <row r="13" spans="6:13" ht="21.6" thickBot="1">
      <c r="F13" s="444" t="s">
        <v>121</v>
      </c>
      <c r="G13" s="452">
        <v>200</v>
      </c>
      <c r="H13" s="447" t="s">
        <v>33</v>
      </c>
      <c r="I13" s="448">
        <f>G13-G12</f>
        <v>100</v>
      </c>
    </row>
    <row r="14" spans="6:13" ht="21.6" thickBot="1">
      <c r="F14" s="442"/>
      <c r="G14" s="442"/>
      <c r="H14" s="449" t="s">
        <v>115</v>
      </c>
      <c r="I14" s="450">
        <f>I13/I12</f>
        <v>1</v>
      </c>
    </row>
  </sheetData>
  <mergeCells count="1">
    <mergeCell ref="F4:M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B988-3C7F-4641-944D-1117E40610C5}">
  <dimension ref="B1:I18"/>
  <sheetViews>
    <sheetView workbookViewId="0">
      <selection activeCell="H24" sqref="H24:I24"/>
    </sheetView>
  </sheetViews>
  <sheetFormatPr defaultRowHeight="14.4"/>
  <cols>
    <col min="1" max="1" width="10.33203125" bestFit="1" customWidth="1"/>
    <col min="6" max="6" width="9.5546875" customWidth="1"/>
  </cols>
  <sheetData>
    <row r="1" spans="2:9" ht="15" thickBot="1"/>
    <row r="2" spans="2:9">
      <c r="B2" s="36" t="s">
        <v>132</v>
      </c>
      <c r="C2" s="62"/>
      <c r="D2" s="62"/>
      <c r="E2" s="62"/>
      <c r="F2" s="63"/>
      <c r="G2" s="1"/>
      <c r="H2" s="1"/>
      <c r="I2" s="1"/>
    </row>
    <row r="3" spans="2:9">
      <c r="B3" s="64"/>
      <c r="C3" s="65"/>
      <c r="D3" s="65"/>
      <c r="E3" s="65"/>
      <c r="F3" s="66"/>
      <c r="G3" s="1"/>
      <c r="H3" s="1"/>
      <c r="I3" s="1"/>
    </row>
    <row r="4" spans="2:9" ht="15.6" customHeight="1">
      <c r="B4" s="64"/>
      <c r="C4" s="65"/>
      <c r="D4" s="65"/>
      <c r="E4" s="65"/>
      <c r="F4" s="66"/>
      <c r="G4" s="1"/>
      <c r="H4" s="1"/>
      <c r="I4" s="1"/>
    </row>
    <row r="5" spans="2:9" ht="15" thickBot="1">
      <c r="B5" s="67"/>
      <c r="C5" s="68"/>
      <c r="D5" s="68"/>
      <c r="E5" s="68"/>
      <c r="F5" s="69"/>
      <c r="G5" s="1"/>
      <c r="H5" s="1"/>
      <c r="I5" s="1"/>
    </row>
    <row r="6" spans="2:9" ht="18">
      <c r="B6" s="55" t="s">
        <v>0</v>
      </c>
      <c r="C6" s="103"/>
      <c r="D6" s="56" t="s">
        <v>5</v>
      </c>
      <c r="E6" s="103"/>
      <c r="F6" s="57" t="s">
        <v>6</v>
      </c>
      <c r="G6" s="1"/>
      <c r="H6" s="1"/>
      <c r="I6" s="1"/>
    </row>
    <row r="7" spans="2:9">
      <c r="B7" s="104">
        <v>105</v>
      </c>
      <c r="C7" s="105"/>
      <c r="D7" s="105">
        <f>B7-I9</f>
        <v>-17</v>
      </c>
      <c r="E7" s="105"/>
      <c r="F7" s="106">
        <f>D7*D7</f>
        <v>289</v>
      </c>
      <c r="G7" s="1"/>
      <c r="H7" s="1"/>
      <c r="I7" s="1"/>
    </row>
    <row r="8" spans="2:9" ht="15" thickBot="1">
      <c r="B8" s="104">
        <v>110</v>
      </c>
      <c r="C8" s="105"/>
      <c r="D8" s="105">
        <f>B8-I9</f>
        <v>-12</v>
      </c>
      <c r="E8" s="105"/>
      <c r="F8" s="106">
        <f t="shared" ref="F8:F16" si="0">D8*D8</f>
        <v>144</v>
      </c>
      <c r="G8" s="1"/>
      <c r="H8" s="1"/>
      <c r="I8" s="1"/>
    </row>
    <row r="9" spans="2:9" ht="15.6">
      <c r="B9" s="104">
        <v>115</v>
      </c>
      <c r="C9" s="105"/>
      <c r="D9" s="105">
        <f>B9-I9</f>
        <v>-7</v>
      </c>
      <c r="E9" s="105"/>
      <c r="F9" s="106">
        <f t="shared" si="0"/>
        <v>49</v>
      </c>
      <c r="G9" s="1"/>
      <c r="H9" s="58" t="s">
        <v>4</v>
      </c>
      <c r="I9" s="107">
        <f>AVERAGE(B7:B16)</f>
        <v>122</v>
      </c>
    </row>
    <row r="10" spans="2:9" ht="15.6">
      <c r="B10" s="104">
        <v>115</v>
      </c>
      <c r="C10" s="105"/>
      <c r="D10" s="105">
        <f>B10-I9</f>
        <v>-7</v>
      </c>
      <c r="E10" s="105"/>
      <c r="F10" s="106">
        <f t="shared" si="0"/>
        <v>49</v>
      </c>
      <c r="G10" s="1"/>
      <c r="H10" s="59" t="s">
        <v>12</v>
      </c>
      <c r="I10" s="60" t="s">
        <v>32</v>
      </c>
    </row>
    <row r="11" spans="2:9" ht="15.6">
      <c r="B11" s="104">
        <v>120</v>
      </c>
      <c r="C11" s="105"/>
      <c r="D11" s="105">
        <f>B11-I9</f>
        <v>-2</v>
      </c>
      <c r="E11" s="105"/>
      <c r="F11" s="106">
        <f t="shared" si="0"/>
        <v>4</v>
      </c>
      <c r="G11" s="1"/>
      <c r="H11" s="59"/>
      <c r="I11" s="60">
        <f>B16-B7</f>
        <v>35</v>
      </c>
    </row>
    <row r="12" spans="2:9" ht="15.6">
      <c r="B12" s="104">
        <v>125</v>
      </c>
      <c r="C12" s="105"/>
      <c r="D12" s="105">
        <f>B12-I9</f>
        <v>3</v>
      </c>
      <c r="E12" s="105"/>
      <c r="F12" s="106">
        <f t="shared" si="0"/>
        <v>9</v>
      </c>
      <c r="G12" s="1"/>
      <c r="H12" s="59" t="s">
        <v>7</v>
      </c>
      <c r="I12" s="60">
        <f>_xlfn.VAR.P(B7:B16)</f>
        <v>111</v>
      </c>
    </row>
    <row r="13" spans="2:9" ht="16.2" thickBot="1">
      <c r="B13" s="104">
        <v>125</v>
      </c>
      <c r="C13" s="105"/>
      <c r="D13" s="105">
        <f>B13-I9</f>
        <v>3</v>
      </c>
      <c r="E13" s="105"/>
      <c r="F13" s="106">
        <f t="shared" si="0"/>
        <v>9</v>
      </c>
      <c r="G13" s="1"/>
      <c r="H13" s="61" t="s">
        <v>8</v>
      </c>
      <c r="I13" s="108">
        <f>_xlfn.STDEV.P(B7:B16)</f>
        <v>10.535653752852738</v>
      </c>
    </row>
    <row r="14" spans="2:9">
      <c r="B14" s="104">
        <v>130</v>
      </c>
      <c r="C14" s="105"/>
      <c r="D14" s="105">
        <f>B14-I9</f>
        <v>8</v>
      </c>
      <c r="E14" s="105"/>
      <c r="F14" s="106">
        <f t="shared" si="0"/>
        <v>64</v>
      </c>
      <c r="G14" s="1"/>
      <c r="H14" s="1"/>
      <c r="I14" s="1"/>
    </row>
    <row r="15" spans="2:9">
      <c r="B15" s="104">
        <v>135</v>
      </c>
      <c r="C15" s="105"/>
      <c r="D15" s="105">
        <f>B15-I9</f>
        <v>13</v>
      </c>
      <c r="E15" s="105"/>
      <c r="F15" s="106">
        <f t="shared" si="0"/>
        <v>169</v>
      </c>
      <c r="G15" s="1"/>
      <c r="H15" s="1"/>
      <c r="I15" s="1"/>
    </row>
    <row r="16" spans="2:9" ht="15" thickBot="1">
      <c r="B16" s="109">
        <v>140</v>
      </c>
      <c r="C16" s="110"/>
      <c r="D16" s="110">
        <f>B16-I9</f>
        <v>18</v>
      </c>
      <c r="E16" s="110"/>
      <c r="F16" s="111">
        <f t="shared" si="0"/>
        <v>324</v>
      </c>
      <c r="G16" s="1"/>
      <c r="H16" s="1"/>
      <c r="I16" s="1"/>
    </row>
    <row r="17" spans="2:9">
      <c r="B17" s="1"/>
      <c r="C17" s="1"/>
      <c r="D17" s="1"/>
      <c r="E17" s="1"/>
      <c r="F17" s="1"/>
      <c r="G17" s="1"/>
      <c r="H17" s="1"/>
      <c r="I17" s="1"/>
    </row>
    <row r="18" spans="2:9">
      <c r="B18" s="1"/>
      <c r="C18" s="1"/>
      <c r="D18" s="1"/>
      <c r="E18" s="1"/>
      <c r="F18" s="1"/>
      <c r="G18" s="1"/>
      <c r="H18" s="1"/>
      <c r="I18" s="1"/>
    </row>
  </sheetData>
  <sortState xmlns:xlrd2="http://schemas.microsoft.com/office/spreadsheetml/2017/richdata2" ref="B7:B16">
    <sortCondition ref="B7:B16"/>
  </sortState>
  <mergeCells count="1">
    <mergeCell ref="B2:F5"/>
  </mergeCell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9D8C-F398-41A2-9E8C-4049C3FDC2EB}">
  <dimension ref="G4:P16"/>
  <sheetViews>
    <sheetView topLeftCell="A2" workbookViewId="0">
      <selection activeCell="G5" sqref="G5:N12"/>
    </sheetView>
  </sheetViews>
  <sheetFormatPr defaultRowHeight="14.4"/>
  <cols>
    <col min="4" max="4" width="12.5546875" bestFit="1" customWidth="1"/>
    <col min="10" max="10" width="15" bestFit="1" customWidth="1"/>
    <col min="11" max="11" width="18.5546875" bestFit="1" customWidth="1"/>
  </cols>
  <sheetData>
    <row r="4" spans="7:16" ht="15" thickBot="1"/>
    <row r="5" spans="7:16" ht="14.4" customHeight="1">
      <c r="G5" s="466" t="s">
        <v>123</v>
      </c>
      <c r="H5" s="467"/>
      <c r="I5" s="467"/>
      <c r="J5" s="467"/>
      <c r="K5" s="467"/>
      <c r="L5" s="467"/>
      <c r="M5" s="467"/>
      <c r="N5" s="468"/>
      <c r="O5" s="379"/>
      <c r="P5" s="379"/>
    </row>
    <row r="6" spans="7:16" ht="27" customHeight="1">
      <c r="G6" s="469"/>
      <c r="H6" s="470"/>
      <c r="I6" s="470"/>
      <c r="J6" s="470"/>
      <c r="K6" s="470"/>
      <c r="L6" s="470"/>
      <c r="M6" s="470"/>
      <c r="N6" s="471"/>
      <c r="O6" s="379"/>
      <c r="P6" s="379"/>
    </row>
    <row r="7" spans="7:16" ht="14.4" customHeight="1">
      <c r="G7" s="469"/>
      <c r="H7" s="470"/>
      <c r="I7" s="470"/>
      <c r="J7" s="470"/>
      <c r="K7" s="470"/>
      <c r="L7" s="470"/>
      <c r="M7" s="470"/>
      <c r="N7" s="471"/>
      <c r="O7" s="379"/>
      <c r="P7" s="379"/>
    </row>
    <row r="8" spans="7:16" ht="14.4" customHeight="1">
      <c r="G8" s="469"/>
      <c r="H8" s="470"/>
      <c r="I8" s="470"/>
      <c r="J8" s="470"/>
      <c r="K8" s="470"/>
      <c r="L8" s="470"/>
      <c r="M8" s="470"/>
      <c r="N8" s="471"/>
      <c r="O8" s="379"/>
      <c r="P8" s="379"/>
    </row>
    <row r="9" spans="7:16" ht="14.4" customHeight="1">
      <c r="G9" s="469"/>
      <c r="H9" s="470"/>
      <c r="I9" s="470"/>
      <c r="J9" s="470"/>
      <c r="K9" s="470"/>
      <c r="L9" s="470"/>
      <c r="M9" s="470"/>
      <c r="N9" s="471"/>
      <c r="O9" s="379"/>
      <c r="P9" s="379"/>
    </row>
    <row r="10" spans="7:16" ht="14.4" customHeight="1">
      <c r="G10" s="469"/>
      <c r="H10" s="470"/>
      <c r="I10" s="470"/>
      <c r="J10" s="470"/>
      <c r="K10" s="470"/>
      <c r="L10" s="470"/>
      <c r="M10" s="470"/>
      <c r="N10" s="471"/>
      <c r="O10" s="379"/>
      <c r="P10" s="379"/>
    </row>
    <row r="11" spans="7:16" ht="14.4" customHeight="1">
      <c r="G11" s="469"/>
      <c r="H11" s="470"/>
      <c r="I11" s="470"/>
      <c r="J11" s="470"/>
      <c r="K11" s="470"/>
      <c r="L11" s="470"/>
      <c r="M11" s="470"/>
      <c r="N11" s="471"/>
      <c r="O11" s="379"/>
      <c r="P11" s="379"/>
    </row>
    <row r="12" spans="7:16" ht="14.4" customHeight="1" thickBot="1">
      <c r="G12" s="472"/>
      <c r="H12" s="473"/>
      <c r="I12" s="473"/>
      <c r="J12" s="473"/>
      <c r="K12" s="473"/>
      <c r="L12" s="473"/>
      <c r="M12" s="473"/>
      <c r="N12" s="474"/>
      <c r="O12" s="379"/>
      <c r="P12" s="379"/>
    </row>
    <row r="13" spans="7:16" ht="16.2" thickBot="1">
      <c r="G13" s="379"/>
      <c r="H13" s="379"/>
      <c r="I13" s="379"/>
      <c r="J13" s="379"/>
      <c r="K13" s="379"/>
      <c r="L13" s="379"/>
      <c r="M13" s="379"/>
      <c r="N13" s="379"/>
      <c r="O13" s="379"/>
      <c r="P13" s="379"/>
    </row>
    <row r="14" spans="7:16" ht="21.6" thickBot="1">
      <c r="G14" s="330" t="s">
        <v>108</v>
      </c>
      <c r="H14" s="422">
        <v>20</v>
      </c>
      <c r="I14" s="379"/>
      <c r="J14" s="464" t="s">
        <v>115</v>
      </c>
      <c r="K14" s="465">
        <f>1 - EXP(-H16*H15)</f>
        <v>0.52763344725898531</v>
      </c>
      <c r="L14" s="379"/>
      <c r="M14" s="379"/>
      <c r="N14" s="379"/>
      <c r="O14" s="379"/>
      <c r="P14" s="379"/>
    </row>
    <row r="15" spans="7:16" ht="14.4" customHeight="1">
      <c r="G15" s="332" t="s">
        <v>0</v>
      </c>
      <c r="H15" s="423">
        <v>15</v>
      </c>
      <c r="I15" s="379"/>
      <c r="J15" s="379"/>
      <c r="K15" s="379"/>
      <c r="L15" s="379"/>
      <c r="M15" s="379"/>
      <c r="N15" s="379"/>
      <c r="O15" s="379"/>
      <c r="P15" s="379"/>
    </row>
    <row r="16" spans="7:16" ht="14.4" customHeight="1" thickBot="1">
      <c r="G16" s="462" t="s">
        <v>112</v>
      </c>
      <c r="H16" s="463">
        <f>1/H14</f>
        <v>0.05</v>
      </c>
      <c r="I16" s="379"/>
      <c r="J16" s="379"/>
      <c r="K16" s="379"/>
      <c r="L16" s="379"/>
      <c r="M16" s="379"/>
      <c r="N16" s="379"/>
      <c r="O16" s="379"/>
      <c r="P16" s="379"/>
    </row>
  </sheetData>
  <mergeCells count="1">
    <mergeCell ref="G5:N1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E261-2FB6-483F-BCF7-D358259ABD30}">
  <dimension ref="D4:Q15"/>
  <sheetViews>
    <sheetView workbookViewId="0">
      <selection activeCell="E18" sqref="E18"/>
    </sheetView>
  </sheetViews>
  <sheetFormatPr defaultRowHeight="14.4"/>
  <cols>
    <col min="4" max="4" width="15" bestFit="1" customWidth="1"/>
    <col min="5" max="5" width="18.5546875" bestFit="1" customWidth="1"/>
    <col min="12" max="12" width="13.21875" customWidth="1"/>
    <col min="13" max="13" width="12.6640625" customWidth="1"/>
  </cols>
  <sheetData>
    <row r="4" spans="4:17" ht="14.4" customHeight="1">
      <c r="D4" s="371" t="s">
        <v>124</v>
      </c>
      <c r="E4" s="475"/>
      <c r="F4" s="475"/>
      <c r="G4" s="475"/>
      <c r="H4" s="475"/>
      <c r="I4" s="475"/>
      <c r="J4" s="475"/>
      <c r="K4" s="475"/>
      <c r="L4" s="8"/>
      <c r="M4" s="8"/>
      <c r="N4" s="379"/>
      <c r="O4" s="379"/>
      <c r="P4" s="379"/>
      <c r="Q4" s="379"/>
    </row>
    <row r="5" spans="4:17" ht="14.4" customHeight="1">
      <c r="D5" s="475"/>
      <c r="E5" s="475"/>
      <c r="F5" s="475"/>
      <c r="G5" s="475"/>
      <c r="H5" s="475"/>
      <c r="I5" s="475"/>
      <c r="J5" s="475"/>
      <c r="K5" s="475"/>
      <c r="L5" s="8"/>
      <c r="M5" s="8"/>
      <c r="N5" s="379"/>
      <c r="O5" s="379"/>
      <c r="P5" s="379"/>
      <c r="Q5" s="379"/>
    </row>
    <row r="6" spans="4:17" ht="14.4" customHeight="1">
      <c r="D6" s="475"/>
      <c r="E6" s="475"/>
      <c r="F6" s="475"/>
      <c r="G6" s="475"/>
      <c r="H6" s="475"/>
      <c r="I6" s="475"/>
      <c r="J6" s="475"/>
      <c r="K6" s="475"/>
      <c r="L6" s="8"/>
      <c r="M6" s="8"/>
      <c r="N6" s="379"/>
      <c r="O6" s="379"/>
      <c r="P6" s="379"/>
      <c r="Q6" s="379"/>
    </row>
    <row r="7" spans="4:17" ht="14.4" customHeight="1">
      <c r="D7" s="475"/>
      <c r="E7" s="475"/>
      <c r="F7" s="475"/>
      <c r="G7" s="475"/>
      <c r="H7" s="475"/>
      <c r="I7" s="475"/>
      <c r="J7" s="475"/>
      <c r="K7" s="475"/>
      <c r="L7" s="8"/>
      <c r="M7" s="8"/>
      <c r="N7" s="379"/>
      <c r="O7" s="379"/>
      <c r="P7" s="379"/>
      <c r="Q7" s="379"/>
    </row>
    <row r="8" spans="4:17" ht="14.4" customHeight="1">
      <c r="D8" s="475"/>
      <c r="E8" s="475"/>
      <c r="F8" s="475"/>
      <c r="G8" s="475"/>
      <c r="H8" s="475"/>
      <c r="I8" s="475"/>
      <c r="J8" s="475"/>
      <c r="K8" s="475"/>
      <c r="L8" s="8"/>
      <c r="M8" s="8"/>
      <c r="N8" s="379"/>
      <c r="O8" s="379"/>
      <c r="P8" s="379"/>
      <c r="Q8" s="379"/>
    </row>
    <row r="9" spans="4:17" ht="14.4" customHeight="1">
      <c r="D9" s="475"/>
      <c r="E9" s="475"/>
      <c r="F9" s="475"/>
      <c r="G9" s="475"/>
      <c r="H9" s="475"/>
      <c r="I9" s="475"/>
      <c r="J9" s="475"/>
      <c r="K9" s="475"/>
      <c r="L9" s="8"/>
      <c r="M9" s="8"/>
      <c r="N9" s="379"/>
      <c r="O9" s="379"/>
      <c r="P9" s="379"/>
      <c r="Q9" s="379"/>
    </row>
    <row r="10" spans="4:17" ht="25.8" customHeight="1">
      <c r="D10" s="475"/>
      <c r="E10" s="475"/>
      <c r="F10" s="475"/>
      <c r="G10" s="475"/>
      <c r="H10" s="475"/>
      <c r="I10" s="475"/>
      <c r="J10" s="475"/>
      <c r="K10" s="475"/>
      <c r="L10" s="8"/>
      <c r="M10" s="8"/>
      <c r="N10" s="379"/>
      <c r="O10" s="379"/>
      <c r="P10" s="379"/>
      <c r="Q10" s="379"/>
    </row>
    <row r="11" spans="4:17" ht="14.4" customHeight="1" thickBot="1">
      <c r="H11" s="8"/>
      <c r="I11" s="8"/>
      <c r="J11" s="8"/>
      <c r="K11" s="8"/>
      <c r="L11" s="8"/>
      <c r="M11" s="8"/>
      <c r="N11" s="379"/>
      <c r="O11" s="379"/>
      <c r="P11" s="379"/>
      <c r="Q11" s="379"/>
    </row>
    <row r="12" spans="4:17" ht="21">
      <c r="D12" s="476" t="s">
        <v>112</v>
      </c>
      <c r="E12" s="477">
        <v>2</v>
      </c>
      <c r="H12" s="379"/>
      <c r="I12" s="379"/>
      <c r="J12" s="379"/>
      <c r="K12" s="379"/>
      <c r="L12" s="379"/>
      <c r="M12" s="379"/>
      <c r="N12" s="379"/>
      <c r="O12" s="379"/>
      <c r="P12" s="379"/>
      <c r="Q12" s="379"/>
    </row>
    <row r="13" spans="4:17" ht="21">
      <c r="D13" s="415" t="s">
        <v>0</v>
      </c>
      <c r="E13" s="478">
        <v>3</v>
      </c>
      <c r="H13" s="379"/>
      <c r="I13" s="379"/>
      <c r="J13" s="379"/>
      <c r="K13" s="379"/>
      <c r="L13" s="379"/>
      <c r="M13" s="379"/>
      <c r="N13" s="379"/>
      <c r="O13" s="379"/>
      <c r="P13" s="379"/>
      <c r="Q13" s="379"/>
    </row>
    <row r="14" spans="4:17" ht="21.6" thickBot="1">
      <c r="D14" s="479" t="s">
        <v>115</v>
      </c>
      <c r="E14" s="480">
        <f>_xlfn.POISSON.DIST(3, 2, FALSE)</f>
        <v>0.18044704431548364</v>
      </c>
    </row>
    <row r="15" spans="4:17" ht="21">
      <c r="D15" s="481"/>
      <c r="E15" s="481"/>
    </row>
  </sheetData>
  <mergeCells count="1">
    <mergeCell ref="D4:K10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608F-6E26-4E25-98A8-3C7776437127}">
  <dimension ref="B1:R24"/>
  <sheetViews>
    <sheetView tabSelected="1" workbookViewId="0">
      <selection activeCell="H17" sqref="H17"/>
    </sheetView>
  </sheetViews>
  <sheetFormatPr defaultRowHeight="14.4"/>
  <cols>
    <col min="2" max="2" width="7.44140625" customWidth="1"/>
    <col min="3" max="3" width="11.88671875" customWidth="1"/>
    <col min="4" max="4" width="15" bestFit="1" customWidth="1"/>
    <col min="5" max="5" width="18.5546875" bestFit="1" customWidth="1"/>
    <col min="12" max="12" width="24.88671875" customWidth="1"/>
    <col min="13" max="13" width="11.88671875" customWidth="1"/>
  </cols>
  <sheetData>
    <row r="1" spans="2:18" ht="15" thickBot="1"/>
    <row r="2" spans="2:18" ht="14.4" customHeight="1">
      <c r="B2" s="400" t="s">
        <v>125</v>
      </c>
      <c r="C2" s="401"/>
      <c r="D2" s="401"/>
      <c r="E2" s="401"/>
      <c r="F2" s="401"/>
      <c r="G2" s="401"/>
      <c r="H2" s="401"/>
      <c r="I2" s="401"/>
      <c r="J2" s="401"/>
      <c r="K2" s="402"/>
    </row>
    <row r="3" spans="2:18" ht="14.4" customHeight="1">
      <c r="B3" s="403"/>
      <c r="C3" s="404"/>
      <c r="D3" s="404"/>
      <c r="E3" s="404"/>
      <c r="F3" s="404"/>
      <c r="G3" s="404"/>
      <c r="H3" s="404"/>
      <c r="I3" s="404"/>
      <c r="J3" s="404"/>
      <c r="K3" s="405"/>
    </row>
    <row r="4" spans="2:18" ht="14.4" customHeight="1">
      <c r="B4" s="403"/>
      <c r="C4" s="404"/>
      <c r="D4" s="404"/>
      <c r="E4" s="404"/>
      <c r="F4" s="404"/>
      <c r="G4" s="404"/>
      <c r="H4" s="404"/>
      <c r="I4" s="404"/>
      <c r="J4" s="404"/>
      <c r="K4" s="405"/>
    </row>
    <row r="5" spans="2:18" ht="14.4" customHeight="1">
      <c r="B5" s="403"/>
      <c r="C5" s="404"/>
      <c r="D5" s="404"/>
      <c r="E5" s="404"/>
      <c r="F5" s="404"/>
      <c r="G5" s="404"/>
      <c r="H5" s="404"/>
      <c r="I5" s="404"/>
      <c r="J5" s="404"/>
      <c r="K5" s="405"/>
    </row>
    <row r="6" spans="2:18" ht="14.4" customHeight="1">
      <c r="B6" s="403"/>
      <c r="C6" s="404"/>
      <c r="D6" s="404"/>
      <c r="E6" s="404"/>
      <c r="F6" s="404"/>
      <c r="G6" s="404"/>
      <c r="H6" s="404"/>
      <c r="I6" s="404"/>
      <c r="J6" s="404"/>
      <c r="K6" s="405"/>
    </row>
    <row r="7" spans="2:18" ht="14.4" customHeight="1">
      <c r="B7" s="403"/>
      <c r="C7" s="404"/>
      <c r="D7" s="404"/>
      <c r="E7" s="404"/>
      <c r="F7" s="404"/>
      <c r="G7" s="404"/>
      <c r="H7" s="404"/>
      <c r="I7" s="404"/>
      <c r="J7" s="404"/>
      <c r="K7" s="405"/>
      <c r="L7" s="379"/>
      <c r="M7" s="379"/>
      <c r="N7" s="379"/>
      <c r="O7" s="379"/>
      <c r="P7" s="379"/>
      <c r="Q7" s="379"/>
      <c r="R7" s="379"/>
    </row>
    <row r="8" spans="2:18" ht="14.4" customHeight="1">
      <c r="B8" s="403"/>
      <c r="C8" s="404"/>
      <c r="D8" s="404"/>
      <c r="E8" s="404"/>
      <c r="F8" s="404"/>
      <c r="G8" s="404"/>
      <c r="H8" s="404"/>
      <c r="I8" s="404"/>
      <c r="J8" s="404"/>
      <c r="K8" s="405"/>
      <c r="L8" s="379"/>
      <c r="M8" s="379"/>
      <c r="N8" s="379"/>
      <c r="O8" s="379"/>
      <c r="P8" s="379"/>
      <c r="Q8" s="379"/>
      <c r="R8" s="379"/>
    </row>
    <row r="9" spans="2:18" ht="14.4" customHeight="1" thickBot="1">
      <c r="B9" s="406"/>
      <c r="C9" s="407"/>
      <c r="D9" s="407"/>
      <c r="E9" s="407"/>
      <c r="F9" s="407"/>
      <c r="G9" s="407"/>
      <c r="H9" s="407"/>
      <c r="I9" s="407"/>
      <c r="J9" s="407"/>
      <c r="K9" s="408"/>
      <c r="L9" s="379"/>
      <c r="M9" s="379"/>
      <c r="N9" s="379"/>
      <c r="O9" s="379"/>
      <c r="P9" s="379"/>
      <c r="Q9" s="379"/>
      <c r="R9" s="379"/>
    </row>
    <row r="10" spans="2:18" ht="15.6" customHeight="1" thickBo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379"/>
      <c r="M10" s="379"/>
      <c r="N10" s="379"/>
      <c r="O10" s="379"/>
      <c r="P10" s="379"/>
      <c r="Q10" s="379"/>
      <c r="R10" s="379"/>
    </row>
    <row r="11" spans="2:18" ht="21.6" thickBot="1">
      <c r="B11" s="443" t="s">
        <v>126</v>
      </c>
      <c r="C11" s="446">
        <v>0.3</v>
      </c>
      <c r="D11" s="442"/>
      <c r="E11" s="442"/>
      <c r="I11" s="379"/>
      <c r="J11" s="379"/>
      <c r="K11" s="379"/>
      <c r="L11" s="379"/>
      <c r="M11" s="379"/>
      <c r="N11" s="379"/>
      <c r="O11" s="379"/>
      <c r="P11" s="379"/>
      <c r="Q11" s="379"/>
      <c r="R11" s="379"/>
    </row>
    <row r="12" spans="2:18" ht="21.6" thickBot="1">
      <c r="B12" s="484" t="s">
        <v>127</v>
      </c>
      <c r="C12" s="448">
        <v>10</v>
      </c>
      <c r="D12" s="483" t="s">
        <v>115</v>
      </c>
      <c r="E12" s="482">
        <f>COMBIN(10,3) * (0.3^3) * (0.7^7)</f>
        <v>0.26682793199999982</v>
      </c>
      <c r="I12" s="379"/>
      <c r="J12" s="379"/>
      <c r="K12" s="379"/>
      <c r="L12" s="379"/>
      <c r="M12" s="379"/>
      <c r="N12" s="379"/>
      <c r="O12" s="379"/>
      <c r="P12" s="379"/>
      <c r="Q12" s="379"/>
      <c r="R12" s="379"/>
    </row>
    <row r="13" spans="2:18" ht="21.6" thickBot="1">
      <c r="B13" s="444" t="s">
        <v>0</v>
      </c>
      <c r="C13" s="450">
        <v>3</v>
      </c>
      <c r="D13" s="442"/>
      <c r="E13" s="442"/>
      <c r="I13" s="379"/>
      <c r="J13" s="379"/>
      <c r="K13" s="379"/>
      <c r="L13" s="379"/>
      <c r="M13" s="379"/>
      <c r="N13" s="379"/>
      <c r="O13" s="379"/>
      <c r="P13" s="379"/>
      <c r="Q13" s="379"/>
      <c r="R13" s="379"/>
    </row>
    <row r="14" spans="2:18" ht="14.4" customHeight="1">
      <c r="I14" s="379"/>
      <c r="J14" s="379"/>
      <c r="K14" s="379"/>
      <c r="L14" s="379"/>
      <c r="M14" s="379"/>
      <c r="N14" s="379"/>
      <c r="O14" s="379"/>
      <c r="P14" s="379"/>
      <c r="Q14" s="379"/>
      <c r="R14" s="379"/>
    </row>
    <row r="24" spans="10:10">
      <c r="J24" s="5"/>
    </row>
  </sheetData>
  <mergeCells count="1">
    <mergeCell ref="B2:K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783A-42A7-423B-9578-422DFA686F08}">
  <dimension ref="B2:Q15"/>
  <sheetViews>
    <sheetView workbookViewId="0">
      <selection activeCell="B3" sqref="B3:I7"/>
    </sheetView>
  </sheetViews>
  <sheetFormatPr defaultRowHeight="14.4"/>
  <cols>
    <col min="2" max="2" width="15" bestFit="1" customWidth="1"/>
    <col min="3" max="3" width="18.5546875" bestFit="1" customWidth="1"/>
    <col min="10" max="10" width="17.33203125" customWidth="1"/>
    <col min="11" max="11" width="13.33203125" customWidth="1"/>
  </cols>
  <sheetData>
    <row r="2" spans="2:17" ht="15" thickBot="1"/>
    <row r="3" spans="2:17">
      <c r="B3" s="453" t="s">
        <v>128</v>
      </c>
      <c r="C3" s="489"/>
      <c r="D3" s="489"/>
      <c r="E3" s="489"/>
      <c r="F3" s="489"/>
      <c r="G3" s="489"/>
      <c r="H3" s="489"/>
      <c r="I3" s="490"/>
    </row>
    <row r="4" spans="2:17">
      <c r="B4" s="491"/>
      <c r="C4" s="492"/>
      <c r="D4" s="492"/>
      <c r="E4" s="492"/>
      <c r="F4" s="492"/>
      <c r="G4" s="492"/>
      <c r="H4" s="492"/>
      <c r="I4" s="493"/>
    </row>
    <row r="5" spans="2:17">
      <c r="B5" s="491"/>
      <c r="C5" s="492"/>
      <c r="D5" s="492"/>
      <c r="E5" s="492"/>
      <c r="F5" s="492"/>
      <c r="G5" s="492"/>
      <c r="H5" s="492"/>
      <c r="I5" s="493"/>
    </row>
    <row r="6" spans="2:17">
      <c r="B6" s="491"/>
      <c r="C6" s="492"/>
      <c r="D6" s="492"/>
      <c r="E6" s="492"/>
      <c r="F6" s="492"/>
      <c r="G6" s="492"/>
      <c r="H6" s="492"/>
      <c r="I6" s="493"/>
    </row>
    <row r="7" spans="2:17" ht="14.4" customHeight="1" thickBot="1">
      <c r="B7" s="494"/>
      <c r="C7" s="495"/>
      <c r="D7" s="495"/>
      <c r="E7" s="495"/>
      <c r="F7" s="495"/>
      <c r="G7" s="495"/>
      <c r="H7" s="495"/>
      <c r="I7" s="496"/>
      <c r="J7" s="8"/>
      <c r="K7" s="8"/>
      <c r="L7" s="8"/>
      <c r="M7" s="8"/>
      <c r="N7" s="8"/>
      <c r="O7" s="8"/>
      <c r="P7" s="8"/>
      <c r="Q7" s="8"/>
    </row>
    <row r="8" spans="2:17" ht="15.6">
      <c r="B8" s="10"/>
      <c r="C8" s="10"/>
      <c r="D8" s="10"/>
      <c r="E8" s="10"/>
      <c r="F8" s="10"/>
      <c r="G8" s="10"/>
      <c r="H8" s="10"/>
      <c r="I8" s="10"/>
      <c r="J8" s="8"/>
      <c r="K8" s="8"/>
      <c r="L8" s="8"/>
      <c r="M8" s="8"/>
      <c r="N8" s="8"/>
      <c r="O8" s="8"/>
      <c r="P8" s="8"/>
      <c r="Q8" s="8"/>
    </row>
    <row r="9" spans="2:17" ht="21.6" thickBot="1">
      <c r="B9" s="485" t="s">
        <v>127</v>
      </c>
      <c r="C9" s="486">
        <v>3</v>
      </c>
      <c r="D9" s="10"/>
      <c r="E9" s="10"/>
      <c r="F9" s="10"/>
      <c r="G9" s="10"/>
      <c r="H9" s="10"/>
      <c r="I9" s="10"/>
      <c r="J9" s="8"/>
      <c r="K9" s="8"/>
      <c r="L9" s="8"/>
      <c r="M9" s="8"/>
      <c r="N9" s="8"/>
      <c r="O9" s="8"/>
      <c r="P9" s="8"/>
      <c r="Q9" s="8"/>
    </row>
    <row r="10" spans="2:17" ht="21.6" thickBot="1">
      <c r="B10" s="487" t="s">
        <v>115</v>
      </c>
      <c r="C10" s="488">
        <f>1 - (5/6)^3</f>
        <v>0.42129629629629617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2:17" ht="14.4" customHeight="1"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2:17" ht="14.4" customHeight="1">
      <c r="F12" s="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2:17" ht="14.4" customHeight="1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2:17" ht="14.4" customHeight="1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2:17" ht="14.4" customHeight="1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</sheetData>
  <mergeCells count="1">
    <mergeCell ref="B3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B08F-B65C-4854-96B0-A96ABB16829E}">
  <dimension ref="F1:N38"/>
  <sheetViews>
    <sheetView topLeftCell="F1" workbookViewId="0">
      <selection activeCell="H24" sqref="H24:I24"/>
    </sheetView>
  </sheetViews>
  <sheetFormatPr defaultRowHeight="14.4"/>
  <cols>
    <col min="11" max="11" width="13.6640625" customWidth="1"/>
    <col min="12" max="12" width="11.44140625" customWidth="1"/>
  </cols>
  <sheetData>
    <row r="1" spans="6:14" ht="15" thickBot="1">
      <c r="F1" s="74"/>
      <c r="G1" s="74"/>
      <c r="H1" s="74"/>
      <c r="I1" s="74"/>
      <c r="J1" s="74"/>
      <c r="K1" s="74"/>
      <c r="L1" s="74"/>
    </row>
    <row r="2" spans="6:14">
      <c r="F2" s="77" t="s">
        <v>133</v>
      </c>
      <c r="G2" s="112"/>
      <c r="H2" s="112"/>
      <c r="I2" s="112"/>
      <c r="J2" s="112"/>
      <c r="K2" s="112"/>
      <c r="L2" s="113"/>
      <c r="M2" s="1"/>
      <c r="N2" s="1"/>
    </row>
    <row r="3" spans="6:14">
      <c r="F3" s="114"/>
      <c r="G3" s="115"/>
      <c r="H3" s="115"/>
      <c r="I3" s="115"/>
      <c r="J3" s="115"/>
      <c r="K3" s="115"/>
      <c r="L3" s="116"/>
      <c r="M3" s="1"/>
      <c r="N3" s="1"/>
    </row>
    <row r="4" spans="6:14" ht="15" thickBot="1">
      <c r="F4" s="117"/>
      <c r="G4" s="118"/>
      <c r="H4" s="118"/>
      <c r="I4" s="118"/>
      <c r="J4" s="118"/>
      <c r="K4" s="118"/>
      <c r="L4" s="119"/>
      <c r="M4" s="1"/>
      <c r="N4" s="1"/>
    </row>
    <row r="5" spans="6:14" ht="18">
      <c r="F5" s="1"/>
      <c r="G5" s="75" t="s">
        <v>0</v>
      </c>
      <c r="H5" s="120"/>
      <c r="I5" s="121" t="s">
        <v>9</v>
      </c>
      <c r="J5" s="120"/>
      <c r="K5" s="76" t="s">
        <v>10</v>
      </c>
      <c r="L5" s="1"/>
      <c r="M5" s="1"/>
      <c r="N5" s="1"/>
    </row>
    <row r="6" spans="6:14">
      <c r="F6" s="1"/>
      <c r="G6" s="122">
        <v>400</v>
      </c>
      <c r="H6" s="123"/>
      <c r="I6" s="123">
        <f>G6-N13</f>
        <v>-193.33333333333337</v>
      </c>
      <c r="J6" s="123"/>
      <c r="K6" s="124">
        <f>I6*I6</f>
        <v>37377.777777777796</v>
      </c>
      <c r="L6" s="1"/>
      <c r="M6" s="1"/>
      <c r="N6" s="1"/>
    </row>
    <row r="7" spans="6:14">
      <c r="F7" s="1"/>
      <c r="G7" s="122">
        <v>400</v>
      </c>
      <c r="H7" s="123"/>
      <c r="I7" s="123">
        <f>G7-N13</f>
        <v>-193.33333333333337</v>
      </c>
      <c r="J7" s="123"/>
      <c r="K7" s="124">
        <f t="shared" ref="K7:K35" si="0">I7*I7</f>
        <v>37377.777777777796</v>
      </c>
      <c r="L7" s="1"/>
      <c r="M7" s="1"/>
      <c r="N7" s="1"/>
    </row>
    <row r="8" spans="6:14">
      <c r="F8" s="1"/>
      <c r="G8" s="122">
        <v>400</v>
      </c>
      <c r="H8" s="123"/>
      <c r="I8" s="123">
        <f>G8-N13</f>
        <v>-193.33333333333337</v>
      </c>
      <c r="J8" s="123"/>
      <c r="K8" s="124">
        <f t="shared" si="0"/>
        <v>37377.777777777796</v>
      </c>
      <c r="L8" s="1"/>
      <c r="M8" s="1"/>
      <c r="N8" s="1"/>
    </row>
    <row r="9" spans="6:14">
      <c r="F9" s="1"/>
      <c r="G9" s="122">
        <v>450</v>
      </c>
      <c r="H9" s="123"/>
      <c r="I9" s="123">
        <f>G9-N13</f>
        <v>-143.33333333333337</v>
      </c>
      <c r="J9" s="123"/>
      <c r="K9" s="124">
        <f t="shared" si="0"/>
        <v>20544.444444444456</v>
      </c>
      <c r="L9" s="1"/>
      <c r="M9" s="1"/>
      <c r="N9" s="1"/>
    </row>
    <row r="10" spans="6:14">
      <c r="F10" s="1"/>
      <c r="G10" s="122">
        <v>500</v>
      </c>
      <c r="H10" s="123"/>
      <c r="I10" s="123">
        <f>G10-N13</f>
        <v>-93.333333333333371</v>
      </c>
      <c r="J10" s="123"/>
      <c r="K10" s="124">
        <f t="shared" si="0"/>
        <v>8711.1111111111186</v>
      </c>
      <c r="L10" s="1"/>
      <c r="M10" s="1"/>
      <c r="N10" s="1"/>
    </row>
    <row r="11" spans="6:14">
      <c r="F11" s="1"/>
      <c r="G11" s="122">
        <v>500</v>
      </c>
      <c r="H11" s="123"/>
      <c r="I11" s="123">
        <f>G11-N13</f>
        <v>-93.333333333333371</v>
      </c>
      <c r="J11" s="123"/>
      <c r="K11" s="124">
        <f t="shared" si="0"/>
        <v>8711.1111111111186</v>
      </c>
      <c r="L11" s="1"/>
      <c r="M11" s="1"/>
      <c r="N11" s="1"/>
    </row>
    <row r="12" spans="6:14" ht="15" thickBot="1">
      <c r="F12" s="1"/>
      <c r="G12" s="122">
        <v>500</v>
      </c>
      <c r="H12" s="123"/>
      <c r="I12" s="123">
        <f>G12-N13</f>
        <v>-93.333333333333371</v>
      </c>
      <c r="J12" s="123"/>
      <c r="K12" s="124">
        <f t="shared" si="0"/>
        <v>8711.1111111111186</v>
      </c>
      <c r="L12" s="1"/>
      <c r="M12" s="1"/>
      <c r="N12" s="1"/>
    </row>
    <row r="13" spans="6:14" ht="15.6">
      <c r="F13" s="1"/>
      <c r="G13" s="122">
        <v>500</v>
      </c>
      <c r="H13" s="123"/>
      <c r="I13" s="123">
        <f>G13-N13</f>
        <v>-93.333333333333371</v>
      </c>
      <c r="J13" s="123"/>
      <c r="K13" s="124">
        <f t="shared" si="0"/>
        <v>8711.1111111111186</v>
      </c>
      <c r="L13" s="1"/>
      <c r="M13" s="71" t="s">
        <v>1</v>
      </c>
      <c r="N13" s="125">
        <f>AVERAGE(G6:G35)</f>
        <v>593.33333333333337</v>
      </c>
    </row>
    <row r="14" spans="6:14" ht="15.6">
      <c r="F14" s="1"/>
      <c r="G14" s="122">
        <v>550</v>
      </c>
      <c r="H14" s="123"/>
      <c r="I14" s="123">
        <f>G14-N13</f>
        <v>-43.333333333333371</v>
      </c>
      <c r="J14" s="123"/>
      <c r="K14" s="124">
        <f t="shared" si="0"/>
        <v>1877.777777777781</v>
      </c>
      <c r="L14" s="1"/>
      <c r="M14" s="72" t="s">
        <v>7</v>
      </c>
      <c r="N14" s="126">
        <f>_xlfn.VAR.P(G6:G35)</f>
        <v>12622.222222222223</v>
      </c>
    </row>
    <row r="15" spans="6:14" ht="15.6">
      <c r="F15" s="1"/>
      <c r="G15" s="122">
        <v>550</v>
      </c>
      <c r="H15" s="123"/>
      <c r="I15" s="123">
        <f>G15-N13</f>
        <v>-43.333333333333371</v>
      </c>
      <c r="J15" s="123"/>
      <c r="K15" s="124">
        <f t="shared" si="0"/>
        <v>1877.777777777781</v>
      </c>
      <c r="L15" s="1"/>
      <c r="M15" s="72" t="s">
        <v>8</v>
      </c>
      <c r="N15" s="126">
        <f>_xlfn.STDEV.P(G6:G35)</f>
        <v>112.34866364235145</v>
      </c>
    </row>
    <row r="16" spans="6:14">
      <c r="F16" s="1"/>
      <c r="G16" s="122">
        <v>550</v>
      </c>
      <c r="H16" s="123"/>
      <c r="I16" s="123">
        <f>G16-N13</f>
        <v>-43.333333333333371</v>
      </c>
      <c r="J16" s="123"/>
      <c r="K16" s="124">
        <f t="shared" si="0"/>
        <v>1877.777777777781</v>
      </c>
      <c r="L16" s="1"/>
      <c r="M16" s="73" t="s">
        <v>12</v>
      </c>
      <c r="N16" s="126" t="s">
        <v>15</v>
      </c>
    </row>
    <row r="17" spans="6:14" ht="15" thickBot="1">
      <c r="F17" s="1"/>
      <c r="G17" s="122">
        <v>550</v>
      </c>
      <c r="H17" s="123"/>
      <c r="I17" s="123">
        <f>G17-N13</f>
        <v>-43.333333333333371</v>
      </c>
      <c r="J17" s="123"/>
      <c r="K17" s="124">
        <f t="shared" si="0"/>
        <v>1877.777777777781</v>
      </c>
      <c r="L17" s="1"/>
      <c r="M17" s="127"/>
      <c r="N17" s="128">
        <f>G35-G6</f>
        <v>400</v>
      </c>
    </row>
    <row r="18" spans="6:14">
      <c r="F18" s="1"/>
      <c r="G18" s="122">
        <v>550</v>
      </c>
      <c r="H18" s="123"/>
      <c r="I18" s="123">
        <f>G18-N13</f>
        <v>-43.333333333333371</v>
      </c>
      <c r="J18" s="123"/>
      <c r="K18" s="124">
        <f t="shared" si="0"/>
        <v>1877.777777777781</v>
      </c>
      <c r="L18" s="1"/>
      <c r="M18" s="1"/>
      <c r="N18" s="1"/>
    </row>
    <row r="19" spans="6:14">
      <c r="F19" s="1"/>
      <c r="G19" s="122">
        <v>550</v>
      </c>
      <c r="H19" s="123"/>
      <c r="I19" s="123">
        <f>G19-N13</f>
        <v>-43.333333333333371</v>
      </c>
      <c r="J19" s="123"/>
      <c r="K19" s="124">
        <f t="shared" si="0"/>
        <v>1877.777777777781</v>
      </c>
      <c r="L19" s="1"/>
      <c r="M19" s="1"/>
      <c r="N19" s="1"/>
    </row>
    <row r="20" spans="6:14">
      <c r="F20" s="1"/>
      <c r="G20" s="122">
        <v>600</v>
      </c>
      <c r="H20" s="123"/>
      <c r="I20" s="123">
        <f>G20-N13</f>
        <v>6.6666666666666288</v>
      </c>
      <c r="J20" s="123"/>
      <c r="K20" s="124">
        <f t="shared" si="0"/>
        <v>44.444444444443938</v>
      </c>
      <c r="L20" s="1"/>
      <c r="M20" s="1"/>
      <c r="N20" s="1"/>
    </row>
    <row r="21" spans="6:14">
      <c r="F21" s="1"/>
      <c r="G21" s="122">
        <v>600</v>
      </c>
      <c r="H21" s="123"/>
      <c r="I21" s="123">
        <f>G21-N13</f>
        <v>6.6666666666666288</v>
      </c>
      <c r="J21" s="123"/>
      <c r="K21" s="124">
        <f t="shared" si="0"/>
        <v>44.444444444443938</v>
      </c>
      <c r="L21" s="1"/>
      <c r="M21" s="1"/>
      <c r="N21" s="1"/>
    </row>
    <row r="22" spans="6:14">
      <c r="F22" s="1"/>
      <c r="G22" s="122">
        <v>600</v>
      </c>
      <c r="H22" s="123"/>
      <c r="I22" s="123">
        <f>G22-N13</f>
        <v>6.6666666666666288</v>
      </c>
      <c r="J22" s="123"/>
      <c r="K22" s="124">
        <f t="shared" si="0"/>
        <v>44.444444444443938</v>
      </c>
      <c r="L22" s="1"/>
      <c r="M22" s="1"/>
      <c r="N22" s="1"/>
    </row>
    <row r="23" spans="6:14">
      <c r="F23" s="1"/>
      <c r="G23" s="122">
        <v>600</v>
      </c>
      <c r="H23" s="123"/>
      <c r="I23" s="123">
        <f>G23-N13</f>
        <v>6.6666666666666288</v>
      </c>
      <c r="J23" s="123"/>
      <c r="K23" s="124">
        <f t="shared" si="0"/>
        <v>44.444444444443938</v>
      </c>
      <c r="L23" s="1"/>
      <c r="M23" s="1"/>
      <c r="N23" s="1"/>
    </row>
    <row r="24" spans="6:14">
      <c r="F24" s="1"/>
      <c r="G24" s="122">
        <v>600</v>
      </c>
      <c r="H24" s="123"/>
      <c r="I24" s="123">
        <f>G24-N13</f>
        <v>6.6666666666666288</v>
      </c>
      <c r="J24" s="123"/>
      <c r="K24" s="124">
        <f t="shared" si="0"/>
        <v>44.444444444443938</v>
      </c>
      <c r="L24" s="1"/>
      <c r="M24" s="1"/>
      <c r="N24" s="1"/>
    </row>
    <row r="25" spans="6:14">
      <c r="F25" s="1"/>
      <c r="G25" s="122">
        <v>600</v>
      </c>
      <c r="H25" s="123"/>
      <c r="I25" s="123">
        <f>G25-N13</f>
        <v>6.6666666666666288</v>
      </c>
      <c r="J25" s="123"/>
      <c r="K25" s="124">
        <f t="shared" si="0"/>
        <v>44.444444444443938</v>
      </c>
      <c r="L25" s="1"/>
      <c r="M25" s="1"/>
      <c r="N25" s="1"/>
    </row>
    <row r="26" spans="6:14">
      <c r="F26" s="1"/>
      <c r="G26" s="122">
        <v>650</v>
      </c>
      <c r="H26" s="123"/>
      <c r="I26" s="123">
        <f>G26-N13</f>
        <v>56.666666666666629</v>
      </c>
      <c r="J26" s="123"/>
      <c r="K26" s="124">
        <f t="shared" si="0"/>
        <v>3211.1111111111068</v>
      </c>
      <c r="L26" s="1"/>
      <c r="M26" s="1"/>
      <c r="N26" s="1"/>
    </row>
    <row r="27" spans="6:14">
      <c r="F27" s="1"/>
      <c r="G27" s="122">
        <v>650</v>
      </c>
      <c r="H27" s="123"/>
      <c r="I27" s="123">
        <f>G27-N13</f>
        <v>56.666666666666629</v>
      </c>
      <c r="J27" s="123"/>
      <c r="K27" s="124">
        <f t="shared" si="0"/>
        <v>3211.1111111111068</v>
      </c>
      <c r="L27" s="1"/>
      <c r="M27" s="1"/>
      <c r="N27" s="1"/>
    </row>
    <row r="28" spans="6:14">
      <c r="F28" s="1"/>
      <c r="G28" s="122">
        <v>700</v>
      </c>
      <c r="H28" s="123"/>
      <c r="I28" s="123">
        <f>G28-N13</f>
        <v>106.66666666666663</v>
      </c>
      <c r="J28" s="123"/>
      <c r="K28" s="124">
        <f t="shared" si="0"/>
        <v>11377.77777777777</v>
      </c>
      <c r="L28" s="1"/>
      <c r="M28" s="1"/>
      <c r="N28" s="1"/>
    </row>
    <row r="29" spans="6:14">
      <c r="F29" s="1"/>
      <c r="G29" s="122">
        <v>700</v>
      </c>
      <c r="H29" s="123"/>
      <c r="I29" s="123">
        <f>G29-N13</f>
        <v>106.66666666666663</v>
      </c>
      <c r="J29" s="123"/>
      <c r="K29" s="124">
        <f t="shared" si="0"/>
        <v>11377.77777777777</v>
      </c>
      <c r="L29" s="1"/>
      <c r="M29" s="1"/>
      <c r="N29" s="1"/>
    </row>
    <row r="30" spans="6:14">
      <c r="F30" s="1"/>
      <c r="G30" s="122">
        <v>700</v>
      </c>
      <c r="H30" s="123"/>
      <c r="I30" s="123">
        <f>G30-N13</f>
        <v>106.66666666666663</v>
      </c>
      <c r="J30" s="123"/>
      <c r="K30" s="124">
        <f t="shared" si="0"/>
        <v>11377.77777777777</v>
      </c>
      <c r="L30" s="1"/>
      <c r="M30" s="1"/>
      <c r="N30" s="1"/>
    </row>
    <row r="31" spans="6:14">
      <c r="F31" s="1"/>
      <c r="G31" s="122">
        <v>750</v>
      </c>
      <c r="H31" s="123"/>
      <c r="I31" s="123">
        <f>G31-N13</f>
        <v>156.66666666666663</v>
      </c>
      <c r="J31" s="123"/>
      <c r="K31" s="124">
        <f t="shared" si="0"/>
        <v>24544.444444444434</v>
      </c>
      <c r="L31" s="1"/>
      <c r="M31" s="1"/>
      <c r="N31" s="1"/>
    </row>
    <row r="32" spans="6:14">
      <c r="F32" s="1"/>
      <c r="G32" s="122">
        <v>750</v>
      </c>
      <c r="H32" s="123"/>
      <c r="I32" s="123">
        <f>G32-N13</f>
        <v>156.66666666666663</v>
      </c>
      <c r="J32" s="123"/>
      <c r="K32" s="124">
        <f t="shared" si="0"/>
        <v>24544.444444444434</v>
      </c>
      <c r="L32" s="1"/>
      <c r="M32" s="1"/>
      <c r="N32" s="1"/>
    </row>
    <row r="33" spans="6:14">
      <c r="F33" s="1"/>
      <c r="G33" s="122">
        <v>750</v>
      </c>
      <c r="H33" s="123"/>
      <c r="I33" s="123">
        <f>G33-N13</f>
        <v>156.66666666666663</v>
      </c>
      <c r="J33" s="123"/>
      <c r="K33" s="124">
        <f t="shared" si="0"/>
        <v>24544.444444444434</v>
      </c>
      <c r="L33" s="1"/>
      <c r="M33" s="1"/>
      <c r="N33" s="1"/>
    </row>
    <row r="34" spans="6:14">
      <c r="F34" s="1"/>
      <c r="G34" s="122">
        <v>800</v>
      </c>
      <c r="H34" s="123"/>
      <c r="I34" s="123">
        <f>G34-N13</f>
        <v>206.66666666666663</v>
      </c>
      <c r="J34" s="123"/>
      <c r="K34" s="124">
        <f t="shared" si="0"/>
        <v>42711.111111111095</v>
      </c>
      <c r="L34" s="1"/>
      <c r="M34" s="1"/>
      <c r="N34" s="1"/>
    </row>
    <row r="35" spans="6:14" ht="15" thickBot="1">
      <c r="F35" s="1"/>
      <c r="G35" s="129">
        <v>800</v>
      </c>
      <c r="H35" s="130"/>
      <c r="I35" s="130">
        <f>G35-N13</f>
        <v>206.66666666666663</v>
      </c>
      <c r="J35" s="130"/>
      <c r="K35" s="131">
        <f t="shared" si="0"/>
        <v>42711.111111111095</v>
      </c>
      <c r="L35" s="1"/>
      <c r="M35" s="1"/>
      <c r="N35" s="1"/>
    </row>
    <row r="36" spans="6:14">
      <c r="F36" s="1"/>
      <c r="G36" s="1"/>
      <c r="H36" s="1"/>
      <c r="I36" s="1"/>
      <c r="J36" s="1"/>
      <c r="K36" s="1"/>
      <c r="L36" s="1"/>
      <c r="M36" s="1"/>
      <c r="N36" s="1"/>
    </row>
    <row r="37" spans="6:14">
      <c r="F37" s="1"/>
      <c r="G37" s="1"/>
      <c r="H37" s="1"/>
      <c r="I37" s="1"/>
      <c r="J37" s="1"/>
      <c r="K37" s="1"/>
      <c r="L37" s="1"/>
      <c r="M37" s="1"/>
      <c r="N37" s="1"/>
    </row>
    <row r="38" spans="6:14">
      <c r="F38" s="1"/>
      <c r="G38" s="1"/>
      <c r="H38" s="1"/>
      <c r="I38" s="1"/>
      <c r="J38" s="1"/>
      <c r="K38" s="1"/>
      <c r="L38" s="1"/>
      <c r="M38" s="1"/>
      <c r="N38" s="1"/>
    </row>
  </sheetData>
  <sortState xmlns:xlrd2="http://schemas.microsoft.com/office/spreadsheetml/2017/richdata2" ref="G6:G35">
    <sortCondition ref="G6:G35"/>
  </sortState>
  <mergeCells count="1">
    <mergeCell ref="F2:L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A49E-081C-4F04-954C-2458C4D90054}">
  <dimension ref="A1:J57"/>
  <sheetViews>
    <sheetView workbookViewId="0">
      <selection activeCell="H24" sqref="H24:I24"/>
    </sheetView>
  </sheetViews>
  <sheetFormatPr defaultRowHeight="14.4"/>
  <sheetData>
    <row r="1" spans="1:10" ht="15" thickBot="1"/>
    <row r="2" spans="1:10" ht="14.4" customHeight="1">
      <c r="A2" s="86" t="s">
        <v>134</v>
      </c>
      <c r="B2" s="87"/>
      <c r="C2" s="87"/>
      <c r="D2" s="87"/>
      <c r="E2" s="87"/>
      <c r="F2" s="87"/>
      <c r="G2" s="87"/>
      <c r="H2" s="88"/>
      <c r="I2" s="1"/>
      <c r="J2" s="1"/>
    </row>
    <row r="3" spans="1:10">
      <c r="A3" s="89"/>
      <c r="B3" s="90"/>
      <c r="C3" s="90"/>
      <c r="D3" s="90"/>
      <c r="E3" s="90"/>
      <c r="F3" s="90"/>
      <c r="G3" s="90"/>
      <c r="H3" s="91"/>
      <c r="I3" s="1"/>
      <c r="J3" s="1"/>
    </row>
    <row r="4" spans="1:10" ht="15" thickBot="1">
      <c r="A4" s="92"/>
      <c r="B4" s="93"/>
      <c r="C4" s="93"/>
      <c r="D4" s="93"/>
      <c r="E4" s="93"/>
      <c r="F4" s="93"/>
      <c r="G4" s="93"/>
      <c r="H4" s="94"/>
      <c r="I4" s="1"/>
      <c r="J4" s="1"/>
    </row>
    <row r="5" spans="1:10" ht="18">
      <c r="A5" s="1"/>
      <c r="B5" s="83" t="s">
        <v>0</v>
      </c>
      <c r="C5" s="132"/>
      <c r="D5" s="84" t="s">
        <v>11</v>
      </c>
      <c r="E5" s="132"/>
      <c r="F5" s="85" t="s">
        <v>6</v>
      </c>
      <c r="G5" s="1"/>
      <c r="H5" s="1"/>
      <c r="I5" s="1"/>
      <c r="J5" s="1"/>
    </row>
    <row r="6" spans="1:10">
      <c r="A6" s="1"/>
      <c r="B6" s="133">
        <v>1</v>
      </c>
      <c r="C6" s="134"/>
      <c r="D6" s="134">
        <f>B6-J18</f>
        <v>-2.52</v>
      </c>
      <c r="E6" s="134"/>
      <c r="F6" s="135">
        <f>D6*D6</f>
        <v>6.3504000000000005</v>
      </c>
      <c r="G6" s="1"/>
      <c r="H6" s="1"/>
      <c r="I6" s="1"/>
      <c r="J6" s="1"/>
    </row>
    <row r="7" spans="1:10">
      <c r="A7" s="1"/>
      <c r="B7" s="133">
        <v>1</v>
      </c>
      <c r="C7" s="134"/>
      <c r="D7" s="134">
        <f>B7-J18</f>
        <v>-2.52</v>
      </c>
      <c r="E7" s="134"/>
      <c r="F7" s="135">
        <f t="shared" ref="F7:F55" si="0">D7*D7</f>
        <v>6.3504000000000005</v>
      </c>
      <c r="G7" s="1"/>
      <c r="H7" s="1"/>
      <c r="I7" s="1"/>
      <c r="J7" s="1"/>
    </row>
    <row r="8" spans="1:10">
      <c r="A8" s="1"/>
      <c r="B8" s="133">
        <v>2</v>
      </c>
      <c r="C8" s="134"/>
      <c r="D8" s="134">
        <f>B8-J18</f>
        <v>-1.52</v>
      </c>
      <c r="E8" s="134"/>
      <c r="F8" s="135">
        <f t="shared" si="0"/>
        <v>2.3104</v>
      </c>
      <c r="G8" s="1"/>
      <c r="H8" s="1"/>
      <c r="I8" s="1"/>
      <c r="J8" s="1"/>
    </row>
    <row r="9" spans="1:10">
      <c r="A9" s="1"/>
      <c r="B9" s="133">
        <v>2</v>
      </c>
      <c r="C9" s="134"/>
      <c r="D9" s="134">
        <f>B9-J18</f>
        <v>-1.52</v>
      </c>
      <c r="E9" s="134"/>
      <c r="F9" s="135">
        <f t="shared" si="0"/>
        <v>2.3104</v>
      </c>
      <c r="G9" s="1"/>
      <c r="H9" s="1"/>
      <c r="I9" s="1"/>
      <c r="J9" s="1"/>
    </row>
    <row r="10" spans="1:10">
      <c r="A10" s="1"/>
      <c r="B10" s="133">
        <v>2</v>
      </c>
      <c r="C10" s="134"/>
      <c r="D10" s="134">
        <f>B10-J18</f>
        <v>-1.52</v>
      </c>
      <c r="E10" s="134"/>
      <c r="F10" s="135">
        <f t="shared" si="0"/>
        <v>2.3104</v>
      </c>
      <c r="G10" s="1"/>
      <c r="H10" s="1"/>
      <c r="I10" s="1"/>
      <c r="J10" s="1"/>
    </row>
    <row r="11" spans="1:10">
      <c r="A11" s="1"/>
      <c r="B11" s="133">
        <v>2</v>
      </c>
      <c r="C11" s="134"/>
      <c r="D11" s="134">
        <f>B11-J18</f>
        <v>-1.52</v>
      </c>
      <c r="E11" s="134"/>
      <c r="F11" s="135">
        <f t="shared" si="0"/>
        <v>2.3104</v>
      </c>
      <c r="G11" s="1"/>
      <c r="H11" s="1"/>
      <c r="I11" s="1"/>
      <c r="J11" s="1"/>
    </row>
    <row r="12" spans="1:10">
      <c r="A12" s="1"/>
      <c r="B12" s="133">
        <v>2</v>
      </c>
      <c r="C12" s="134"/>
      <c r="D12" s="134">
        <f>B12-J18</f>
        <v>-1.52</v>
      </c>
      <c r="E12" s="134"/>
      <c r="F12" s="135">
        <f t="shared" si="0"/>
        <v>2.3104</v>
      </c>
      <c r="G12" s="1"/>
      <c r="H12" s="1"/>
      <c r="I12" s="1"/>
      <c r="J12" s="1"/>
    </row>
    <row r="13" spans="1:10">
      <c r="A13" s="1"/>
      <c r="B13" s="133">
        <v>2</v>
      </c>
      <c r="C13" s="134"/>
      <c r="D13" s="134">
        <f>B13-J18</f>
        <v>-1.52</v>
      </c>
      <c r="E13" s="134"/>
      <c r="F13" s="135">
        <f t="shared" si="0"/>
        <v>2.3104</v>
      </c>
      <c r="G13" s="1"/>
      <c r="H13" s="1"/>
      <c r="I13" s="1"/>
      <c r="J13" s="1"/>
    </row>
    <row r="14" spans="1:10">
      <c r="A14" s="1"/>
      <c r="B14" s="133">
        <v>2</v>
      </c>
      <c r="C14" s="134"/>
      <c r="D14" s="134">
        <f>B14-J18</f>
        <v>-1.52</v>
      </c>
      <c r="E14" s="134"/>
      <c r="F14" s="135">
        <f t="shared" si="0"/>
        <v>2.3104</v>
      </c>
      <c r="G14" s="1"/>
      <c r="H14" s="1"/>
      <c r="I14" s="1"/>
      <c r="J14" s="1"/>
    </row>
    <row r="15" spans="1:10">
      <c r="A15" s="1"/>
      <c r="B15" s="133">
        <v>2</v>
      </c>
      <c r="C15" s="134"/>
      <c r="D15" s="134">
        <f>B15-J18</f>
        <v>-1.52</v>
      </c>
      <c r="E15" s="134"/>
      <c r="F15" s="135">
        <f t="shared" si="0"/>
        <v>2.3104</v>
      </c>
      <c r="G15" s="1"/>
      <c r="H15" s="1"/>
      <c r="I15" s="1"/>
      <c r="J15" s="1"/>
    </row>
    <row r="16" spans="1:10">
      <c r="A16" s="1"/>
      <c r="B16" s="133">
        <v>2</v>
      </c>
      <c r="C16" s="134"/>
      <c r="D16" s="134">
        <f>B16-J18</f>
        <v>-1.52</v>
      </c>
      <c r="E16" s="134"/>
      <c r="F16" s="135">
        <f t="shared" si="0"/>
        <v>2.3104</v>
      </c>
      <c r="G16" s="1"/>
      <c r="H16" s="1"/>
      <c r="I16" s="1"/>
      <c r="J16" s="1"/>
    </row>
    <row r="17" spans="1:10" ht="15" thickBot="1">
      <c r="A17" s="1"/>
      <c r="B17" s="133">
        <v>2</v>
      </c>
      <c r="C17" s="134"/>
      <c r="D17" s="134">
        <f>B17-J18</f>
        <v>-1.52</v>
      </c>
      <c r="E17" s="134"/>
      <c r="F17" s="135">
        <f t="shared" si="0"/>
        <v>2.3104</v>
      </c>
      <c r="G17" s="1"/>
      <c r="H17" s="1"/>
      <c r="I17" s="1"/>
      <c r="J17" s="1"/>
    </row>
    <row r="18" spans="1:10">
      <c r="A18" s="1"/>
      <c r="B18" s="133">
        <v>2</v>
      </c>
      <c r="C18" s="134"/>
      <c r="D18" s="134">
        <f>B18-J18</f>
        <v>-1.52</v>
      </c>
      <c r="E18" s="134"/>
      <c r="F18" s="135">
        <f t="shared" si="0"/>
        <v>2.3104</v>
      </c>
      <c r="G18" s="1"/>
      <c r="H18" s="1"/>
      <c r="I18" s="80" t="s">
        <v>1</v>
      </c>
      <c r="J18" s="136">
        <f>AVERAGE(B6:B55)</f>
        <v>3.52</v>
      </c>
    </row>
    <row r="19" spans="1:10">
      <c r="A19" s="1"/>
      <c r="B19" s="133">
        <v>2</v>
      </c>
      <c r="C19" s="134"/>
      <c r="D19" s="134">
        <f>B19-J18</f>
        <v>-1.52</v>
      </c>
      <c r="E19" s="134"/>
      <c r="F19" s="135">
        <f t="shared" si="0"/>
        <v>2.3104</v>
      </c>
      <c r="G19" s="1"/>
      <c r="H19" s="1"/>
      <c r="I19" s="81" t="s">
        <v>7</v>
      </c>
      <c r="J19" s="82">
        <f>_xlfn.VAR.P(B6:B55)</f>
        <v>2.2896000000000001</v>
      </c>
    </row>
    <row r="20" spans="1:10">
      <c r="A20" s="1"/>
      <c r="B20" s="133">
        <v>2</v>
      </c>
      <c r="C20" s="134"/>
      <c r="D20" s="134">
        <f>B20-J18</f>
        <v>-1.52</v>
      </c>
      <c r="E20" s="134"/>
      <c r="F20" s="135">
        <f t="shared" si="0"/>
        <v>2.3104</v>
      </c>
      <c r="G20" s="1"/>
      <c r="H20" s="1"/>
      <c r="I20" s="81" t="s">
        <v>8</v>
      </c>
      <c r="J20" s="82">
        <f>_xlfn.STDEV.P(B6:B55)</f>
        <v>1.5131424255502191</v>
      </c>
    </row>
    <row r="21" spans="1:10">
      <c r="A21" s="1"/>
      <c r="B21" s="133">
        <v>2</v>
      </c>
      <c r="C21" s="134"/>
      <c r="D21" s="134">
        <f>B21-J18</f>
        <v>-1.52</v>
      </c>
      <c r="E21" s="134"/>
      <c r="F21" s="135">
        <f t="shared" si="0"/>
        <v>2.3104</v>
      </c>
      <c r="G21" s="1"/>
      <c r="H21" s="1"/>
      <c r="I21" s="81" t="s">
        <v>12</v>
      </c>
      <c r="J21" s="82" t="s">
        <v>15</v>
      </c>
    </row>
    <row r="22" spans="1:10" ht="15" thickBot="1">
      <c r="A22" s="1"/>
      <c r="B22" s="133">
        <v>3</v>
      </c>
      <c r="C22" s="134"/>
      <c r="D22" s="134">
        <f>B22-J18</f>
        <v>-0.52</v>
      </c>
      <c r="E22" s="134"/>
      <c r="F22" s="135">
        <f t="shared" si="0"/>
        <v>0.27040000000000003</v>
      </c>
      <c r="G22" s="1"/>
      <c r="H22" s="1"/>
      <c r="I22" s="137"/>
      <c r="J22" s="138">
        <f>B55-B6</f>
        <v>6</v>
      </c>
    </row>
    <row r="23" spans="1:10">
      <c r="A23" s="1"/>
      <c r="B23" s="133">
        <v>3</v>
      </c>
      <c r="C23" s="134"/>
      <c r="D23" s="134">
        <f>B23-J18</f>
        <v>-0.52</v>
      </c>
      <c r="E23" s="134"/>
      <c r="F23" s="135">
        <f t="shared" si="0"/>
        <v>0.27040000000000003</v>
      </c>
      <c r="G23" s="1"/>
      <c r="H23" s="1"/>
      <c r="I23" s="1"/>
      <c r="J23" s="1"/>
    </row>
    <row r="24" spans="1:10">
      <c r="A24" s="1"/>
      <c r="B24" s="133">
        <v>3</v>
      </c>
      <c r="C24" s="134"/>
      <c r="D24" s="134">
        <f>B24-J18</f>
        <v>-0.52</v>
      </c>
      <c r="E24" s="134"/>
      <c r="F24" s="135">
        <f t="shared" si="0"/>
        <v>0.27040000000000003</v>
      </c>
      <c r="G24" s="1"/>
      <c r="H24" s="1"/>
      <c r="I24" s="1"/>
      <c r="J24" s="1"/>
    </row>
    <row r="25" spans="1:10">
      <c r="A25" s="1"/>
      <c r="B25" s="133">
        <v>3</v>
      </c>
      <c r="C25" s="134"/>
      <c r="D25" s="134">
        <f>B25-J18</f>
        <v>-0.52</v>
      </c>
      <c r="E25" s="134"/>
      <c r="F25" s="135">
        <f t="shared" si="0"/>
        <v>0.27040000000000003</v>
      </c>
      <c r="G25" s="1"/>
      <c r="H25" s="1"/>
      <c r="I25" s="1"/>
      <c r="J25" s="1"/>
    </row>
    <row r="26" spans="1:10">
      <c r="A26" s="1"/>
      <c r="B26" s="133">
        <v>3</v>
      </c>
      <c r="C26" s="134"/>
      <c r="D26" s="134">
        <f>B26-J18</f>
        <v>-0.52</v>
      </c>
      <c r="E26" s="134"/>
      <c r="F26" s="135">
        <f t="shared" si="0"/>
        <v>0.27040000000000003</v>
      </c>
      <c r="G26" s="1"/>
      <c r="H26" s="1"/>
      <c r="I26" s="1"/>
      <c r="J26" s="1"/>
    </row>
    <row r="27" spans="1:10">
      <c r="A27" s="1"/>
      <c r="B27" s="133">
        <v>3</v>
      </c>
      <c r="C27" s="134"/>
      <c r="D27" s="134">
        <f>B27-J18</f>
        <v>-0.52</v>
      </c>
      <c r="E27" s="134"/>
      <c r="F27" s="135">
        <f t="shared" si="0"/>
        <v>0.27040000000000003</v>
      </c>
      <c r="G27" s="1"/>
      <c r="H27" s="1"/>
      <c r="I27" s="1"/>
      <c r="J27" s="1"/>
    </row>
    <row r="28" spans="1:10">
      <c r="A28" s="1"/>
      <c r="B28" s="133">
        <v>3</v>
      </c>
      <c r="C28" s="134"/>
      <c r="D28" s="134">
        <f>B28-J18</f>
        <v>-0.52</v>
      </c>
      <c r="E28" s="134"/>
      <c r="F28" s="135">
        <f t="shared" si="0"/>
        <v>0.27040000000000003</v>
      </c>
      <c r="G28" s="1"/>
      <c r="H28" s="1"/>
      <c r="I28" s="1"/>
      <c r="J28" s="1"/>
    </row>
    <row r="29" spans="1:10">
      <c r="A29" s="1"/>
      <c r="B29" s="133">
        <v>3</v>
      </c>
      <c r="C29" s="134"/>
      <c r="D29" s="134">
        <f>B29-J18</f>
        <v>-0.52</v>
      </c>
      <c r="E29" s="134"/>
      <c r="F29" s="135">
        <f t="shared" si="0"/>
        <v>0.27040000000000003</v>
      </c>
      <c r="G29" s="1"/>
      <c r="H29" s="1"/>
      <c r="I29" s="1"/>
      <c r="J29" s="1"/>
    </row>
    <row r="30" spans="1:10">
      <c r="A30" s="1"/>
      <c r="B30" s="133">
        <v>3</v>
      </c>
      <c r="C30" s="134"/>
      <c r="D30" s="134">
        <f>B30-J18</f>
        <v>-0.52</v>
      </c>
      <c r="E30" s="134"/>
      <c r="F30" s="135">
        <f t="shared" si="0"/>
        <v>0.27040000000000003</v>
      </c>
      <c r="G30" s="1"/>
      <c r="H30" s="1"/>
      <c r="I30" s="1"/>
      <c r="J30" s="1"/>
    </row>
    <row r="31" spans="1:10">
      <c r="A31" s="1"/>
      <c r="B31" s="133">
        <v>3</v>
      </c>
      <c r="C31" s="134"/>
      <c r="D31" s="134">
        <f>B31-J18</f>
        <v>-0.52</v>
      </c>
      <c r="E31" s="134"/>
      <c r="F31" s="135">
        <f t="shared" si="0"/>
        <v>0.27040000000000003</v>
      </c>
      <c r="G31" s="1"/>
      <c r="H31" s="1"/>
      <c r="I31" s="1"/>
      <c r="J31" s="1"/>
    </row>
    <row r="32" spans="1:10">
      <c r="A32" s="1"/>
      <c r="B32" s="133">
        <v>3</v>
      </c>
      <c r="C32" s="134"/>
      <c r="D32" s="134">
        <f>B32-J18</f>
        <v>-0.52</v>
      </c>
      <c r="E32" s="134"/>
      <c r="F32" s="135">
        <f t="shared" si="0"/>
        <v>0.27040000000000003</v>
      </c>
      <c r="G32" s="1"/>
      <c r="H32" s="1"/>
      <c r="I32" s="1"/>
      <c r="J32" s="1"/>
    </row>
    <row r="33" spans="1:10">
      <c r="A33" s="1"/>
      <c r="B33" s="133">
        <v>4</v>
      </c>
      <c r="C33" s="134"/>
      <c r="D33" s="134">
        <f>B33-J18</f>
        <v>0.48</v>
      </c>
      <c r="E33" s="134"/>
      <c r="F33" s="135">
        <f t="shared" si="0"/>
        <v>0.23039999999999999</v>
      </c>
      <c r="G33" s="1"/>
      <c r="H33" s="1"/>
      <c r="I33" s="1"/>
      <c r="J33" s="1"/>
    </row>
    <row r="34" spans="1:10">
      <c r="A34" s="1"/>
      <c r="B34" s="133">
        <v>4</v>
      </c>
      <c r="C34" s="134"/>
      <c r="D34" s="134">
        <f>B34-J18</f>
        <v>0.48</v>
      </c>
      <c r="E34" s="134"/>
      <c r="F34" s="135">
        <f t="shared" si="0"/>
        <v>0.23039999999999999</v>
      </c>
      <c r="G34" s="1"/>
      <c r="H34" s="1"/>
      <c r="I34" s="1"/>
      <c r="J34" s="1"/>
    </row>
    <row r="35" spans="1:10">
      <c r="A35" s="1"/>
      <c r="B35" s="133">
        <v>4</v>
      </c>
      <c r="C35" s="134"/>
      <c r="D35" s="134">
        <f>B35-J18</f>
        <v>0.48</v>
      </c>
      <c r="E35" s="134"/>
      <c r="F35" s="135">
        <f t="shared" si="0"/>
        <v>0.23039999999999999</v>
      </c>
      <c r="G35" s="1"/>
      <c r="H35" s="1"/>
      <c r="I35" s="1"/>
      <c r="J35" s="1"/>
    </row>
    <row r="36" spans="1:10">
      <c r="A36" s="1"/>
      <c r="B36" s="133">
        <v>4</v>
      </c>
      <c r="C36" s="134"/>
      <c r="D36" s="134">
        <f>B36-J18</f>
        <v>0.48</v>
      </c>
      <c r="E36" s="134"/>
      <c r="F36" s="135">
        <f t="shared" si="0"/>
        <v>0.23039999999999999</v>
      </c>
      <c r="G36" s="1"/>
      <c r="H36" s="1"/>
      <c r="I36" s="1"/>
      <c r="J36" s="1"/>
    </row>
    <row r="37" spans="1:10">
      <c r="A37" s="1"/>
      <c r="B37" s="133">
        <v>4</v>
      </c>
      <c r="C37" s="134"/>
      <c r="D37" s="134">
        <f>B37-J18</f>
        <v>0.48</v>
      </c>
      <c r="E37" s="134"/>
      <c r="F37" s="135">
        <f t="shared" si="0"/>
        <v>0.23039999999999999</v>
      </c>
      <c r="G37" s="1"/>
      <c r="H37" s="1"/>
      <c r="I37" s="1"/>
      <c r="J37" s="1"/>
    </row>
    <row r="38" spans="1:10">
      <c r="A38" s="1"/>
      <c r="B38" s="133">
        <v>4</v>
      </c>
      <c r="C38" s="134"/>
      <c r="D38" s="134">
        <f>B38-J18</f>
        <v>0.48</v>
      </c>
      <c r="E38" s="134"/>
      <c r="F38" s="135">
        <f t="shared" si="0"/>
        <v>0.23039999999999999</v>
      </c>
      <c r="G38" s="1"/>
      <c r="H38" s="1"/>
      <c r="I38" s="1"/>
      <c r="J38" s="1"/>
    </row>
    <row r="39" spans="1:10">
      <c r="A39" s="1"/>
      <c r="B39" s="133">
        <v>4</v>
      </c>
      <c r="C39" s="134"/>
      <c r="D39" s="134">
        <f>B39-J18</f>
        <v>0.48</v>
      </c>
      <c r="E39" s="134"/>
      <c r="F39" s="135">
        <f t="shared" si="0"/>
        <v>0.23039999999999999</v>
      </c>
      <c r="G39" s="1"/>
      <c r="H39" s="1"/>
      <c r="I39" s="1"/>
      <c r="J39" s="1"/>
    </row>
    <row r="40" spans="1:10">
      <c r="A40" s="1"/>
      <c r="B40" s="133">
        <v>4</v>
      </c>
      <c r="C40" s="134"/>
      <c r="D40" s="134">
        <f>B40-J18</f>
        <v>0.48</v>
      </c>
      <c r="E40" s="134"/>
      <c r="F40" s="135">
        <f t="shared" si="0"/>
        <v>0.23039999999999999</v>
      </c>
      <c r="G40" s="1"/>
      <c r="H40" s="1"/>
      <c r="I40" s="1"/>
      <c r="J40" s="1"/>
    </row>
    <row r="41" spans="1:10">
      <c r="A41" s="1"/>
      <c r="B41" s="133">
        <v>4</v>
      </c>
      <c r="C41" s="134"/>
      <c r="D41" s="134">
        <f>B41-J18</f>
        <v>0.48</v>
      </c>
      <c r="E41" s="134"/>
      <c r="F41" s="135">
        <f t="shared" si="0"/>
        <v>0.23039999999999999</v>
      </c>
      <c r="G41" s="1"/>
      <c r="H41" s="1"/>
      <c r="I41" s="1"/>
      <c r="J41" s="1"/>
    </row>
    <row r="42" spans="1:10">
      <c r="A42" s="1"/>
      <c r="B42" s="133">
        <v>4</v>
      </c>
      <c r="C42" s="134"/>
      <c r="D42" s="134">
        <f>B42-J18</f>
        <v>0.48</v>
      </c>
      <c r="E42" s="134"/>
      <c r="F42" s="135">
        <f t="shared" si="0"/>
        <v>0.23039999999999999</v>
      </c>
      <c r="G42" s="1"/>
      <c r="H42" s="1"/>
      <c r="I42" s="1"/>
      <c r="J42" s="1"/>
    </row>
    <row r="43" spans="1:10">
      <c r="A43" s="1"/>
      <c r="B43" s="133">
        <v>5</v>
      </c>
      <c r="C43" s="134"/>
      <c r="D43" s="134">
        <f>B43-J18</f>
        <v>1.48</v>
      </c>
      <c r="E43" s="134"/>
      <c r="F43" s="135">
        <f t="shared" si="0"/>
        <v>2.1903999999999999</v>
      </c>
      <c r="G43" s="1"/>
      <c r="H43" s="1"/>
      <c r="I43" s="1"/>
      <c r="J43" s="1"/>
    </row>
    <row r="44" spans="1:10">
      <c r="A44" s="1"/>
      <c r="B44" s="133">
        <v>5</v>
      </c>
      <c r="C44" s="134"/>
      <c r="D44" s="134">
        <f>B44-J18</f>
        <v>1.48</v>
      </c>
      <c r="E44" s="134"/>
      <c r="F44" s="135">
        <f t="shared" si="0"/>
        <v>2.1903999999999999</v>
      </c>
      <c r="G44" s="1"/>
      <c r="H44" s="1"/>
      <c r="I44" s="1"/>
      <c r="J44" s="1"/>
    </row>
    <row r="45" spans="1:10">
      <c r="A45" s="1"/>
      <c r="B45" s="133">
        <v>5</v>
      </c>
      <c r="C45" s="134"/>
      <c r="D45" s="134">
        <f>B45-J18</f>
        <v>1.48</v>
      </c>
      <c r="E45" s="134"/>
      <c r="F45" s="135">
        <f t="shared" si="0"/>
        <v>2.1903999999999999</v>
      </c>
      <c r="G45" s="1"/>
      <c r="H45" s="1"/>
      <c r="I45" s="1"/>
      <c r="J45" s="1"/>
    </row>
    <row r="46" spans="1:10">
      <c r="A46" s="1"/>
      <c r="B46" s="133">
        <v>5</v>
      </c>
      <c r="C46" s="134"/>
      <c r="D46" s="134">
        <f>B46-J18</f>
        <v>1.48</v>
      </c>
      <c r="E46" s="134"/>
      <c r="F46" s="135">
        <f t="shared" si="0"/>
        <v>2.1903999999999999</v>
      </c>
      <c r="G46" s="1"/>
      <c r="H46" s="1"/>
      <c r="I46" s="1"/>
      <c r="J46" s="1"/>
    </row>
    <row r="47" spans="1:10">
      <c r="A47" s="1"/>
      <c r="B47" s="133">
        <v>5</v>
      </c>
      <c r="C47" s="134"/>
      <c r="D47" s="134">
        <f>B47-J18</f>
        <v>1.48</v>
      </c>
      <c r="E47" s="134"/>
      <c r="F47" s="135">
        <f t="shared" si="0"/>
        <v>2.1903999999999999</v>
      </c>
      <c r="G47" s="1"/>
      <c r="H47" s="1"/>
      <c r="I47" s="1"/>
      <c r="J47" s="1"/>
    </row>
    <row r="48" spans="1:10">
      <c r="A48" s="1"/>
      <c r="B48" s="133">
        <v>5</v>
      </c>
      <c r="C48" s="134"/>
      <c r="D48" s="134">
        <f>B48-J18</f>
        <v>1.48</v>
      </c>
      <c r="E48" s="134"/>
      <c r="F48" s="135">
        <f t="shared" si="0"/>
        <v>2.1903999999999999</v>
      </c>
      <c r="G48" s="1"/>
      <c r="H48" s="1"/>
      <c r="I48" s="1"/>
      <c r="J48" s="1"/>
    </row>
    <row r="49" spans="1:10">
      <c r="A49" s="1"/>
      <c r="B49" s="133">
        <v>5</v>
      </c>
      <c r="C49" s="134"/>
      <c r="D49" s="134">
        <f>B49-J18</f>
        <v>1.48</v>
      </c>
      <c r="E49" s="134"/>
      <c r="F49" s="135">
        <f t="shared" si="0"/>
        <v>2.1903999999999999</v>
      </c>
      <c r="G49" s="1"/>
      <c r="H49" s="1"/>
      <c r="I49" s="1"/>
      <c r="J49" s="1"/>
    </row>
    <row r="50" spans="1:10">
      <c r="A50" s="1"/>
      <c r="B50" s="133">
        <v>6</v>
      </c>
      <c r="C50" s="134"/>
      <c r="D50" s="134">
        <f>B50-J18</f>
        <v>2.48</v>
      </c>
      <c r="E50" s="134"/>
      <c r="F50" s="135">
        <f t="shared" si="0"/>
        <v>6.1504000000000003</v>
      </c>
      <c r="G50" s="1"/>
      <c r="H50" s="1"/>
      <c r="I50" s="1"/>
      <c r="J50" s="1"/>
    </row>
    <row r="51" spans="1:10">
      <c r="A51" s="1"/>
      <c r="B51" s="133">
        <v>6</v>
      </c>
      <c r="C51" s="134"/>
      <c r="D51" s="134">
        <f>B51-J18</f>
        <v>2.48</v>
      </c>
      <c r="E51" s="134"/>
      <c r="F51" s="135">
        <f t="shared" si="0"/>
        <v>6.1504000000000003</v>
      </c>
      <c r="G51" s="1"/>
      <c r="H51" s="1"/>
      <c r="I51" s="1"/>
      <c r="J51" s="1"/>
    </row>
    <row r="52" spans="1:10">
      <c r="A52" s="1"/>
      <c r="B52" s="133">
        <v>6</v>
      </c>
      <c r="C52" s="134"/>
      <c r="D52" s="134">
        <f>B52-J18</f>
        <v>2.48</v>
      </c>
      <c r="E52" s="134"/>
      <c r="F52" s="135">
        <f t="shared" si="0"/>
        <v>6.1504000000000003</v>
      </c>
      <c r="G52" s="1"/>
      <c r="H52" s="1"/>
      <c r="I52" s="1"/>
      <c r="J52" s="1"/>
    </row>
    <row r="53" spans="1:10">
      <c r="A53" s="1"/>
      <c r="B53" s="133">
        <v>6</v>
      </c>
      <c r="C53" s="134"/>
      <c r="D53" s="134">
        <f>B53-J18</f>
        <v>2.48</v>
      </c>
      <c r="E53" s="134"/>
      <c r="F53" s="135">
        <f t="shared" si="0"/>
        <v>6.1504000000000003</v>
      </c>
      <c r="G53" s="1"/>
      <c r="H53" s="1"/>
      <c r="I53" s="1"/>
      <c r="J53" s="1"/>
    </row>
    <row r="54" spans="1:10">
      <c r="A54" s="1"/>
      <c r="B54" s="133">
        <v>7</v>
      </c>
      <c r="C54" s="134"/>
      <c r="D54" s="134">
        <f>B54-J18</f>
        <v>3.48</v>
      </c>
      <c r="E54" s="134"/>
      <c r="F54" s="135">
        <f t="shared" si="0"/>
        <v>12.1104</v>
      </c>
      <c r="G54" s="1"/>
      <c r="H54" s="1"/>
      <c r="I54" s="1"/>
      <c r="J54" s="1"/>
    </row>
    <row r="55" spans="1:10" ht="15" thickBot="1">
      <c r="A55" s="1"/>
      <c r="B55" s="139">
        <v>7</v>
      </c>
      <c r="C55" s="140"/>
      <c r="D55" s="140">
        <f>B55-J18</f>
        <v>3.48</v>
      </c>
      <c r="E55" s="140"/>
      <c r="F55" s="141">
        <f t="shared" si="0"/>
        <v>12.1104</v>
      </c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</sheetData>
  <sortState xmlns:xlrd2="http://schemas.microsoft.com/office/spreadsheetml/2017/richdata2" ref="B6:B55">
    <sortCondition ref="B6:B55"/>
  </sortState>
  <mergeCells count="1">
    <mergeCell ref="A2:H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19AD-7D7D-4AA9-B2C1-0444434A65FC}">
  <dimension ref="A2:H25"/>
  <sheetViews>
    <sheetView workbookViewId="0">
      <selection activeCell="H24" sqref="H24:I24"/>
    </sheetView>
  </sheetViews>
  <sheetFormatPr defaultRowHeight="14.4"/>
  <cols>
    <col min="2" max="2" width="9" customWidth="1"/>
  </cols>
  <sheetData>
    <row r="2" spans="1:8" ht="14.4" customHeight="1">
      <c r="A2" s="79" t="s">
        <v>135</v>
      </c>
      <c r="B2" s="79"/>
      <c r="C2" s="79"/>
      <c r="D2" s="79"/>
      <c r="E2" s="79"/>
      <c r="F2" s="79"/>
      <c r="G2" s="79"/>
      <c r="H2" s="79"/>
    </row>
    <row r="3" spans="1:8">
      <c r="A3" s="79"/>
      <c r="B3" s="79"/>
      <c r="C3" s="79"/>
      <c r="D3" s="79"/>
      <c r="E3" s="79"/>
      <c r="F3" s="79"/>
      <c r="G3" s="79"/>
      <c r="H3" s="79"/>
    </row>
    <row r="4" spans="1:8" ht="15" thickBot="1">
      <c r="A4" s="79"/>
      <c r="B4" s="79"/>
      <c r="C4" s="79"/>
      <c r="D4" s="79"/>
      <c r="E4" s="79"/>
      <c r="F4" s="79"/>
      <c r="G4" s="79"/>
      <c r="H4" s="79"/>
    </row>
    <row r="5" spans="1:8" ht="18">
      <c r="B5" s="26"/>
      <c r="C5" s="142" t="s">
        <v>0</v>
      </c>
      <c r="E5" s="3"/>
      <c r="G5" s="3"/>
    </row>
    <row r="6" spans="1:8">
      <c r="B6" s="26"/>
      <c r="C6" s="143">
        <v>120</v>
      </c>
    </row>
    <row r="7" spans="1:8">
      <c r="B7" s="26"/>
      <c r="C7" s="143">
        <v>150</v>
      </c>
    </row>
    <row r="8" spans="1:8">
      <c r="B8" s="26"/>
      <c r="C8" s="143">
        <v>110</v>
      </c>
    </row>
    <row r="9" spans="1:8" ht="15" thickBot="1">
      <c r="B9" s="26"/>
      <c r="C9" s="143">
        <v>135</v>
      </c>
    </row>
    <row r="10" spans="1:8">
      <c r="B10" s="26"/>
      <c r="C10" s="143">
        <v>125</v>
      </c>
      <c r="E10" s="145" t="s">
        <v>4</v>
      </c>
      <c r="F10" s="146">
        <f>AVERAGE(C6:C17)</f>
        <v>132.5</v>
      </c>
    </row>
    <row r="11" spans="1:8">
      <c r="B11" s="26"/>
      <c r="C11" s="143">
        <v>140</v>
      </c>
      <c r="E11" s="147" t="s">
        <v>12</v>
      </c>
      <c r="F11" s="148" t="s">
        <v>13</v>
      </c>
    </row>
    <row r="12" spans="1:8" ht="15" thickBot="1">
      <c r="B12" s="26"/>
      <c r="C12" s="143">
        <v>130</v>
      </c>
      <c r="E12" s="149"/>
      <c r="F12" s="150">
        <f>155-110</f>
        <v>45</v>
      </c>
    </row>
    <row r="13" spans="1:8">
      <c r="B13" s="26"/>
      <c r="C13" s="143">
        <v>155</v>
      </c>
      <c r="E13" s="26"/>
      <c r="F13" s="26"/>
    </row>
    <row r="14" spans="1:8">
      <c r="B14" s="26"/>
      <c r="C14" s="143">
        <v>115</v>
      </c>
    </row>
    <row r="15" spans="1:8">
      <c r="B15" s="26"/>
      <c r="C15" s="143">
        <v>145</v>
      </c>
    </row>
    <row r="16" spans="1:8">
      <c r="B16" s="26"/>
      <c r="C16" s="143">
        <v>135</v>
      </c>
    </row>
    <row r="17" spans="2:3">
      <c r="B17" s="26"/>
      <c r="C17" s="143">
        <v>130</v>
      </c>
    </row>
    <row r="18" spans="2:3" ht="15" thickBot="1">
      <c r="B18" s="26"/>
      <c r="C18" s="144"/>
    </row>
    <row r="23" spans="2:3">
      <c r="B23" s="26"/>
      <c r="C23" s="26"/>
    </row>
    <row r="24" spans="2:3">
      <c r="B24" s="26"/>
      <c r="C24" s="26"/>
    </row>
    <row r="25" spans="2:3">
      <c r="B25" s="26"/>
      <c r="C25" s="26"/>
    </row>
  </sheetData>
  <mergeCells count="1">
    <mergeCell ref="A2:H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F7C0-0805-488F-8FB6-663EE47F9B79}">
  <dimension ref="A1:I56"/>
  <sheetViews>
    <sheetView workbookViewId="0">
      <selection activeCell="H24" sqref="H24:I24"/>
    </sheetView>
  </sheetViews>
  <sheetFormatPr defaultRowHeight="14.4"/>
  <cols>
    <col min="1" max="1" width="9.44140625" bestFit="1" customWidth="1"/>
  </cols>
  <sheetData>
    <row r="1" spans="1:9" ht="15" thickBot="1"/>
    <row r="2" spans="1:9">
      <c r="A2" s="36" t="s">
        <v>136</v>
      </c>
      <c r="B2" s="95"/>
      <c r="C2" s="95"/>
      <c r="D2" s="95"/>
      <c r="E2" s="95"/>
      <c r="F2" s="95"/>
      <c r="G2" s="95"/>
      <c r="H2" s="96"/>
    </row>
    <row r="3" spans="1:9">
      <c r="A3" s="97"/>
      <c r="B3" s="98"/>
      <c r="C3" s="98"/>
      <c r="D3" s="98"/>
      <c r="E3" s="98"/>
      <c r="F3" s="98"/>
      <c r="G3" s="98"/>
      <c r="H3" s="99"/>
    </row>
    <row r="4" spans="1:9">
      <c r="A4" s="97"/>
      <c r="B4" s="98"/>
      <c r="C4" s="98"/>
      <c r="D4" s="98"/>
      <c r="E4" s="98"/>
      <c r="F4" s="98"/>
      <c r="G4" s="98"/>
      <c r="H4" s="99"/>
    </row>
    <row r="5" spans="1:9" ht="15" thickBot="1">
      <c r="A5" s="100"/>
      <c r="B5" s="101"/>
      <c r="C5" s="101"/>
      <c r="D5" s="101"/>
      <c r="E5" s="101"/>
      <c r="F5" s="101"/>
      <c r="G5" s="101"/>
      <c r="H5" s="102"/>
    </row>
    <row r="6" spans="1:9" s="3" customFormat="1" ht="18">
      <c r="B6" s="159" t="s">
        <v>0</v>
      </c>
      <c r="C6" s="160"/>
      <c r="D6" s="160" t="s">
        <v>11</v>
      </c>
      <c r="E6" s="160"/>
      <c r="F6" s="161" t="s">
        <v>6</v>
      </c>
    </row>
    <row r="7" spans="1:9">
      <c r="B7" s="154">
        <v>8</v>
      </c>
      <c r="C7" s="152"/>
      <c r="D7" s="152">
        <f>B7-I16</f>
        <v>0.5</v>
      </c>
      <c r="E7" s="152"/>
      <c r="F7" s="155">
        <f>D7*D7</f>
        <v>0.25</v>
      </c>
    </row>
    <row r="8" spans="1:9">
      <c r="B8" s="154">
        <v>7</v>
      </c>
      <c r="C8" s="152"/>
      <c r="D8" s="152">
        <f>B8-I16</f>
        <v>-0.5</v>
      </c>
      <c r="E8" s="152"/>
      <c r="F8" s="155">
        <f t="shared" ref="F8:F56" si="0">D8*D8</f>
        <v>0.25</v>
      </c>
    </row>
    <row r="9" spans="1:9">
      <c r="B9" s="154">
        <v>9</v>
      </c>
      <c r="C9" s="152"/>
      <c r="D9" s="152">
        <f>B9-I16</f>
        <v>1.5</v>
      </c>
      <c r="E9" s="152"/>
      <c r="F9" s="155">
        <f t="shared" si="0"/>
        <v>2.25</v>
      </c>
    </row>
    <row r="10" spans="1:9">
      <c r="B10" s="154">
        <v>6</v>
      </c>
      <c r="C10" s="152"/>
      <c r="D10" s="152">
        <f>B10-I16</f>
        <v>-1.5</v>
      </c>
      <c r="E10" s="152"/>
      <c r="F10" s="155">
        <f t="shared" si="0"/>
        <v>2.25</v>
      </c>
    </row>
    <row r="11" spans="1:9">
      <c r="B11" s="154">
        <v>7</v>
      </c>
      <c r="C11" s="152"/>
      <c r="D11" s="152">
        <f>B11-I16</f>
        <v>-0.5</v>
      </c>
      <c r="E11" s="152"/>
      <c r="F11" s="155">
        <f t="shared" si="0"/>
        <v>0.25</v>
      </c>
    </row>
    <row r="12" spans="1:9">
      <c r="B12" s="154">
        <v>8</v>
      </c>
      <c r="C12" s="152"/>
      <c r="D12" s="152">
        <f>B12-I16</f>
        <v>0.5</v>
      </c>
      <c r="E12" s="152"/>
      <c r="F12" s="155">
        <f t="shared" si="0"/>
        <v>0.25</v>
      </c>
    </row>
    <row r="13" spans="1:9">
      <c r="B13" s="154">
        <v>9</v>
      </c>
      <c r="C13" s="152"/>
      <c r="D13" s="152">
        <f>B13-I16</f>
        <v>1.5</v>
      </c>
      <c r="E13" s="152"/>
      <c r="F13" s="155">
        <f t="shared" si="0"/>
        <v>2.25</v>
      </c>
    </row>
    <row r="14" spans="1:9">
      <c r="B14" s="154">
        <v>8</v>
      </c>
      <c r="C14" s="152"/>
      <c r="D14" s="152">
        <f>B14-I16</f>
        <v>0.5</v>
      </c>
      <c r="E14" s="152"/>
      <c r="F14" s="155">
        <f t="shared" si="0"/>
        <v>0.25</v>
      </c>
    </row>
    <row r="15" spans="1:9" ht="15" thickBot="1">
      <c r="B15" s="154">
        <v>7</v>
      </c>
      <c r="C15" s="152"/>
      <c r="D15" s="152">
        <f>B15-I16</f>
        <v>-0.5</v>
      </c>
      <c r="E15" s="152"/>
      <c r="F15" s="155">
        <f t="shared" si="0"/>
        <v>0.25</v>
      </c>
    </row>
    <row r="16" spans="1:9">
      <c r="B16" s="154">
        <v>6</v>
      </c>
      <c r="C16" s="152"/>
      <c r="D16" s="152">
        <f>B16-I16</f>
        <v>-1.5</v>
      </c>
      <c r="E16" s="152"/>
      <c r="F16" s="155">
        <f t="shared" si="0"/>
        <v>2.25</v>
      </c>
      <c r="H16" s="162" t="s">
        <v>4</v>
      </c>
      <c r="I16" s="163">
        <f>AVERAGE(B7:B56)</f>
        <v>7.5</v>
      </c>
    </row>
    <row r="17" spans="2:9">
      <c r="B17" s="154">
        <v>8</v>
      </c>
      <c r="C17" s="152"/>
      <c r="D17" s="152">
        <f>B17-I16</f>
        <v>0.5</v>
      </c>
      <c r="E17" s="152"/>
      <c r="F17" s="155">
        <f t="shared" si="0"/>
        <v>0.25</v>
      </c>
      <c r="H17" s="164" t="s">
        <v>14</v>
      </c>
      <c r="I17" s="165">
        <f>_xlfn.VAR.P(B7:B56)</f>
        <v>1.05</v>
      </c>
    </row>
    <row r="18" spans="2:9" ht="15" thickBot="1">
      <c r="B18" s="154">
        <v>9</v>
      </c>
      <c r="C18" s="152"/>
      <c r="D18" s="152">
        <f>B18-I16</f>
        <v>1.5</v>
      </c>
      <c r="E18" s="152"/>
      <c r="F18" s="155">
        <f t="shared" si="0"/>
        <v>2.25</v>
      </c>
      <c r="H18" s="166" t="s">
        <v>8</v>
      </c>
      <c r="I18" s="167">
        <f>_xlfn.STDEV.P(B7:B56)</f>
        <v>1.0246950765959599</v>
      </c>
    </row>
    <row r="19" spans="2:9">
      <c r="B19" s="154">
        <v>7</v>
      </c>
      <c r="C19" s="152"/>
      <c r="D19" s="152">
        <f>B19-I16</f>
        <v>-0.5</v>
      </c>
      <c r="E19" s="152"/>
      <c r="F19" s="155">
        <f t="shared" si="0"/>
        <v>0.25</v>
      </c>
    </row>
    <row r="20" spans="2:9">
      <c r="B20" s="154">
        <v>8</v>
      </c>
      <c r="C20" s="152"/>
      <c r="D20" s="152">
        <f>B20-I16</f>
        <v>0.5</v>
      </c>
      <c r="E20" s="152"/>
      <c r="F20" s="155">
        <f t="shared" si="0"/>
        <v>0.25</v>
      </c>
    </row>
    <row r="21" spans="2:9">
      <c r="B21" s="154">
        <v>7</v>
      </c>
      <c r="C21" s="152"/>
      <c r="D21" s="152">
        <f>B21-I16</f>
        <v>-0.5</v>
      </c>
      <c r="E21" s="152"/>
      <c r="F21" s="155">
        <f t="shared" si="0"/>
        <v>0.25</v>
      </c>
    </row>
    <row r="22" spans="2:9">
      <c r="B22" s="154">
        <v>6</v>
      </c>
      <c r="C22" s="152"/>
      <c r="D22" s="152">
        <f>B22-I16</f>
        <v>-1.5</v>
      </c>
      <c r="E22" s="152"/>
      <c r="F22" s="155">
        <f t="shared" si="0"/>
        <v>2.25</v>
      </c>
    </row>
    <row r="23" spans="2:9">
      <c r="B23" s="154">
        <v>8</v>
      </c>
      <c r="C23" s="152"/>
      <c r="D23" s="152">
        <f>B23-I16</f>
        <v>0.5</v>
      </c>
      <c r="E23" s="152"/>
      <c r="F23" s="155">
        <f t="shared" si="0"/>
        <v>0.25</v>
      </c>
    </row>
    <row r="24" spans="2:9">
      <c r="B24" s="154">
        <v>9</v>
      </c>
      <c r="C24" s="152"/>
      <c r="D24" s="152">
        <f>B24-I16</f>
        <v>1.5</v>
      </c>
      <c r="E24" s="152"/>
      <c r="F24" s="155">
        <f t="shared" si="0"/>
        <v>2.25</v>
      </c>
    </row>
    <row r="25" spans="2:9">
      <c r="B25" s="154">
        <v>6</v>
      </c>
      <c r="C25" s="152"/>
      <c r="D25" s="152">
        <f>B25-I16</f>
        <v>-1.5</v>
      </c>
      <c r="E25" s="152"/>
      <c r="F25" s="155">
        <f t="shared" si="0"/>
        <v>2.25</v>
      </c>
    </row>
    <row r="26" spans="2:9">
      <c r="B26" s="154">
        <v>7</v>
      </c>
      <c r="C26" s="152"/>
      <c r="D26" s="152">
        <f>B26-I16</f>
        <v>-0.5</v>
      </c>
      <c r="E26" s="152"/>
      <c r="F26" s="155">
        <f t="shared" si="0"/>
        <v>0.25</v>
      </c>
    </row>
    <row r="27" spans="2:9">
      <c r="B27" s="154">
        <v>8</v>
      </c>
      <c r="C27" s="152"/>
      <c r="D27" s="152">
        <f>B27-I16</f>
        <v>0.5</v>
      </c>
      <c r="E27" s="152"/>
      <c r="F27" s="155">
        <f t="shared" si="0"/>
        <v>0.25</v>
      </c>
    </row>
    <row r="28" spans="2:9">
      <c r="B28" s="154">
        <v>9</v>
      </c>
      <c r="C28" s="152"/>
      <c r="D28" s="152">
        <f>B28-I16</f>
        <v>1.5</v>
      </c>
      <c r="E28" s="152"/>
      <c r="F28" s="155">
        <f t="shared" si="0"/>
        <v>2.25</v>
      </c>
    </row>
    <row r="29" spans="2:9">
      <c r="B29" s="154">
        <v>7</v>
      </c>
      <c r="C29" s="152"/>
      <c r="D29" s="152">
        <f>B29-I16</f>
        <v>-0.5</v>
      </c>
      <c r="E29" s="152"/>
      <c r="F29" s="155">
        <f t="shared" si="0"/>
        <v>0.25</v>
      </c>
    </row>
    <row r="30" spans="2:9">
      <c r="B30" s="154">
        <v>6</v>
      </c>
      <c r="C30" s="152"/>
      <c r="D30" s="152">
        <f>B30-I16</f>
        <v>-1.5</v>
      </c>
      <c r="E30" s="152"/>
      <c r="F30" s="155">
        <f t="shared" si="0"/>
        <v>2.25</v>
      </c>
    </row>
    <row r="31" spans="2:9">
      <c r="B31" s="154">
        <v>7</v>
      </c>
      <c r="C31" s="152"/>
      <c r="D31" s="152">
        <f>B31-I16</f>
        <v>-0.5</v>
      </c>
      <c r="E31" s="152"/>
      <c r="F31" s="155">
        <f t="shared" si="0"/>
        <v>0.25</v>
      </c>
    </row>
    <row r="32" spans="2:9">
      <c r="B32" s="154">
        <v>8</v>
      </c>
      <c r="C32" s="152"/>
      <c r="D32" s="152">
        <f>B32-I16</f>
        <v>0.5</v>
      </c>
      <c r="E32" s="152"/>
      <c r="F32" s="155">
        <f t="shared" si="0"/>
        <v>0.25</v>
      </c>
    </row>
    <row r="33" spans="2:6">
      <c r="B33" s="154">
        <v>9</v>
      </c>
      <c r="C33" s="152"/>
      <c r="D33" s="152">
        <f>B33-I16</f>
        <v>1.5</v>
      </c>
      <c r="E33" s="152"/>
      <c r="F33" s="155">
        <f t="shared" si="0"/>
        <v>2.25</v>
      </c>
    </row>
    <row r="34" spans="2:6">
      <c r="B34" s="154">
        <v>8</v>
      </c>
      <c r="C34" s="152"/>
      <c r="D34" s="152">
        <f>B34-I16</f>
        <v>0.5</v>
      </c>
      <c r="E34" s="152"/>
      <c r="F34" s="155">
        <f t="shared" si="0"/>
        <v>0.25</v>
      </c>
    </row>
    <row r="35" spans="2:6">
      <c r="B35" s="154">
        <v>7</v>
      </c>
      <c r="C35" s="152"/>
      <c r="D35" s="152">
        <f>B35-I16</f>
        <v>-0.5</v>
      </c>
      <c r="E35" s="152"/>
      <c r="F35" s="155">
        <f t="shared" si="0"/>
        <v>0.25</v>
      </c>
    </row>
    <row r="36" spans="2:6">
      <c r="B36" s="154">
        <v>6</v>
      </c>
      <c r="C36" s="152"/>
      <c r="D36" s="152">
        <f>B36-I16</f>
        <v>-1.5</v>
      </c>
      <c r="E36" s="152"/>
      <c r="F36" s="155">
        <f t="shared" si="0"/>
        <v>2.25</v>
      </c>
    </row>
    <row r="37" spans="2:6">
      <c r="B37" s="154">
        <v>9</v>
      </c>
      <c r="C37" s="152"/>
      <c r="D37" s="152">
        <f>B37-I16</f>
        <v>1.5</v>
      </c>
      <c r="E37" s="152"/>
      <c r="F37" s="155">
        <f t="shared" si="0"/>
        <v>2.25</v>
      </c>
    </row>
    <row r="38" spans="2:6">
      <c r="B38" s="154">
        <v>8</v>
      </c>
      <c r="C38" s="152"/>
      <c r="D38" s="152">
        <f>B38-I16</f>
        <v>0.5</v>
      </c>
      <c r="E38" s="152"/>
      <c r="F38" s="155">
        <f t="shared" si="0"/>
        <v>0.25</v>
      </c>
    </row>
    <row r="39" spans="2:6">
      <c r="B39" s="154">
        <v>7</v>
      </c>
      <c r="C39" s="152"/>
      <c r="D39" s="152">
        <f>B39-I16</f>
        <v>-0.5</v>
      </c>
      <c r="E39" s="152"/>
      <c r="F39" s="155">
        <f t="shared" si="0"/>
        <v>0.25</v>
      </c>
    </row>
    <row r="40" spans="2:6">
      <c r="B40" s="154">
        <v>6</v>
      </c>
      <c r="C40" s="152"/>
      <c r="D40" s="152">
        <f>B40-I16</f>
        <v>-1.5</v>
      </c>
      <c r="E40" s="152"/>
      <c r="F40" s="155">
        <f t="shared" si="0"/>
        <v>2.25</v>
      </c>
    </row>
    <row r="41" spans="2:6">
      <c r="B41" s="154">
        <v>8</v>
      </c>
      <c r="C41" s="152"/>
      <c r="D41" s="152">
        <f>B42-I16</f>
        <v>1.5</v>
      </c>
      <c r="E41" s="152"/>
      <c r="F41" s="155">
        <f t="shared" si="0"/>
        <v>2.25</v>
      </c>
    </row>
    <row r="42" spans="2:6">
      <c r="B42" s="154">
        <v>9</v>
      </c>
      <c r="C42" s="152"/>
      <c r="D42" s="152">
        <f>B42-I16</f>
        <v>1.5</v>
      </c>
      <c r="E42" s="152"/>
      <c r="F42" s="155">
        <f t="shared" si="0"/>
        <v>2.25</v>
      </c>
    </row>
    <row r="43" spans="2:6">
      <c r="B43" s="154">
        <v>7</v>
      </c>
      <c r="C43" s="152"/>
      <c r="D43" s="152">
        <f>B43-I16</f>
        <v>-0.5</v>
      </c>
      <c r="E43" s="152"/>
      <c r="F43" s="155">
        <f t="shared" si="0"/>
        <v>0.25</v>
      </c>
    </row>
    <row r="44" spans="2:6">
      <c r="B44" s="154">
        <v>8</v>
      </c>
      <c r="C44" s="152"/>
      <c r="D44" s="152">
        <f>B44-I16</f>
        <v>0.5</v>
      </c>
      <c r="E44" s="152"/>
      <c r="F44" s="155">
        <f t="shared" si="0"/>
        <v>0.25</v>
      </c>
    </row>
    <row r="45" spans="2:6">
      <c r="B45" s="154">
        <v>7</v>
      </c>
      <c r="C45" s="152"/>
      <c r="D45" s="152">
        <f>B45-I16</f>
        <v>-0.5</v>
      </c>
      <c r="E45" s="152"/>
      <c r="F45" s="155">
        <f t="shared" si="0"/>
        <v>0.25</v>
      </c>
    </row>
    <row r="46" spans="2:6">
      <c r="B46" s="154">
        <v>6</v>
      </c>
      <c r="C46" s="152"/>
      <c r="D46" s="152">
        <f>B46-I16</f>
        <v>-1.5</v>
      </c>
      <c r="E46" s="152"/>
      <c r="F46" s="155">
        <f t="shared" si="0"/>
        <v>2.25</v>
      </c>
    </row>
    <row r="47" spans="2:6">
      <c r="B47" s="154">
        <v>9</v>
      </c>
      <c r="C47" s="152"/>
      <c r="D47" s="152">
        <f>B47-I16</f>
        <v>1.5</v>
      </c>
      <c r="E47" s="152"/>
      <c r="F47" s="155">
        <f t="shared" si="0"/>
        <v>2.25</v>
      </c>
    </row>
    <row r="48" spans="2:6">
      <c r="B48" s="154">
        <v>8</v>
      </c>
      <c r="C48" s="152"/>
      <c r="D48" s="152">
        <f>B48-I16</f>
        <v>0.5</v>
      </c>
      <c r="E48" s="152"/>
      <c r="F48" s="155">
        <f t="shared" si="0"/>
        <v>0.25</v>
      </c>
    </row>
    <row r="49" spans="2:6">
      <c r="B49" s="154">
        <v>7</v>
      </c>
      <c r="C49" s="152"/>
      <c r="D49" s="152">
        <f>B49-I16</f>
        <v>-0.5</v>
      </c>
      <c r="E49" s="152"/>
      <c r="F49" s="155">
        <f t="shared" si="0"/>
        <v>0.25</v>
      </c>
    </row>
    <row r="50" spans="2:6">
      <c r="B50" s="154">
        <v>6</v>
      </c>
      <c r="C50" s="152"/>
      <c r="D50" s="152">
        <f>B50-I16</f>
        <v>-1.5</v>
      </c>
      <c r="E50" s="152"/>
      <c r="F50" s="155">
        <f t="shared" si="0"/>
        <v>2.25</v>
      </c>
    </row>
    <row r="51" spans="2:6">
      <c r="B51" s="154">
        <v>7</v>
      </c>
      <c r="C51" s="152"/>
      <c r="D51" s="152">
        <f>B51-I16</f>
        <v>-0.5</v>
      </c>
      <c r="E51" s="152"/>
      <c r="F51" s="155">
        <f t="shared" si="0"/>
        <v>0.25</v>
      </c>
    </row>
    <row r="52" spans="2:6">
      <c r="B52" s="154">
        <v>8</v>
      </c>
      <c r="C52" s="152"/>
      <c r="D52" s="152">
        <f>B52-I16</f>
        <v>0.5</v>
      </c>
      <c r="E52" s="152"/>
      <c r="F52" s="155">
        <f t="shared" si="0"/>
        <v>0.25</v>
      </c>
    </row>
    <row r="53" spans="2:6">
      <c r="B53" s="154">
        <v>9</v>
      </c>
      <c r="C53" s="152"/>
      <c r="D53" s="152">
        <f>B53-I16</f>
        <v>1.5</v>
      </c>
      <c r="E53" s="152"/>
      <c r="F53" s="155">
        <f t="shared" si="0"/>
        <v>2.25</v>
      </c>
    </row>
    <row r="54" spans="2:6">
      <c r="B54" s="154">
        <v>8</v>
      </c>
      <c r="C54" s="152"/>
      <c r="D54" s="152">
        <f>B54-I16</f>
        <v>0.5</v>
      </c>
      <c r="E54" s="152"/>
      <c r="F54" s="155">
        <f t="shared" si="0"/>
        <v>0.25</v>
      </c>
    </row>
    <row r="55" spans="2:6">
      <c r="B55" s="154">
        <v>7</v>
      </c>
      <c r="C55" s="152"/>
      <c r="D55" s="152">
        <f>B55-I16</f>
        <v>-0.5</v>
      </c>
      <c r="E55" s="152"/>
      <c r="F55" s="155">
        <f t="shared" si="0"/>
        <v>0.25</v>
      </c>
    </row>
    <row r="56" spans="2:6" ht="15" thickBot="1">
      <c r="B56" s="156">
        <v>6</v>
      </c>
      <c r="C56" s="157"/>
      <c r="D56" s="157">
        <f>B56-I16</f>
        <v>-1.5</v>
      </c>
      <c r="E56" s="157"/>
      <c r="F56" s="158">
        <f t="shared" si="0"/>
        <v>2.25</v>
      </c>
    </row>
  </sheetData>
  <mergeCells count="1">
    <mergeCell ref="A2:H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9E04-BF43-41E8-B79F-E3A92E7074D9}">
  <dimension ref="A1:J106"/>
  <sheetViews>
    <sheetView workbookViewId="0">
      <selection activeCell="H24" sqref="H24:I24"/>
    </sheetView>
  </sheetViews>
  <sheetFormatPr defaultRowHeight="14.4"/>
  <cols>
    <col min="1" max="1" width="10.5546875" bestFit="1" customWidth="1"/>
  </cols>
  <sheetData>
    <row r="1" spans="1:10" ht="15" thickBot="1"/>
    <row r="2" spans="1:10">
      <c r="A2" s="36" t="s">
        <v>137</v>
      </c>
      <c r="B2" s="95"/>
      <c r="C2" s="95"/>
      <c r="D2" s="95"/>
      <c r="E2" s="95"/>
      <c r="F2" s="95"/>
      <c r="G2" s="95"/>
      <c r="H2" s="96"/>
    </row>
    <row r="3" spans="1:10">
      <c r="A3" s="97"/>
      <c r="B3" s="98"/>
      <c r="C3" s="98"/>
      <c r="D3" s="98"/>
      <c r="E3" s="98"/>
      <c r="F3" s="98"/>
      <c r="G3" s="98"/>
      <c r="H3" s="99"/>
    </row>
    <row r="4" spans="1:10">
      <c r="A4" s="97"/>
      <c r="B4" s="98"/>
      <c r="C4" s="98"/>
      <c r="D4" s="98"/>
      <c r="E4" s="98"/>
      <c r="F4" s="98"/>
      <c r="G4" s="98"/>
      <c r="H4" s="99"/>
    </row>
    <row r="5" spans="1:10" ht="15" thickBot="1">
      <c r="A5" s="100"/>
      <c r="B5" s="101"/>
      <c r="C5" s="101"/>
      <c r="D5" s="101"/>
      <c r="E5" s="101"/>
      <c r="F5" s="101"/>
      <c r="G5" s="101"/>
      <c r="H5" s="102"/>
    </row>
    <row r="6" spans="1:10" s="3" customFormat="1" ht="18">
      <c r="B6" s="176" t="s">
        <v>0</v>
      </c>
      <c r="C6" s="177"/>
      <c r="D6" s="177" t="s">
        <v>11</v>
      </c>
      <c r="E6" s="177"/>
      <c r="F6" s="178" t="s">
        <v>6</v>
      </c>
    </row>
    <row r="7" spans="1:10">
      <c r="B7" s="168">
        <v>10</v>
      </c>
      <c r="C7" s="169"/>
      <c r="D7" s="169">
        <f>B7-J13</f>
        <v>-6.57</v>
      </c>
      <c r="E7" s="169"/>
      <c r="F7" s="170">
        <f>D7*D7</f>
        <v>43.164900000000003</v>
      </c>
    </row>
    <row r="8" spans="1:10">
      <c r="B8" s="168">
        <v>15</v>
      </c>
      <c r="C8" s="169"/>
      <c r="D8" s="169">
        <f>B8-J13</f>
        <v>-1.5700000000000003</v>
      </c>
      <c r="E8" s="169"/>
      <c r="F8" s="170">
        <f t="shared" ref="F8:F71" si="0">D8*D8</f>
        <v>2.464900000000001</v>
      </c>
    </row>
    <row r="9" spans="1:10">
      <c r="B9" s="168">
        <v>12</v>
      </c>
      <c r="C9" s="169"/>
      <c r="D9" s="169">
        <f>B9-J13</f>
        <v>-4.57</v>
      </c>
      <c r="E9" s="169"/>
      <c r="F9" s="170">
        <f t="shared" si="0"/>
        <v>20.884900000000002</v>
      </c>
    </row>
    <row r="10" spans="1:10">
      <c r="B10" s="168">
        <v>18</v>
      </c>
      <c r="C10" s="169"/>
      <c r="D10" s="169">
        <f>B10-J13</f>
        <v>1.4299999999999997</v>
      </c>
      <c r="E10" s="169"/>
      <c r="F10" s="170">
        <f t="shared" si="0"/>
        <v>2.0448999999999993</v>
      </c>
    </row>
    <row r="11" spans="1:10">
      <c r="B11" s="168">
        <v>20</v>
      </c>
      <c r="C11" s="169"/>
      <c r="D11" s="169">
        <f>B11-J13</f>
        <v>3.4299999999999997</v>
      </c>
      <c r="E11" s="169"/>
      <c r="F11" s="170">
        <f t="shared" si="0"/>
        <v>11.764899999999997</v>
      </c>
    </row>
    <row r="12" spans="1:10" ht="15" thickBot="1">
      <c r="B12" s="168">
        <v>25</v>
      </c>
      <c r="C12" s="169"/>
      <c r="D12" s="169">
        <f>B12-J13</f>
        <v>8.43</v>
      </c>
      <c r="E12" s="169"/>
      <c r="F12" s="170">
        <f t="shared" si="0"/>
        <v>71.064899999999994</v>
      </c>
    </row>
    <row r="13" spans="1:10" ht="15.6">
      <c r="B13" s="168">
        <v>8</v>
      </c>
      <c r="C13" s="169"/>
      <c r="D13" s="169">
        <f>B13-J13</f>
        <v>-8.57</v>
      </c>
      <c r="E13" s="169"/>
      <c r="F13" s="170">
        <f t="shared" si="0"/>
        <v>73.444900000000004</v>
      </c>
      <c r="I13" s="174" t="s">
        <v>4</v>
      </c>
      <c r="J13" s="146">
        <f>AVERAGE(B7:B106)</f>
        <v>16.57</v>
      </c>
    </row>
    <row r="14" spans="1:10" ht="15.6">
      <c r="B14" s="168">
        <v>14</v>
      </c>
      <c r="C14" s="169"/>
      <c r="D14" s="169">
        <f>B14-J13</f>
        <v>-2.5700000000000003</v>
      </c>
      <c r="E14" s="169"/>
      <c r="F14" s="170">
        <f t="shared" si="0"/>
        <v>6.6049000000000015</v>
      </c>
      <c r="I14" s="175" t="s">
        <v>14</v>
      </c>
      <c r="J14" s="148">
        <f>_xlfn.VAR.P(B7:B106)</f>
        <v>16.345099999999999</v>
      </c>
    </row>
    <row r="15" spans="1:10" ht="15.6">
      <c r="B15" s="168">
        <v>16</v>
      </c>
      <c r="C15" s="169"/>
      <c r="D15" s="169">
        <f>B15-J13</f>
        <v>-0.57000000000000028</v>
      </c>
      <c r="E15" s="169"/>
      <c r="F15" s="170">
        <f t="shared" si="0"/>
        <v>0.3249000000000003</v>
      </c>
      <c r="I15" s="175" t="s">
        <v>8</v>
      </c>
      <c r="J15" s="148">
        <f>_xlfn.STDEV.P(B7:B106)</f>
        <v>4.0429073697031441</v>
      </c>
    </row>
    <row r="16" spans="1:10" ht="15.6">
      <c r="B16" s="168">
        <v>22</v>
      </c>
      <c r="C16" s="169"/>
      <c r="D16" s="169">
        <f>B16-J13</f>
        <v>5.43</v>
      </c>
      <c r="E16" s="169"/>
      <c r="F16" s="170">
        <f t="shared" si="0"/>
        <v>29.484899999999996</v>
      </c>
      <c r="I16" s="175" t="s">
        <v>12</v>
      </c>
      <c r="J16" s="148" t="s">
        <v>15</v>
      </c>
    </row>
    <row r="17" spans="2:10" ht="15" thickBot="1">
      <c r="B17" s="168">
        <v>9</v>
      </c>
      <c r="C17" s="169"/>
      <c r="D17" s="169">
        <f>B17-J13</f>
        <v>-7.57</v>
      </c>
      <c r="E17" s="169"/>
      <c r="F17" s="170">
        <f t="shared" si="0"/>
        <v>57.304900000000004</v>
      </c>
      <c r="I17" s="149"/>
      <c r="J17" s="150">
        <f>25-8</f>
        <v>17</v>
      </c>
    </row>
    <row r="18" spans="2:10">
      <c r="B18" s="168">
        <v>17</v>
      </c>
      <c r="C18" s="169"/>
      <c r="D18" s="169">
        <f>B18-J13</f>
        <v>0.42999999999999972</v>
      </c>
      <c r="E18" s="169"/>
      <c r="F18" s="170">
        <f t="shared" si="0"/>
        <v>0.18489999999999976</v>
      </c>
    </row>
    <row r="19" spans="2:10">
      <c r="B19" s="168">
        <v>11</v>
      </c>
      <c r="C19" s="169"/>
      <c r="D19" s="169">
        <f>B19-J13</f>
        <v>-5.57</v>
      </c>
      <c r="E19" s="169"/>
      <c r="F19" s="170">
        <f t="shared" si="0"/>
        <v>31.024900000000002</v>
      </c>
    </row>
    <row r="20" spans="2:10">
      <c r="B20" s="168">
        <v>13</v>
      </c>
      <c r="C20" s="169"/>
      <c r="D20" s="169">
        <f>B20-J13</f>
        <v>-3.5700000000000003</v>
      </c>
      <c r="E20" s="169"/>
      <c r="F20" s="170">
        <f t="shared" si="0"/>
        <v>12.744900000000001</v>
      </c>
    </row>
    <row r="21" spans="2:10">
      <c r="B21" s="168">
        <v>19</v>
      </c>
      <c r="C21" s="169"/>
      <c r="D21" s="169">
        <f>B21-J13</f>
        <v>2.4299999999999997</v>
      </c>
      <c r="E21" s="169"/>
      <c r="F21" s="170">
        <f t="shared" si="0"/>
        <v>5.9048999999999987</v>
      </c>
    </row>
    <row r="22" spans="2:10">
      <c r="B22" s="168">
        <v>23</v>
      </c>
      <c r="C22" s="169"/>
      <c r="D22" s="169">
        <f>B22-J13</f>
        <v>6.43</v>
      </c>
      <c r="E22" s="169"/>
      <c r="F22" s="170">
        <f t="shared" si="0"/>
        <v>41.344899999999996</v>
      </c>
    </row>
    <row r="23" spans="2:10">
      <c r="B23" s="168">
        <v>21</v>
      </c>
      <c r="C23" s="169"/>
      <c r="D23" s="169">
        <f>B23-J13</f>
        <v>4.43</v>
      </c>
      <c r="E23" s="169"/>
      <c r="F23" s="170">
        <f t="shared" si="0"/>
        <v>19.624899999999997</v>
      </c>
    </row>
    <row r="24" spans="2:10">
      <c r="B24" s="168">
        <v>16</v>
      </c>
      <c r="C24" s="169"/>
      <c r="D24" s="169">
        <f>B24-J13</f>
        <v>-0.57000000000000028</v>
      </c>
      <c r="E24" s="169"/>
      <c r="F24" s="170">
        <f t="shared" si="0"/>
        <v>0.3249000000000003</v>
      </c>
    </row>
    <row r="25" spans="2:10">
      <c r="B25" s="168">
        <v>24</v>
      </c>
      <c r="C25" s="169"/>
      <c r="D25" s="169">
        <f>B25-J13</f>
        <v>7.43</v>
      </c>
      <c r="E25" s="169"/>
      <c r="F25" s="170">
        <f t="shared" si="0"/>
        <v>55.204899999999995</v>
      </c>
    </row>
    <row r="26" spans="2:10">
      <c r="B26" s="168">
        <v>27</v>
      </c>
      <c r="C26" s="169"/>
      <c r="D26" s="169">
        <f>B26-J13</f>
        <v>10.43</v>
      </c>
      <c r="E26" s="169"/>
      <c r="F26" s="170">
        <f t="shared" si="0"/>
        <v>108.78489999999999</v>
      </c>
    </row>
    <row r="27" spans="2:10">
      <c r="B27" s="168">
        <v>13</v>
      </c>
      <c r="C27" s="169"/>
      <c r="D27" s="169">
        <f>B27-J13</f>
        <v>-3.5700000000000003</v>
      </c>
      <c r="E27" s="169"/>
      <c r="F27" s="170">
        <f t="shared" si="0"/>
        <v>12.744900000000001</v>
      </c>
    </row>
    <row r="28" spans="2:10">
      <c r="B28" s="168">
        <v>10</v>
      </c>
      <c r="C28" s="169"/>
      <c r="D28" s="169">
        <f>B28-J13</f>
        <v>-6.57</v>
      </c>
      <c r="E28" s="169"/>
      <c r="F28" s="170">
        <f t="shared" si="0"/>
        <v>43.164900000000003</v>
      </c>
    </row>
    <row r="29" spans="2:10">
      <c r="B29" s="168">
        <v>18</v>
      </c>
      <c r="C29" s="169"/>
      <c r="D29" s="169">
        <f>B29-J13</f>
        <v>1.4299999999999997</v>
      </c>
      <c r="E29" s="169"/>
      <c r="F29" s="170">
        <f t="shared" si="0"/>
        <v>2.0448999999999993</v>
      </c>
    </row>
    <row r="30" spans="2:10">
      <c r="B30" s="168">
        <v>16</v>
      </c>
      <c r="C30" s="169"/>
      <c r="D30" s="169">
        <f>B30-J13</f>
        <v>-0.57000000000000028</v>
      </c>
      <c r="E30" s="169"/>
      <c r="F30" s="170">
        <f t="shared" si="0"/>
        <v>0.3249000000000003</v>
      </c>
    </row>
    <row r="31" spans="2:10">
      <c r="B31" s="168">
        <v>12</v>
      </c>
      <c r="C31" s="169"/>
      <c r="D31" s="169">
        <f>B31-J13</f>
        <v>-4.57</v>
      </c>
      <c r="E31" s="169"/>
      <c r="F31" s="170">
        <f t="shared" si="0"/>
        <v>20.884900000000002</v>
      </c>
    </row>
    <row r="32" spans="2:10">
      <c r="B32" s="168">
        <v>14</v>
      </c>
      <c r="C32" s="169"/>
      <c r="D32" s="169">
        <f>B32-J13</f>
        <v>-2.5700000000000003</v>
      </c>
      <c r="E32" s="169"/>
      <c r="F32" s="170">
        <f t="shared" si="0"/>
        <v>6.6049000000000015</v>
      </c>
    </row>
    <row r="33" spans="2:6">
      <c r="B33" s="168">
        <v>19</v>
      </c>
      <c r="C33" s="169"/>
      <c r="D33" s="169">
        <f>B33-J13</f>
        <v>2.4299999999999997</v>
      </c>
      <c r="E33" s="169"/>
      <c r="F33" s="170">
        <f t="shared" si="0"/>
        <v>5.9048999999999987</v>
      </c>
    </row>
    <row r="34" spans="2:6">
      <c r="B34" s="168">
        <v>21</v>
      </c>
      <c r="C34" s="169"/>
      <c r="D34" s="169">
        <f>B34--J13</f>
        <v>37.57</v>
      </c>
      <c r="E34" s="169"/>
      <c r="F34" s="170">
        <f t="shared" si="0"/>
        <v>1411.5049000000001</v>
      </c>
    </row>
    <row r="35" spans="2:6">
      <c r="B35" s="168">
        <v>11</v>
      </c>
      <c r="C35" s="169"/>
      <c r="D35" s="169">
        <f>B35-J13</f>
        <v>-5.57</v>
      </c>
      <c r="E35" s="169"/>
      <c r="F35" s="170">
        <f t="shared" si="0"/>
        <v>31.024900000000002</v>
      </c>
    </row>
    <row r="36" spans="2:6">
      <c r="B36" s="168">
        <v>17</v>
      </c>
      <c r="C36" s="169"/>
      <c r="D36" s="169">
        <f>B36-J13</f>
        <v>0.42999999999999972</v>
      </c>
      <c r="E36" s="169"/>
      <c r="F36" s="170">
        <f t="shared" si="0"/>
        <v>0.18489999999999976</v>
      </c>
    </row>
    <row r="37" spans="2:6">
      <c r="B37" s="168">
        <v>13</v>
      </c>
      <c r="C37" s="169"/>
      <c r="D37" s="169">
        <f>B37-J13</f>
        <v>-3.5700000000000003</v>
      </c>
      <c r="E37" s="169"/>
      <c r="F37" s="170">
        <f t="shared" si="0"/>
        <v>12.744900000000001</v>
      </c>
    </row>
    <row r="38" spans="2:6">
      <c r="B38" s="168">
        <v>10</v>
      </c>
      <c r="C38" s="169"/>
      <c r="D38" s="169">
        <f>B38-J13</f>
        <v>-6.57</v>
      </c>
      <c r="E38" s="169"/>
      <c r="F38" s="170">
        <f t="shared" si="0"/>
        <v>43.164900000000003</v>
      </c>
    </row>
    <row r="39" spans="2:6">
      <c r="B39" s="168">
        <v>18</v>
      </c>
      <c r="C39" s="169"/>
      <c r="D39" s="169">
        <f>B39-J13</f>
        <v>1.4299999999999997</v>
      </c>
      <c r="E39" s="169"/>
      <c r="F39" s="170">
        <f t="shared" si="0"/>
        <v>2.0448999999999993</v>
      </c>
    </row>
    <row r="40" spans="2:6">
      <c r="B40" s="168">
        <v>16</v>
      </c>
      <c r="C40" s="169"/>
      <c r="D40" s="169">
        <f>B40-J13</f>
        <v>-0.57000000000000028</v>
      </c>
      <c r="E40" s="169"/>
      <c r="F40" s="170">
        <f t="shared" si="0"/>
        <v>0.3249000000000003</v>
      </c>
    </row>
    <row r="41" spans="2:6">
      <c r="B41" s="168">
        <v>12</v>
      </c>
      <c r="C41" s="169"/>
      <c r="D41" s="169">
        <f>B41-J13</f>
        <v>-4.57</v>
      </c>
      <c r="E41" s="169"/>
      <c r="F41" s="170">
        <f t="shared" si="0"/>
        <v>20.884900000000002</v>
      </c>
    </row>
    <row r="42" spans="2:6">
      <c r="B42" s="168">
        <v>14</v>
      </c>
      <c r="C42" s="169"/>
      <c r="D42" s="169">
        <f>B42-J13</f>
        <v>-2.5700000000000003</v>
      </c>
      <c r="E42" s="169"/>
      <c r="F42" s="170">
        <f t="shared" si="0"/>
        <v>6.6049000000000015</v>
      </c>
    </row>
    <row r="43" spans="2:6">
      <c r="B43" s="168">
        <v>19</v>
      </c>
      <c r="C43" s="169"/>
      <c r="D43" s="169">
        <f>B43-J13</f>
        <v>2.4299999999999997</v>
      </c>
      <c r="E43" s="169"/>
      <c r="F43" s="170">
        <f t="shared" si="0"/>
        <v>5.9048999999999987</v>
      </c>
    </row>
    <row r="44" spans="2:6">
      <c r="B44" s="168">
        <v>21</v>
      </c>
      <c r="C44" s="169"/>
      <c r="D44" s="169">
        <f>B44-J13</f>
        <v>4.43</v>
      </c>
      <c r="E44" s="169"/>
      <c r="F44" s="170">
        <f t="shared" si="0"/>
        <v>19.624899999999997</v>
      </c>
    </row>
    <row r="45" spans="2:6">
      <c r="B45" s="168">
        <v>11</v>
      </c>
      <c r="C45" s="169"/>
      <c r="D45" s="169">
        <f>B45-J13</f>
        <v>-5.57</v>
      </c>
      <c r="E45" s="169"/>
      <c r="F45" s="170">
        <f t="shared" si="0"/>
        <v>31.024900000000002</v>
      </c>
    </row>
    <row r="46" spans="2:6">
      <c r="B46" s="168">
        <v>17</v>
      </c>
      <c r="C46" s="169"/>
      <c r="D46" s="169">
        <f>-B46-J13</f>
        <v>-33.57</v>
      </c>
      <c r="E46" s="169"/>
      <c r="F46" s="170">
        <f t="shared" si="0"/>
        <v>1126.9449</v>
      </c>
    </row>
    <row r="47" spans="2:6">
      <c r="B47" s="168">
        <v>25</v>
      </c>
      <c r="C47" s="169"/>
      <c r="D47" s="169">
        <f>B47-J13</f>
        <v>8.43</v>
      </c>
      <c r="E47" s="169"/>
      <c r="F47" s="170">
        <f t="shared" si="0"/>
        <v>71.064899999999994</v>
      </c>
    </row>
    <row r="48" spans="2:6">
      <c r="B48" s="168">
        <v>18</v>
      </c>
      <c r="C48" s="169"/>
      <c r="D48" s="169">
        <f>B48-J13</f>
        <v>1.4299999999999997</v>
      </c>
      <c r="E48" s="169"/>
      <c r="F48" s="170">
        <f t="shared" si="0"/>
        <v>2.0448999999999993</v>
      </c>
    </row>
    <row r="49" spans="2:6">
      <c r="B49" s="168">
        <v>16</v>
      </c>
      <c r="C49" s="169"/>
      <c r="D49" s="169">
        <f>B49-J13</f>
        <v>-0.57000000000000028</v>
      </c>
      <c r="E49" s="169"/>
      <c r="F49" s="170">
        <f t="shared" si="0"/>
        <v>0.3249000000000003</v>
      </c>
    </row>
    <row r="50" spans="2:6">
      <c r="B50" s="168">
        <v>13</v>
      </c>
      <c r="C50" s="169"/>
      <c r="D50" s="169">
        <f>B50-J13</f>
        <v>-3.5700000000000003</v>
      </c>
      <c r="E50" s="169"/>
      <c r="F50" s="170">
        <f t="shared" si="0"/>
        <v>12.744900000000001</v>
      </c>
    </row>
    <row r="51" spans="2:6">
      <c r="B51" s="168">
        <v>21</v>
      </c>
      <c r="C51" s="169"/>
      <c r="D51" s="169">
        <f>B51-J13</f>
        <v>4.43</v>
      </c>
      <c r="E51" s="169"/>
      <c r="F51" s="170">
        <f t="shared" si="0"/>
        <v>19.624899999999997</v>
      </c>
    </row>
    <row r="52" spans="2:6">
      <c r="B52" s="168">
        <v>20</v>
      </c>
      <c r="C52" s="169"/>
      <c r="D52" s="169">
        <f>B52-J13</f>
        <v>3.4299999999999997</v>
      </c>
      <c r="E52" s="169"/>
      <c r="F52" s="170">
        <f t="shared" si="0"/>
        <v>11.764899999999997</v>
      </c>
    </row>
    <row r="53" spans="2:6">
      <c r="B53" s="168">
        <v>15</v>
      </c>
      <c r="C53" s="169"/>
      <c r="D53" s="169">
        <f>B53-J13</f>
        <v>-1.5700000000000003</v>
      </c>
      <c r="E53" s="169"/>
      <c r="F53" s="170">
        <f t="shared" si="0"/>
        <v>2.464900000000001</v>
      </c>
    </row>
    <row r="54" spans="2:6">
      <c r="B54" s="168">
        <v>12</v>
      </c>
      <c r="C54" s="169"/>
      <c r="D54" s="169">
        <f>B54-J13</f>
        <v>-4.57</v>
      </c>
      <c r="E54" s="169"/>
      <c r="F54" s="170">
        <f t="shared" si="0"/>
        <v>20.884900000000002</v>
      </c>
    </row>
    <row r="55" spans="2:6">
      <c r="B55" s="168">
        <v>19</v>
      </c>
      <c r="C55" s="169"/>
      <c r="D55" s="169">
        <f>B55-J13</f>
        <v>2.4299999999999997</v>
      </c>
      <c r="E55" s="169"/>
      <c r="F55" s="170">
        <f t="shared" si="0"/>
        <v>5.9048999999999987</v>
      </c>
    </row>
    <row r="56" spans="2:6">
      <c r="B56" s="168">
        <v>17</v>
      </c>
      <c r="C56" s="169"/>
      <c r="D56" s="169">
        <f>B56-J13</f>
        <v>0.42999999999999972</v>
      </c>
      <c r="E56" s="169"/>
      <c r="F56" s="170">
        <f t="shared" si="0"/>
        <v>0.18489999999999976</v>
      </c>
    </row>
    <row r="57" spans="2:6">
      <c r="B57" s="168">
        <v>14</v>
      </c>
      <c r="C57" s="169"/>
      <c r="D57" s="169">
        <f>B57-J13</f>
        <v>-2.5700000000000003</v>
      </c>
      <c r="E57" s="169"/>
      <c r="F57" s="170">
        <f t="shared" si="0"/>
        <v>6.6049000000000015</v>
      </c>
    </row>
    <row r="58" spans="2:6">
      <c r="B58" s="168">
        <v>16</v>
      </c>
      <c r="C58" s="169"/>
      <c r="D58" s="169">
        <f>B58-J13</f>
        <v>-0.57000000000000028</v>
      </c>
      <c r="E58" s="169"/>
      <c r="F58" s="170">
        <f t="shared" si="0"/>
        <v>0.3249000000000003</v>
      </c>
    </row>
    <row r="59" spans="2:6">
      <c r="B59" s="168">
        <v>23</v>
      </c>
      <c r="C59" s="169"/>
      <c r="D59" s="169">
        <f>B59-J13</f>
        <v>6.43</v>
      </c>
      <c r="E59" s="169"/>
      <c r="F59" s="170">
        <f t="shared" si="0"/>
        <v>41.344899999999996</v>
      </c>
    </row>
    <row r="60" spans="2:6">
      <c r="B60" s="168">
        <v>18</v>
      </c>
      <c r="C60" s="169"/>
      <c r="D60" s="169">
        <f>B60-J13</f>
        <v>1.4299999999999997</v>
      </c>
      <c r="E60" s="169"/>
      <c r="F60" s="170">
        <f t="shared" si="0"/>
        <v>2.0448999999999993</v>
      </c>
    </row>
    <row r="61" spans="2:6">
      <c r="B61" s="168">
        <v>15</v>
      </c>
      <c r="C61" s="169"/>
      <c r="D61" s="169">
        <f>B61-J13</f>
        <v>-1.5700000000000003</v>
      </c>
      <c r="E61" s="169"/>
      <c r="F61" s="170">
        <f t="shared" si="0"/>
        <v>2.464900000000001</v>
      </c>
    </row>
    <row r="62" spans="2:6">
      <c r="B62" s="168">
        <v>11</v>
      </c>
      <c r="C62" s="169"/>
      <c r="D62" s="169">
        <f>B62-J13</f>
        <v>-5.57</v>
      </c>
      <c r="E62" s="169"/>
      <c r="F62" s="170">
        <f t="shared" si="0"/>
        <v>31.024900000000002</v>
      </c>
    </row>
    <row r="63" spans="2:6">
      <c r="B63" s="168">
        <v>19</v>
      </c>
      <c r="C63" s="169"/>
      <c r="D63" s="169">
        <f>B63-J13</f>
        <v>2.4299999999999997</v>
      </c>
      <c r="E63" s="169"/>
      <c r="F63" s="170">
        <f t="shared" si="0"/>
        <v>5.9048999999999987</v>
      </c>
    </row>
    <row r="64" spans="2:6">
      <c r="B64" s="168">
        <v>22</v>
      </c>
      <c r="C64" s="169"/>
      <c r="D64" s="169">
        <f>B64-J13</f>
        <v>5.43</v>
      </c>
      <c r="E64" s="169"/>
      <c r="F64" s="170">
        <f t="shared" si="0"/>
        <v>29.484899999999996</v>
      </c>
    </row>
    <row r="65" spans="2:6">
      <c r="B65" s="168">
        <v>17</v>
      </c>
      <c r="C65" s="169"/>
      <c r="D65" s="169">
        <f>B65-J13</f>
        <v>0.42999999999999972</v>
      </c>
      <c r="E65" s="169"/>
      <c r="F65" s="170">
        <f t="shared" si="0"/>
        <v>0.18489999999999976</v>
      </c>
    </row>
    <row r="66" spans="2:6">
      <c r="B66" s="168">
        <v>12</v>
      </c>
      <c r="C66" s="169"/>
      <c r="D66" s="169">
        <f>B66-J13</f>
        <v>-4.57</v>
      </c>
      <c r="E66" s="169"/>
      <c r="F66" s="170">
        <f t="shared" si="0"/>
        <v>20.884900000000002</v>
      </c>
    </row>
    <row r="67" spans="2:6">
      <c r="B67" s="168">
        <v>16</v>
      </c>
      <c r="C67" s="169"/>
      <c r="D67" s="169">
        <f>B67-J13</f>
        <v>-0.57000000000000028</v>
      </c>
      <c r="E67" s="169"/>
      <c r="F67" s="170">
        <f t="shared" si="0"/>
        <v>0.3249000000000003</v>
      </c>
    </row>
    <row r="68" spans="2:6">
      <c r="B68" s="168">
        <v>14</v>
      </c>
      <c r="C68" s="169"/>
      <c r="D68" s="169">
        <f>B68-J13</f>
        <v>-2.5700000000000003</v>
      </c>
      <c r="E68" s="169"/>
      <c r="F68" s="170">
        <f t="shared" si="0"/>
        <v>6.6049000000000015</v>
      </c>
    </row>
    <row r="69" spans="2:6">
      <c r="B69" s="168">
        <v>18</v>
      </c>
      <c r="C69" s="169"/>
      <c r="D69" s="169">
        <f>B69-J13</f>
        <v>1.4299999999999997</v>
      </c>
      <c r="E69" s="169"/>
      <c r="F69" s="170">
        <f t="shared" si="0"/>
        <v>2.0448999999999993</v>
      </c>
    </row>
    <row r="70" spans="2:6">
      <c r="B70" s="168">
        <v>20</v>
      </c>
      <c r="C70" s="169"/>
      <c r="D70" s="169">
        <f>B70-J13</f>
        <v>3.4299999999999997</v>
      </c>
      <c r="E70" s="169"/>
      <c r="F70" s="170">
        <f t="shared" si="0"/>
        <v>11.764899999999997</v>
      </c>
    </row>
    <row r="71" spans="2:6">
      <c r="B71" s="168">
        <v>25</v>
      </c>
      <c r="C71" s="169"/>
      <c r="D71" s="169">
        <f>B71-J13</f>
        <v>8.43</v>
      </c>
      <c r="E71" s="169"/>
      <c r="F71" s="170">
        <f t="shared" si="0"/>
        <v>71.064899999999994</v>
      </c>
    </row>
    <row r="72" spans="2:6">
      <c r="B72" s="168">
        <v>13</v>
      </c>
      <c r="C72" s="169"/>
      <c r="D72" s="169">
        <f>B72-J13</f>
        <v>-3.5700000000000003</v>
      </c>
      <c r="E72" s="169"/>
      <c r="F72" s="170">
        <f t="shared" ref="F72:F106" si="1">D72*D72</f>
        <v>12.744900000000001</v>
      </c>
    </row>
    <row r="73" spans="2:6">
      <c r="B73" s="168">
        <v>11</v>
      </c>
      <c r="C73" s="169"/>
      <c r="D73" s="169">
        <f>B73-J13</f>
        <v>-5.57</v>
      </c>
      <c r="E73" s="169"/>
      <c r="F73" s="170">
        <f t="shared" si="1"/>
        <v>31.024900000000002</v>
      </c>
    </row>
    <row r="74" spans="2:6">
      <c r="B74" s="168">
        <v>22</v>
      </c>
      <c r="C74" s="169"/>
      <c r="D74" s="169">
        <f>B74-J13</f>
        <v>5.43</v>
      </c>
      <c r="E74" s="169"/>
      <c r="F74" s="170">
        <f t="shared" si="1"/>
        <v>29.484899999999996</v>
      </c>
    </row>
    <row r="75" spans="2:6">
      <c r="B75" s="168">
        <v>19</v>
      </c>
      <c r="C75" s="169"/>
      <c r="D75" s="169">
        <f>B75-J13</f>
        <v>2.4299999999999997</v>
      </c>
      <c r="E75" s="169"/>
      <c r="F75" s="170">
        <f t="shared" si="1"/>
        <v>5.9048999999999987</v>
      </c>
    </row>
    <row r="76" spans="2:6">
      <c r="B76" s="168">
        <v>17</v>
      </c>
      <c r="C76" s="169"/>
      <c r="D76" s="169">
        <f>B76-J13</f>
        <v>0.42999999999999972</v>
      </c>
      <c r="E76" s="169"/>
      <c r="F76" s="170">
        <f t="shared" si="1"/>
        <v>0.18489999999999976</v>
      </c>
    </row>
    <row r="77" spans="2:6">
      <c r="B77" s="168">
        <v>15</v>
      </c>
      <c r="C77" s="169"/>
      <c r="D77" s="169">
        <f>B77-J13</f>
        <v>-1.5700000000000003</v>
      </c>
      <c r="E77" s="169"/>
      <c r="F77" s="170">
        <f t="shared" si="1"/>
        <v>2.464900000000001</v>
      </c>
    </row>
    <row r="78" spans="2:6">
      <c r="B78" s="168">
        <v>16</v>
      </c>
      <c r="C78" s="169"/>
      <c r="D78" s="169">
        <f>B78-J13</f>
        <v>-0.57000000000000028</v>
      </c>
      <c r="E78" s="169"/>
      <c r="F78" s="170">
        <f t="shared" si="1"/>
        <v>0.3249000000000003</v>
      </c>
    </row>
    <row r="79" spans="2:6">
      <c r="B79" s="168">
        <v>13</v>
      </c>
      <c r="C79" s="169"/>
      <c r="D79" s="169">
        <f>B79-J13</f>
        <v>-3.5700000000000003</v>
      </c>
      <c r="E79" s="169"/>
      <c r="F79" s="170">
        <f t="shared" si="1"/>
        <v>12.744900000000001</v>
      </c>
    </row>
    <row r="80" spans="2:6">
      <c r="B80" s="168">
        <v>14</v>
      </c>
      <c r="C80" s="169"/>
      <c r="D80" s="169">
        <f>B80-J13</f>
        <v>-2.5700000000000003</v>
      </c>
      <c r="E80" s="169"/>
      <c r="F80" s="170">
        <f t="shared" si="1"/>
        <v>6.6049000000000015</v>
      </c>
    </row>
    <row r="81" spans="2:6">
      <c r="B81" s="168">
        <v>18</v>
      </c>
      <c r="C81" s="169"/>
      <c r="D81" s="169">
        <f>B81-J13</f>
        <v>1.4299999999999997</v>
      </c>
      <c r="E81" s="169"/>
      <c r="F81" s="170">
        <f t="shared" si="1"/>
        <v>2.0448999999999993</v>
      </c>
    </row>
    <row r="82" spans="2:6">
      <c r="B82" s="168">
        <v>20</v>
      </c>
      <c r="C82" s="169"/>
      <c r="D82" s="169">
        <f>B82-J13</f>
        <v>3.4299999999999997</v>
      </c>
      <c r="E82" s="169"/>
      <c r="F82" s="170">
        <f t="shared" si="1"/>
        <v>11.764899999999997</v>
      </c>
    </row>
    <row r="83" spans="2:6">
      <c r="B83" s="168">
        <v>19</v>
      </c>
      <c r="C83" s="169"/>
      <c r="D83" s="169">
        <f>B83-J13</f>
        <v>2.4299999999999997</v>
      </c>
      <c r="E83" s="169"/>
      <c r="F83" s="170">
        <f t="shared" si="1"/>
        <v>5.9048999999999987</v>
      </c>
    </row>
    <row r="84" spans="2:6">
      <c r="B84" s="168">
        <v>21</v>
      </c>
      <c r="C84" s="169"/>
      <c r="D84" s="169">
        <f>B84-J13</f>
        <v>4.43</v>
      </c>
      <c r="E84" s="169"/>
      <c r="F84" s="170">
        <f t="shared" si="1"/>
        <v>19.624899999999997</v>
      </c>
    </row>
    <row r="85" spans="2:6">
      <c r="B85" s="168">
        <v>17</v>
      </c>
      <c r="C85" s="169"/>
      <c r="D85" s="169">
        <f>B85-J13</f>
        <v>0.42999999999999972</v>
      </c>
      <c r="E85" s="169"/>
      <c r="F85" s="170">
        <f t="shared" si="1"/>
        <v>0.18489999999999976</v>
      </c>
    </row>
    <row r="86" spans="2:6">
      <c r="B86" s="168">
        <v>12</v>
      </c>
      <c r="C86" s="169"/>
      <c r="D86" s="169">
        <f>B86-J13</f>
        <v>-4.57</v>
      </c>
      <c r="E86" s="169"/>
      <c r="F86" s="170">
        <f t="shared" si="1"/>
        <v>20.884900000000002</v>
      </c>
    </row>
    <row r="87" spans="2:6">
      <c r="B87" s="168">
        <v>15</v>
      </c>
      <c r="C87" s="169"/>
      <c r="D87" s="169">
        <f>B87-J13</f>
        <v>-1.5700000000000003</v>
      </c>
      <c r="E87" s="169"/>
      <c r="F87" s="170">
        <f t="shared" si="1"/>
        <v>2.464900000000001</v>
      </c>
    </row>
    <row r="88" spans="2:6">
      <c r="B88" s="168">
        <v>13</v>
      </c>
      <c r="C88" s="169"/>
      <c r="D88" s="169">
        <f>B88-J13</f>
        <v>-3.5700000000000003</v>
      </c>
      <c r="E88" s="169"/>
      <c r="F88" s="170">
        <f t="shared" si="1"/>
        <v>12.744900000000001</v>
      </c>
    </row>
    <row r="89" spans="2:6">
      <c r="B89" s="168">
        <v>16</v>
      </c>
      <c r="C89" s="169"/>
      <c r="D89" s="169">
        <f>B89-J13</f>
        <v>-0.57000000000000028</v>
      </c>
      <c r="E89" s="169"/>
      <c r="F89" s="170">
        <f t="shared" si="1"/>
        <v>0.3249000000000003</v>
      </c>
    </row>
    <row r="90" spans="2:6">
      <c r="B90" s="168">
        <v>14</v>
      </c>
      <c r="C90" s="169"/>
      <c r="D90" s="169">
        <f>B90-J13</f>
        <v>-2.5700000000000003</v>
      </c>
      <c r="E90" s="169"/>
      <c r="F90" s="170">
        <f t="shared" si="1"/>
        <v>6.6049000000000015</v>
      </c>
    </row>
    <row r="91" spans="2:6">
      <c r="B91" s="168">
        <v>22</v>
      </c>
      <c r="C91" s="169"/>
      <c r="D91" s="169">
        <f>B91-J13</f>
        <v>5.43</v>
      </c>
      <c r="E91" s="169"/>
      <c r="F91" s="170">
        <f t="shared" si="1"/>
        <v>29.484899999999996</v>
      </c>
    </row>
    <row r="92" spans="2:6">
      <c r="B92" s="168">
        <v>21</v>
      </c>
      <c r="C92" s="169"/>
      <c r="D92" s="169">
        <f>B92-J13</f>
        <v>4.43</v>
      </c>
      <c r="E92" s="169"/>
      <c r="F92" s="170">
        <f t="shared" si="1"/>
        <v>19.624899999999997</v>
      </c>
    </row>
    <row r="93" spans="2:6">
      <c r="B93" s="168">
        <v>19</v>
      </c>
      <c r="C93" s="169"/>
      <c r="D93" s="169">
        <f>B93-J13</f>
        <v>2.4299999999999997</v>
      </c>
      <c r="E93" s="169"/>
      <c r="F93" s="170">
        <f t="shared" si="1"/>
        <v>5.9048999999999987</v>
      </c>
    </row>
    <row r="94" spans="2:6">
      <c r="B94" s="168">
        <v>18</v>
      </c>
      <c r="C94" s="169"/>
      <c r="D94" s="169">
        <f>B94-J13</f>
        <v>1.4299999999999997</v>
      </c>
      <c r="E94" s="169"/>
      <c r="F94" s="170">
        <f t="shared" si="1"/>
        <v>2.0448999999999993</v>
      </c>
    </row>
    <row r="95" spans="2:6">
      <c r="B95" s="168">
        <v>16</v>
      </c>
      <c r="C95" s="169"/>
      <c r="D95" s="169">
        <f>B95-J13</f>
        <v>-0.57000000000000028</v>
      </c>
      <c r="E95" s="169"/>
      <c r="F95" s="170">
        <f t="shared" si="1"/>
        <v>0.3249000000000003</v>
      </c>
    </row>
    <row r="96" spans="2:6">
      <c r="B96" s="168">
        <v>11</v>
      </c>
      <c r="C96" s="169"/>
      <c r="D96" s="169">
        <f>B96-J13</f>
        <v>-5.57</v>
      </c>
      <c r="E96" s="169"/>
      <c r="F96" s="170">
        <f t="shared" si="1"/>
        <v>31.024900000000002</v>
      </c>
    </row>
    <row r="97" spans="2:6">
      <c r="B97" s="168">
        <v>17</v>
      </c>
      <c r="C97" s="169"/>
      <c r="D97" s="169">
        <f>B97-J13</f>
        <v>0.42999999999999972</v>
      </c>
      <c r="E97" s="169"/>
      <c r="F97" s="170">
        <f t="shared" si="1"/>
        <v>0.18489999999999976</v>
      </c>
    </row>
    <row r="98" spans="2:6">
      <c r="B98" s="168">
        <v>14</v>
      </c>
      <c r="C98" s="169"/>
      <c r="D98" s="169">
        <f>B98-J13</f>
        <v>-2.5700000000000003</v>
      </c>
      <c r="E98" s="169"/>
      <c r="F98" s="170">
        <f t="shared" si="1"/>
        <v>6.6049000000000015</v>
      </c>
    </row>
    <row r="99" spans="2:6">
      <c r="B99" s="168">
        <v>12</v>
      </c>
      <c r="C99" s="169"/>
      <c r="D99" s="169">
        <f>B99-J13</f>
        <v>-4.57</v>
      </c>
      <c r="E99" s="169"/>
      <c r="F99" s="170">
        <f t="shared" si="1"/>
        <v>20.884900000000002</v>
      </c>
    </row>
    <row r="100" spans="2:6">
      <c r="B100" s="168">
        <v>20</v>
      </c>
      <c r="C100" s="169"/>
      <c r="D100" s="169">
        <f>B100-J13</f>
        <v>3.4299999999999997</v>
      </c>
      <c r="E100" s="169"/>
      <c r="F100" s="170">
        <f t="shared" si="1"/>
        <v>11.764899999999997</v>
      </c>
    </row>
    <row r="101" spans="2:6">
      <c r="B101" s="168">
        <v>23</v>
      </c>
      <c r="C101" s="169"/>
      <c r="D101" s="169">
        <f>B101-J13</f>
        <v>6.43</v>
      </c>
      <c r="E101" s="169"/>
      <c r="F101" s="170">
        <f t="shared" si="1"/>
        <v>41.344899999999996</v>
      </c>
    </row>
    <row r="102" spans="2:6">
      <c r="B102" s="168">
        <v>19</v>
      </c>
      <c r="C102" s="169"/>
      <c r="D102" s="169">
        <f>B102-J13</f>
        <v>2.4299999999999997</v>
      </c>
      <c r="E102" s="169"/>
      <c r="F102" s="170">
        <f t="shared" si="1"/>
        <v>5.9048999999999987</v>
      </c>
    </row>
    <row r="103" spans="2:6">
      <c r="B103" s="168">
        <v>15</v>
      </c>
      <c r="C103" s="169"/>
      <c r="D103" s="169">
        <f>B103-J13</f>
        <v>-1.5700000000000003</v>
      </c>
      <c r="E103" s="169"/>
      <c r="F103" s="170">
        <f t="shared" si="1"/>
        <v>2.464900000000001</v>
      </c>
    </row>
    <row r="104" spans="2:6">
      <c r="B104" s="168">
        <v>16</v>
      </c>
      <c r="C104" s="169"/>
      <c r="D104" s="169">
        <f>B104-J13</f>
        <v>-0.57000000000000028</v>
      </c>
      <c r="E104" s="169"/>
      <c r="F104" s="170">
        <f t="shared" si="1"/>
        <v>0.3249000000000003</v>
      </c>
    </row>
    <row r="105" spans="2:6">
      <c r="B105" s="168">
        <v>13</v>
      </c>
      <c r="C105" s="169"/>
      <c r="D105" s="169">
        <f>B105-J13</f>
        <v>-3.5700000000000003</v>
      </c>
      <c r="E105" s="169"/>
      <c r="F105" s="170">
        <f t="shared" si="1"/>
        <v>12.744900000000001</v>
      </c>
    </row>
    <row r="106" spans="2:6" ht="15" thickBot="1">
      <c r="B106" s="171">
        <v>18</v>
      </c>
      <c r="C106" s="172"/>
      <c r="D106" s="172">
        <f>B106-J13</f>
        <v>1.4299999999999997</v>
      </c>
      <c r="E106" s="172"/>
      <c r="F106" s="173">
        <f t="shared" si="1"/>
        <v>2.0448999999999993</v>
      </c>
    </row>
  </sheetData>
  <mergeCells count="1">
    <mergeCell ref="A2:H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</vt:lpstr>
      <vt:lpstr>Q-12</vt:lpstr>
      <vt:lpstr>Q-13</vt:lpstr>
      <vt:lpstr>Q-14</vt:lpstr>
      <vt:lpstr>Q-15</vt:lpstr>
      <vt:lpstr>Q-16</vt:lpstr>
      <vt:lpstr>Q-17</vt:lpstr>
      <vt:lpstr>Q-18</vt:lpstr>
      <vt:lpstr>Q-19</vt:lpstr>
      <vt:lpstr>Q-20</vt:lpstr>
      <vt:lpstr>Q-21</vt:lpstr>
      <vt:lpstr>Q-22</vt:lpstr>
      <vt:lpstr>Q-23</vt:lpstr>
      <vt:lpstr>Q-24</vt:lpstr>
      <vt:lpstr>Q-25</vt:lpstr>
      <vt:lpstr>Q-26</vt:lpstr>
      <vt:lpstr>Q-27</vt:lpstr>
      <vt:lpstr>Q-28</vt:lpstr>
      <vt:lpstr>Q-29</vt:lpstr>
      <vt:lpstr>Q-30</vt:lpstr>
      <vt:lpstr>Q-31</vt:lpstr>
      <vt:lpstr>Q-32</vt:lpstr>
      <vt:lpstr>Q-33</vt:lpstr>
      <vt:lpstr>Q-34</vt:lpstr>
      <vt:lpstr>Q-35</vt:lpstr>
      <vt:lpstr>Q-36</vt:lpstr>
      <vt:lpstr>Q-37</vt:lpstr>
      <vt:lpstr>Q-38</vt:lpstr>
      <vt:lpstr>Q-39</vt:lpstr>
      <vt:lpstr>Q-40</vt:lpstr>
      <vt:lpstr>Q-41</vt:lpstr>
      <vt:lpstr>Q-42</vt:lpstr>
      <vt:lpstr>Q-43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pn073</dc:creator>
  <cp:lastModifiedBy>Hemangi Rana</cp:lastModifiedBy>
  <dcterms:created xsi:type="dcterms:W3CDTF">2023-10-03T06:45:56Z</dcterms:created>
  <dcterms:modified xsi:type="dcterms:W3CDTF">2024-01-13T17:18:18Z</dcterms:modified>
</cp:coreProperties>
</file>