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ell\OneDrive\Desktop\KRISHNA NEW\krish\Krishna-pyth\Assignment\EXCEL\"/>
    </mc:Choice>
  </mc:AlternateContent>
  <xr:revisionPtr revIDLastSave="0" documentId="13_ncr:1_{B4CF8D1D-D3EF-4B2D-BAB1-732A531DE3F5}" xr6:coauthVersionLast="47" xr6:coauthVersionMax="47" xr10:uidLastSave="{00000000-0000-0000-0000-000000000000}"/>
  <bookViews>
    <workbookView xWindow="-108" yWindow="-108" windowWidth="23256" windowHeight="12456" firstSheet="8" activeTab="17" xr2:uid="{F1BCC438-8532-46CF-9EA1-1CD317FA15EC}"/>
  </bookViews>
  <sheets>
    <sheet name="AVERAGE" sheetId="1" r:id="rId1"/>
    <sheet name="COUNT 1" sheetId="4" r:id="rId2"/>
    <sheet name="COUNT 2" sheetId="5" r:id="rId3"/>
    <sheet name="COUNT 3" sheetId="6" r:id="rId4"/>
    <sheet name="HLOOKUP" sheetId="24" r:id="rId5"/>
    <sheet name="IF 1" sheetId="7" r:id="rId6"/>
    <sheet name="IF 2" sheetId="8" r:id="rId7"/>
    <sheet name="IF 3" sheetId="9" r:id="rId8"/>
    <sheet name="IF 4" sheetId="12" r:id="rId9"/>
    <sheet name="MATH 1" sheetId="13" r:id="rId10"/>
    <sheet name="MAX MIN 1" sheetId="15" r:id="rId11"/>
    <sheet name="MAX MIN 2" sheetId="17" r:id="rId12"/>
    <sheet name="MAX MIN 3" sheetId="18" r:id="rId13"/>
    <sheet name="NESTED IF 1" sheetId="19" r:id="rId14"/>
    <sheet name="SUM 1" sheetId="22" r:id="rId15"/>
    <sheet name="SUM 2" sheetId="23" r:id="rId16"/>
    <sheet name="SUM 3" sheetId="26" r:id="rId17"/>
    <sheet name="Sheet1" sheetId="27" r:id="rId18"/>
  </sheets>
  <definedNames>
    <definedName name="ExternalData_1" localSheetId="1" hidden="1">'COUNT 1'!$B$2:$D$33</definedName>
    <definedName name="ExternalData_1" localSheetId="16" hidden="1">'SUM 3'!$A$1:$C$41</definedName>
    <definedName name="Slicer_NAME">#N/A</definedName>
    <definedName name="Slicer_RESIDE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27" l="1"/>
  <c r="P9" i="27"/>
  <c r="P10" i="27"/>
  <c r="P11" i="27"/>
  <c r="P12" i="27"/>
  <c r="P13" i="27"/>
  <c r="M9" i="27"/>
  <c r="M10" i="27"/>
  <c r="M11" i="27"/>
  <c r="M12" i="27"/>
  <c r="M13" i="27"/>
  <c r="J9" i="27"/>
  <c r="J10" i="27"/>
  <c r="J11" i="27"/>
  <c r="J12" i="27"/>
  <c r="J13" i="27"/>
  <c r="J2" i="27"/>
  <c r="P3" i="27"/>
  <c r="P4" i="27"/>
  <c r="P5" i="27"/>
  <c r="P6" i="27"/>
  <c r="P2" i="27"/>
  <c r="M2" i="27"/>
  <c r="M3" i="27"/>
  <c r="M4" i="27"/>
  <c r="M5" i="27"/>
  <c r="M6" i="27"/>
  <c r="J3" i="27"/>
  <c r="J5" i="27"/>
  <c r="J6" i="27"/>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3" i="24"/>
  <c r="F4" i="24"/>
  <c r="G4" i="24"/>
  <c r="F5" i="24"/>
  <c r="G5" i="24"/>
  <c r="F6" i="24"/>
  <c r="G6" i="24"/>
  <c r="F7" i="24"/>
  <c r="G7" i="24"/>
  <c r="F8" i="24"/>
  <c r="G8" i="24"/>
  <c r="F9" i="24"/>
  <c r="G9" i="24"/>
  <c r="F10" i="24"/>
  <c r="G10" i="24"/>
  <c r="F11" i="24"/>
  <c r="G11" i="24"/>
  <c r="F12" i="24"/>
  <c r="G12" i="24"/>
  <c r="F13" i="24"/>
  <c r="G13" i="24"/>
  <c r="F14" i="24"/>
  <c r="G14" i="24"/>
  <c r="F15" i="24"/>
  <c r="G15" i="24"/>
  <c r="F16" i="24"/>
  <c r="G16" i="24"/>
  <c r="F17" i="24"/>
  <c r="G17" i="24"/>
  <c r="F18" i="24"/>
  <c r="G18" i="24"/>
  <c r="F19" i="24"/>
  <c r="G19" i="24"/>
  <c r="F20" i="24"/>
  <c r="G20" i="24"/>
  <c r="F21" i="24"/>
  <c r="G21" i="24"/>
  <c r="F22" i="24"/>
  <c r="G22" i="24"/>
  <c r="F23" i="24"/>
  <c r="G23" i="24"/>
  <c r="F24" i="24"/>
  <c r="G24" i="24"/>
  <c r="F25" i="24"/>
  <c r="G25" i="24"/>
  <c r="F26" i="24"/>
  <c r="G26" i="24"/>
  <c r="F27" i="24"/>
  <c r="G27" i="24"/>
  <c r="F28" i="24"/>
  <c r="G28" i="24"/>
  <c r="F29" i="24"/>
  <c r="G29" i="24"/>
  <c r="F30" i="24"/>
  <c r="G30" i="24"/>
  <c r="F31" i="24"/>
  <c r="G31" i="24"/>
  <c r="F32" i="24"/>
  <c r="G32" i="24"/>
  <c r="F33" i="24"/>
  <c r="G33" i="24"/>
  <c r="F34" i="24"/>
  <c r="G34" i="24"/>
  <c r="F35" i="24"/>
  <c r="G35" i="24"/>
  <c r="F36" i="24"/>
  <c r="G36" i="24"/>
  <c r="F37" i="24"/>
  <c r="G37" i="24"/>
  <c r="F38" i="24"/>
  <c r="G38" i="24"/>
  <c r="F39" i="24"/>
  <c r="G39" i="24"/>
  <c r="F40" i="24"/>
  <c r="G40" i="24"/>
  <c r="F41" i="24"/>
  <c r="G41" i="24"/>
  <c r="F42" i="24"/>
  <c r="G42" i="24"/>
  <c r="F43" i="24"/>
  <c r="G43" i="24"/>
  <c r="F44" i="24"/>
  <c r="G44" i="24"/>
  <c r="F45" i="24"/>
  <c r="G45" i="24"/>
  <c r="F46" i="24"/>
  <c r="G46" i="24"/>
  <c r="F47" i="24"/>
  <c r="G47" i="24"/>
  <c r="F48" i="24"/>
  <c r="G48" i="24"/>
  <c r="F49" i="24"/>
  <c r="G49" i="24"/>
  <c r="F50" i="24"/>
  <c r="G50" i="24"/>
  <c r="F51" i="24"/>
  <c r="G51" i="24"/>
  <c r="F52" i="24"/>
  <c r="G52" i="24"/>
  <c r="F53" i="24"/>
  <c r="G53" i="24"/>
  <c r="F54" i="24"/>
  <c r="G54" i="24"/>
  <c r="F55" i="24"/>
  <c r="G55" i="24"/>
  <c r="F56" i="24"/>
  <c r="G56" i="24"/>
  <c r="G3" i="24"/>
  <c r="F3" i="24"/>
  <c r="D19" i="23"/>
  <c r="F32" i="22"/>
  <c r="E32" i="22"/>
  <c r="F13" i="22"/>
  <c r="E13" i="2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3" i="1"/>
  <c r="J19" i="19"/>
  <c r="J35" i="19"/>
  <c r="J51" i="19"/>
  <c r="J63" i="19"/>
  <c r="J67" i="19"/>
  <c r="J79" i="19"/>
  <c r="J83" i="19"/>
  <c r="J95" i="19"/>
  <c r="J99" i="19"/>
  <c r="I102" i="19"/>
  <c r="J102" i="19" s="1"/>
  <c r="I101" i="19"/>
  <c r="J101" i="19" s="1"/>
  <c r="I100" i="19"/>
  <c r="J100" i="19" s="1"/>
  <c r="I99" i="19"/>
  <c r="I98" i="19"/>
  <c r="J98" i="19" s="1"/>
  <c r="I97" i="19"/>
  <c r="J97" i="19" s="1"/>
  <c r="I96" i="19"/>
  <c r="J96" i="19" s="1"/>
  <c r="I95" i="19"/>
  <c r="I94" i="19"/>
  <c r="J94" i="19" s="1"/>
  <c r="I93" i="19"/>
  <c r="J93" i="19" s="1"/>
  <c r="I92" i="19"/>
  <c r="J92" i="19" s="1"/>
  <c r="I91" i="19"/>
  <c r="J91" i="19" s="1"/>
  <c r="I90" i="19"/>
  <c r="J90" i="19" s="1"/>
  <c r="I89" i="19"/>
  <c r="J89" i="19" s="1"/>
  <c r="I88" i="19"/>
  <c r="J88" i="19" s="1"/>
  <c r="I87" i="19"/>
  <c r="J87" i="19" s="1"/>
  <c r="I86" i="19"/>
  <c r="J86" i="19" s="1"/>
  <c r="I85" i="19"/>
  <c r="J85" i="19" s="1"/>
  <c r="I84" i="19"/>
  <c r="J84" i="19" s="1"/>
  <c r="I83" i="19"/>
  <c r="I82" i="19"/>
  <c r="J82" i="19" s="1"/>
  <c r="I81" i="19"/>
  <c r="J81" i="19" s="1"/>
  <c r="I80" i="19"/>
  <c r="J80" i="19" s="1"/>
  <c r="I79" i="19"/>
  <c r="I78" i="19"/>
  <c r="J78" i="19" s="1"/>
  <c r="I77" i="19"/>
  <c r="J77" i="19" s="1"/>
  <c r="I76" i="19"/>
  <c r="J76" i="19" s="1"/>
  <c r="I75" i="19"/>
  <c r="J75" i="19" s="1"/>
  <c r="I74" i="19"/>
  <c r="J74" i="19" s="1"/>
  <c r="I73" i="19"/>
  <c r="J73" i="19" s="1"/>
  <c r="I72" i="19"/>
  <c r="J72" i="19" s="1"/>
  <c r="I71" i="19"/>
  <c r="J71" i="19" s="1"/>
  <c r="I70" i="19"/>
  <c r="J70" i="19" s="1"/>
  <c r="I69" i="19"/>
  <c r="J69" i="19" s="1"/>
  <c r="I68" i="19"/>
  <c r="J68" i="19" s="1"/>
  <c r="I67" i="19"/>
  <c r="I66" i="19"/>
  <c r="J66" i="19" s="1"/>
  <c r="I65" i="19"/>
  <c r="J65" i="19" s="1"/>
  <c r="I64" i="19"/>
  <c r="J64" i="19" s="1"/>
  <c r="I63" i="19"/>
  <c r="I62" i="19"/>
  <c r="J62" i="19" s="1"/>
  <c r="I61" i="19"/>
  <c r="J61" i="19" s="1"/>
  <c r="I60" i="19"/>
  <c r="J60" i="19" s="1"/>
  <c r="I59" i="19"/>
  <c r="J59" i="19" s="1"/>
  <c r="I58" i="19"/>
  <c r="J58" i="19" s="1"/>
  <c r="I57" i="19"/>
  <c r="J57" i="19" s="1"/>
  <c r="I56" i="19"/>
  <c r="J56" i="19" s="1"/>
  <c r="I55" i="19"/>
  <c r="J55" i="19" s="1"/>
  <c r="I54" i="19"/>
  <c r="J54" i="19" s="1"/>
  <c r="I53" i="19"/>
  <c r="J53" i="19" s="1"/>
  <c r="I52" i="19"/>
  <c r="J52" i="19" s="1"/>
  <c r="I51" i="19"/>
  <c r="I50" i="19"/>
  <c r="J50" i="19" s="1"/>
  <c r="I49" i="19"/>
  <c r="J49" i="19" s="1"/>
  <c r="I48" i="19"/>
  <c r="J48" i="19" s="1"/>
  <c r="I47" i="19"/>
  <c r="J47" i="19" s="1"/>
  <c r="I46" i="19"/>
  <c r="J46" i="19" s="1"/>
  <c r="I45" i="19"/>
  <c r="J45" i="19" s="1"/>
  <c r="I44" i="19"/>
  <c r="J44" i="19" s="1"/>
  <c r="I43" i="19"/>
  <c r="J43" i="19" s="1"/>
  <c r="I42" i="19"/>
  <c r="J42" i="19" s="1"/>
  <c r="I41" i="19"/>
  <c r="J41" i="19" s="1"/>
  <c r="I40" i="19"/>
  <c r="J40" i="19" s="1"/>
  <c r="I39" i="19"/>
  <c r="J39" i="19" s="1"/>
  <c r="I38" i="19"/>
  <c r="J38" i="19" s="1"/>
  <c r="I37" i="19"/>
  <c r="J37" i="19" s="1"/>
  <c r="I36" i="19"/>
  <c r="J36" i="19" s="1"/>
  <c r="I35" i="19"/>
  <c r="I34" i="19"/>
  <c r="J34" i="19" s="1"/>
  <c r="I33" i="19"/>
  <c r="J33" i="19" s="1"/>
  <c r="I32" i="19"/>
  <c r="J32" i="19" s="1"/>
  <c r="I31" i="19"/>
  <c r="J31" i="19" s="1"/>
  <c r="I30" i="19"/>
  <c r="J30" i="19" s="1"/>
  <c r="I29" i="19"/>
  <c r="J29" i="19" s="1"/>
  <c r="I28" i="19"/>
  <c r="J28" i="19" s="1"/>
  <c r="I27" i="19"/>
  <c r="J27" i="19" s="1"/>
  <c r="I26" i="19"/>
  <c r="J26" i="19" s="1"/>
  <c r="I25" i="19"/>
  <c r="J25" i="19" s="1"/>
  <c r="I24" i="19"/>
  <c r="J24" i="19" s="1"/>
  <c r="I23" i="19"/>
  <c r="J23" i="19" s="1"/>
  <c r="I22" i="19"/>
  <c r="J22" i="19" s="1"/>
  <c r="I21" i="19"/>
  <c r="J21" i="19" s="1"/>
  <c r="I20" i="19"/>
  <c r="J20" i="19" s="1"/>
  <c r="I19" i="19"/>
  <c r="I18" i="19"/>
  <c r="J18" i="19" s="1"/>
  <c r="I17" i="19"/>
  <c r="J17" i="19" s="1"/>
  <c r="I16" i="19"/>
  <c r="J16" i="19" s="1"/>
  <c r="I15" i="19"/>
  <c r="J15" i="19" s="1"/>
  <c r="I14" i="19"/>
  <c r="J14" i="19" s="1"/>
  <c r="I13" i="19"/>
  <c r="J13" i="19" s="1"/>
  <c r="I12" i="19"/>
  <c r="J12" i="19" s="1"/>
  <c r="I11" i="19"/>
  <c r="J11" i="19" s="1"/>
  <c r="I10" i="19"/>
  <c r="J10" i="19" s="1"/>
  <c r="I9" i="19"/>
  <c r="J9" i="19" s="1"/>
  <c r="I8" i="19"/>
  <c r="J8" i="19" s="1"/>
  <c r="I7" i="19"/>
  <c r="J7" i="19" s="1"/>
  <c r="I6" i="19"/>
  <c r="J6" i="19" s="1"/>
  <c r="I5" i="19"/>
  <c r="J5" i="19" s="1"/>
  <c r="I4" i="19"/>
  <c r="J4" i="19" s="1"/>
  <c r="I3" i="19"/>
  <c r="J3" i="19" s="1"/>
  <c r="G15" i="18"/>
  <c r="F15" i="18"/>
  <c r="F12" i="18"/>
  <c r="G10" i="18"/>
  <c r="F10" i="18"/>
  <c r="F5" i="18"/>
  <c r="F7" i="18" s="1"/>
  <c r="G5" i="18"/>
  <c r="L4" i="17"/>
  <c r="L5" i="17"/>
  <c r="L3" i="17"/>
  <c r="K4" i="17"/>
  <c r="K5" i="17"/>
  <c r="K6" i="17"/>
  <c r="L6" i="17" s="1"/>
  <c r="K3" i="17"/>
  <c r="H4" i="17"/>
  <c r="I4" i="17"/>
  <c r="J4" i="17"/>
  <c r="H5" i="17"/>
  <c r="I5" i="17"/>
  <c r="J5" i="17"/>
  <c r="H6" i="17"/>
  <c r="I6" i="17"/>
  <c r="J6" i="17"/>
  <c r="I3" i="17"/>
  <c r="J3" i="17"/>
  <c r="H3" i="17"/>
  <c r="G3" i="17"/>
  <c r="G4" i="17"/>
  <c r="G5" i="17"/>
  <c r="G6" i="17"/>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K3" i="15"/>
  <c r="J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3" i="15"/>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3" i="13"/>
  <c r="D3" i="12"/>
  <c r="D4"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E3" i="9"/>
  <c r="E93" i="9"/>
  <c r="E94" i="9"/>
  <c r="E95" i="9"/>
  <c r="E96" i="9"/>
  <c r="E97" i="9"/>
  <c r="E98" i="9"/>
  <c r="E99" i="9"/>
  <c r="E100" i="9"/>
  <c r="E101" i="9"/>
  <c r="E102"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4" i="9"/>
  <c r="E5" i="9"/>
  <c r="E6" i="9"/>
  <c r="E7" i="9"/>
  <c r="E8" i="9"/>
  <c r="E9" i="9"/>
  <c r="E10" i="9"/>
  <c r="E11" i="9"/>
  <c r="E12" i="9"/>
  <c r="E13" i="9"/>
  <c r="E14" i="9"/>
  <c r="E15" i="9"/>
  <c r="E16" i="9"/>
  <c r="E17" i="9"/>
  <c r="E18" i="9"/>
  <c r="E19" i="9"/>
  <c r="E20"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3" i="9"/>
  <c r="M5" i="8"/>
  <c r="M6" i="8"/>
  <c r="M7" i="8"/>
  <c r="M4" i="8"/>
  <c r="L5" i="8"/>
  <c r="L6" i="8"/>
  <c r="L7" i="8"/>
  <c r="L4" i="8"/>
  <c r="K5" i="8"/>
  <c r="K6" i="8"/>
  <c r="K7" i="8"/>
  <c r="K4" i="8"/>
  <c r="J4" i="8"/>
  <c r="J5" i="8"/>
  <c r="J6" i="8"/>
  <c r="J7" i="8"/>
  <c r="I4" i="8"/>
  <c r="G10" i="8"/>
  <c r="D10" i="8"/>
  <c r="I5" i="8"/>
  <c r="I6" i="8"/>
  <c r="I7" i="8"/>
  <c r="C2" i="7"/>
  <c r="C3" i="7"/>
  <c r="C4" i="7"/>
  <c r="C5" i="7"/>
  <c r="C6" i="7"/>
  <c r="C7" i="7"/>
  <c r="C8" i="7"/>
  <c r="C9" i="7"/>
  <c r="C10" i="7"/>
  <c r="C11" i="7"/>
  <c r="C12" i="7"/>
  <c r="C13" i="7"/>
  <c r="C14" i="7"/>
  <c r="C15" i="7"/>
  <c r="C16" i="7"/>
  <c r="C17" i="7"/>
  <c r="C18" i="7"/>
  <c r="C19" i="7"/>
  <c r="C20" i="7"/>
  <c r="C21" i="7"/>
  <c r="C22" i="7"/>
  <c r="C23" i="7"/>
  <c r="L3" i="6"/>
  <c r="I24" i="6"/>
  <c r="I23" i="6"/>
  <c r="I22" i="6"/>
  <c r="I21" i="6"/>
  <c r="I20" i="6"/>
  <c r="I19" i="6"/>
  <c r="I18" i="6"/>
  <c r="I17" i="6"/>
  <c r="I16" i="6"/>
  <c r="I15" i="6"/>
  <c r="I14" i="6"/>
  <c r="I13" i="6"/>
  <c r="I12" i="6"/>
  <c r="I11" i="6"/>
  <c r="I10" i="6"/>
  <c r="I9" i="6"/>
  <c r="K9" i="6" s="1"/>
  <c r="I8" i="6"/>
  <c r="I7" i="6"/>
  <c r="I6" i="6"/>
  <c r="I5" i="6"/>
  <c r="I4" i="6"/>
  <c r="I3" i="6"/>
  <c r="J16" i="6"/>
  <c r="J17" i="6"/>
  <c r="K17" i="6" s="1"/>
  <c r="J18" i="6"/>
  <c r="J19" i="6"/>
  <c r="J20" i="6"/>
  <c r="K20" i="6" s="1"/>
  <c r="J21" i="6"/>
  <c r="J22" i="6"/>
  <c r="J23" i="6"/>
  <c r="J24" i="6"/>
  <c r="J4" i="6"/>
  <c r="J5" i="6"/>
  <c r="J6" i="6"/>
  <c r="J7" i="6"/>
  <c r="J8" i="6"/>
  <c r="J9" i="6"/>
  <c r="J10" i="6"/>
  <c r="J11" i="6"/>
  <c r="J12" i="6"/>
  <c r="J13" i="6"/>
  <c r="J14" i="6"/>
  <c r="J15" i="6"/>
  <c r="J3" i="6"/>
  <c r="J5" i="5"/>
  <c r="J6" i="5"/>
  <c r="J7" i="5"/>
  <c r="J8" i="5"/>
  <c r="J9" i="5"/>
  <c r="J10" i="5"/>
  <c r="J4" i="5"/>
  <c r="I5" i="5"/>
  <c r="I6" i="5"/>
  <c r="I7" i="5"/>
  <c r="I8" i="5"/>
  <c r="I9" i="5"/>
  <c r="I10" i="5"/>
  <c r="I4" i="5"/>
  <c r="H5" i="5"/>
  <c r="H6" i="5"/>
  <c r="H7" i="5"/>
  <c r="H8" i="5"/>
  <c r="H9" i="5"/>
  <c r="H10" i="5"/>
  <c r="H4" i="5"/>
  <c r="C37" i="4"/>
  <c r="D37" i="4"/>
  <c r="B37" i="4"/>
  <c r="C36" i="4"/>
  <c r="D36" i="4"/>
  <c r="B36" i="4"/>
  <c r="C35" i="4"/>
  <c r="D35" i="4"/>
  <c r="B35" i="4"/>
  <c r="K14" i="6" l="1"/>
  <c r="K18" i="6"/>
  <c r="K5" i="6"/>
  <c r="K13" i="6"/>
  <c r="K10" i="6"/>
  <c r="K16" i="6"/>
  <c r="K24" i="6"/>
  <c r="K6" i="6"/>
  <c r="K8" i="6"/>
  <c r="K23" i="6"/>
  <c r="K15" i="6"/>
  <c r="K7" i="6"/>
  <c r="K21" i="6"/>
  <c r="K12" i="6"/>
  <c r="K4" i="6"/>
  <c r="K19" i="6"/>
  <c r="K11" i="6"/>
  <c r="K3" i="6"/>
  <c r="K2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3B2287-1D34-48D2-9710-8F73A082DB80}" keepAlive="1" name="Query - All-India-Rainfall" description="Connection to the 'All-India-Rainfall' query in the workbook." type="5" refreshedVersion="8" background="1" saveData="1">
    <dbPr connection="Provider=Microsoft.Mashup.OleDb.1;Data Source=$Workbook$;Location=All-India-Rainfall;Extended Properties=&quot;&quot;" command="SELECT * FROM [All-India-Rainfall]"/>
  </connection>
  <connection id="2" xr16:uid="{AA362C87-7F24-43CD-A5EC-FEB7059213C1}" keepAlive="1" name="Query - cars_ds_final_2021" description="Connection to the 'cars_ds_final_2021' query in the workbook." type="5" refreshedVersion="0" background="1">
    <dbPr connection="Provider=Microsoft.Mashup.OleDb.1;Data Source=$Workbook$;Location=cars_ds_final_2021;Extended Properties=&quot;&quot;" command="SELECT * FROM [cars_ds_final_2021]"/>
  </connection>
  <connection id="3" xr16:uid="{C625213A-8D8D-40EC-9F09-60AFD277A029}" keepAlive="1" name="Query - 'Income Statement$'Print_Area" description="Connection to the ''Income Statement$'Print_Area' query in the workbook." type="5" refreshedVersion="0" background="1">
    <dbPr connection="Provider=Microsoft.Mashup.OleDb.1;Data Source=$Workbook$;Location=&quot;'Income Statement$'Print_Area&quot;;Extended Properties=&quot;&quot;" command="SELECT * FROM ['Income Statement$'Print_Area]"/>
  </connection>
  <connection id="4" xr16:uid="{62FBEBC5-AEAF-49AF-BA81-4E871144450F}"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5" xr16:uid="{87DCC487-26D8-4018-B5D4-E4C131359CCE}"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6" xr16:uid="{8FFDD03F-1B74-4426-ABBE-4257707A6F2F}" keepAlive="1" name="Query - Sheet1 (3)" description="Connection to the 'Sheet1 (3)' query in the workbook." type="5" refreshedVersion="8" background="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<sst xmlns="http://schemas.openxmlformats.org/spreadsheetml/2006/main" count="1429" uniqueCount="280">
  <si>
    <t xml:space="preserve">NAME </t>
  </si>
  <si>
    <t>KRISHNA</t>
  </si>
  <si>
    <t>RAJESH</t>
  </si>
  <si>
    <t>HARESH</t>
  </si>
  <si>
    <t>HEENA</t>
  </si>
  <si>
    <t>KASHISH</t>
  </si>
  <si>
    <t>RIYA</t>
  </si>
  <si>
    <t>LOMAS</t>
  </si>
  <si>
    <t>JIA</t>
  </si>
  <si>
    <t>MOHIT</t>
  </si>
  <si>
    <t>AVERAGE</t>
  </si>
  <si>
    <t>SUB-1</t>
  </si>
  <si>
    <t>SUB-2</t>
  </si>
  <si>
    <t>SUB-3</t>
  </si>
  <si>
    <t>JUN</t>
  </si>
  <si>
    <t>JUL</t>
  </si>
  <si>
    <t>AUG</t>
  </si>
  <si>
    <t>2018 RAINFALL</t>
  </si>
  <si>
    <t>DATE</t>
  </si>
  <si>
    <t>COUNT</t>
  </si>
  <si>
    <t>COUNTA</t>
  </si>
  <si>
    <t>Mar'23</t>
  </si>
  <si>
    <t>Mar'22</t>
  </si>
  <si>
    <t>Mar'21</t>
  </si>
  <si>
    <t>Mar'20</t>
  </si>
  <si>
    <t>Mar'19</t>
  </si>
  <si>
    <t>TOTAL VALUE ($)</t>
  </si>
  <si>
    <t>Human Resources</t>
  </si>
  <si>
    <t>IT</t>
  </si>
  <si>
    <t>Accounting</t>
  </si>
  <si>
    <t>Finance</t>
  </si>
  <si>
    <t>Marketing</t>
  </si>
  <si>
    <t>Research and Development </t>
  </si>
  <si>
    <t>DEPARTMENTS</t>
  </si>
  <si>
    <r>
      <t>Production</t>
    </r>
    <r>
      <rPr>
        <b/>
        <i/>
        <sz val="12"/>
        <color rgb="FF111111"/>
        <rFont val="Arial"/>
        <family val="2"/>
      </rPr>
      <t>.</t>
    </r>
  </si>
  <si>
    <t>SR.NO</t>
  </si>
  <si>
    <t>NAME</t>
  </si>
  <si>
    <t>MIRA</t>
  </si>
  <si>
    <t>MEET</t>
  </si>
  <si>
    <t>NITIN</t>
  </si>
  <si>
    <t>MITALI</t>
  </si>
  <si>
    <t>JONY</t>
  </si>
  <si>
    <t>ROCKY</t>
  </si>
  <si>
    <t>GITA</t>
  </si>
  <si>
    <t>DHRUVIL</t>
  </si>
  <si>
    <t>CHETAN</t>
  </si>
  <si>
    <t>VEER</t>
  </si>
  <si>
    <t>DISHA</t>
  </si>
  <si>
    <t>DHRUVI</t>
  </si>
  <si>
    <t>PINESH</t>
  </si>
  <si>
    <t>YASH</t>
  </si>
  <si>
    <t>ADHVIK</t>
  </si>
  <si>
    <t>ADARSH</t>
  </si>
  <si>
    <t>HETVI</t>
  </si>
  <si>
    <t>TILAK</t>
  </si>
  <si>
    <t>FENIL</t>
  </si>
  <si>
    <t>PINCODE</t>
  </si>
  <si>
    <t>FAMILY MEMBERS</t>
  </si>
  <si>
    <t>ID</t>
  </si>
  <si>
    <t>COUNTBLANCK</t>
  </si>
  <si>
    <t>SKILLS</t>
  </si>
  <si>
    <t>PERSONALITY</t>
  </si>
  <si>
    <t>HLOOK UP</t>
  </si>
  <si>
    <t>Column1</t>
  </si>
  <si>
    <t>GRADE</t>
  </si>
  <si>
    <t>PERSENTAGE</t>
  </si>
  <si>
    <t>JOURNAL ENTRIES</t>
  </si>
  <si>
    <t>DEBIT</t>
  </si>
  <si>
    <t>CREDIT</t>
  </si>
  <si>
    <t>CASH  A/C</t>
  </si>
  <si>
    <t>STOCK  A/C</t>
  </si>
  <si>
    <t>SR.</t>
  </si>
  <si>
    <t>EQUIPMENT  A/C</t>
  </si>
  <si>
    <t>RENT  A/C</t>
  </si>
  <si>
    <t>SUM</t>
  </si>
  <si>
    <t xml:space="preserve">MATCHES ENTERIES </t>
  </si>
  <si>
    <t>CASH</t>
  </si>
  <si>
    <t>EQUIPMENT</t>
  </si>
  <si>
    <t xml:space="preserve">EXPENSES  A/C </t>
  </si>
  <si>
    <t>EXPENSES</t>
  </si>
  <si>
    <t>STOCK</t>
  </si>
  <si>
    <t>BANK</t>
  </si>
  <si>
    <t>EXPENSES  A/C</t>
  </si>
  <si>
    <t>SR NO.</t>
  </si>
  <si>
    <t>AGE</t>
  </si>
  <si>
    <t xml:space="preserve">JINAL </t>
  </si>
  <si>
    <t>TINA</t>
  </si>
  <si>
    <t>VICTOR</t>
  </si>
  <si>
    <t>JOY</t>
  </si>
  <si>
    <t>JINKAL</t>
  </si>
  <si>
    <t>KHUSHI</t>
  </si>
  <si>
    <t>RAJ</t>
  </si>
  <si>
    <t>TIKOL</t>
  </si>
  <si>
    <t>DIVYAM</t>
  </si>
  <si>
    <t>barjraj</t>
  </si>
  <si>
    <t>ramdin verma</t>
  </si>
  <si>
    <t>sharat chandran</t>
  </si>
  <si>
    <t>birender mandal</t>
  </si>
  <si>
    <t>amit</t>
  </si>
  <si>
    <t>kushal</t>
  </si>
  <si>
    <t>kasid</t>
  </si>
  <si>
    <t>shiv prakash</t>
  </si>
  <si>
    <t>vikram singh</t>
  </si>
  <si>
    <t>sanjay</t>
  </si>
  <si>
    <t>abhi</t>
  </si>
  <si>
    <t>ram dutt gupta</t>
  </si>
  <si>
    <t>khadak singh</t>
  </si>
  <si>
    <t>gurmit singh</t>
  </si>
  <si>
    <t>chanderpal</t>
  </si>
  <si>
    <t>aman</t>
  </si>
  <si>
    <t>khursid</t>
  </si>
  <si>
    <t>rajeev</t>
  </si>
  <si>
    <t>durgesh</t>
  </si>
  <si>
    <t>nahar singh</t>
  </si>
  <si>
    <t>ram kumar</t>
  </si>
  <si>
    <t>sunder paal</t>
  </si>
  <si>
    <t>maansingh aswal</t>
  </si>
  <si>
    <t>rohit</t>
  </si>
  <si>
    <t>sparsh</t>
  </si>
  <si>
    <t>santosh</t>
  </si>
  <si>
    <t>punit khandelwal</t>
  </si>
  <si>
    <t>dinesh</t>
  </si>
  <si>
    <t>gulshan</t>
  </si>
  <si>
    <t>arvind kumar yadav</t>
  </si>
  <si>
    <t>nausad</t>
  </si>
  <si>
    <t>md. afsar</t>
  </si>
  <si>
    <t>shiv shakti singh</t>
  </si>
  <si>
    <t>moti lal</t>
  </si>
  <si>
    <t>kausal kumar</t>
  </si>
  <si>
    <t>mohabbat ali</t>
  </si>
  <si>
    <t>raj kumar</t>
  </si>
  <si>
    <t>jaswant singh</t>
  </si>
  <si>
    <t>sevak @ pitambar lal</t>
  </si>
  <si>
    <t>chotelal</t>
  </si>
  <si>
    <t>rupesh</t>
  </si>
  <si>
    <t>midda</t>
  </si>
  <si>
    <t>dharam singh</t>
  </si>
  <si>
    <t>manoj yadav @ manoj</t>
  </si>
  <si>
    <t>ram singh</t>
  </si>
  <si>
    <t>preetam kumar</t>
  </si>
  <si>
    <t>sarain</t>
  </si>
  <si>
    <t>pankaj kumar</t>
  </si>
  <si>
    <t>sheak shakir</t>
  </si>
  <si>
    <t>riyasat ali</t>
  </si>
  <si>
    <t>vinit katariya</t>
  </si>
  <si>
    <t>sumit</t>
  </si>
  <si>
    <t>arindra</t>
  </si>
  <si>
    <t>kali charan</t>
  </si>
  <si>
    <t>badshya khan</t>
  </si>
  <si>
    <t>vikash</t>
  </si>
  <si>
    <t>devinder chadda</t>
  </si>
  <si>
    <t>mohan singh</t>
  </si>
  <si>
    <t>hemant</t>
  </si>
  <si>
    <t>shivam</t>
  </si>
  <si>
    <t>yash mittal</t>
  </si>
  <si>
    <t>harshika</t>
  </si>
  <si>
    <t>hinal</t>
  </si>
  <si>
    <t>krisha</t>
  </si>
  <si>
    <t>sima</t>
  </si>
  <si>
    <t>vina</t>
  </si>
  <si>
    <t>nia</t>
  </si>
  <si>
    <t>mira</t>
  </si>
  <si>
    <t>ankita</t>
  </si>
  <si>
    <t>aarti</t>
  </si>
  <si>
    <t>lalita</t>
  </si>
  <si>
    <t>rakesh</t>
  </si>
  <si>
    <t>kirtan</t>
  </si>
  <si>
    <t>rockey</t>
  </si>
  <si>
    <t>kailash</t>
  </si>
  <si>
    <t>MINAL</t>
  </si>
  <si>
    <t>ELIGIBILITY</t>
  </si>
  <si>
    <t>MINOR/ADULT</t>
  </si>
  <si>
    <t>HIGH SCHOOL STUDENTS</t>
  </si>
  <si>
    <t>A</t>
  </si>
  <si>
    <t>A+</t>
  </si>
  <si>
    <t>B</t>
  </si>
  <si>
    <t>C</t>
  </si>
  <si>
    <t>B+</t>
  </si>
  <si>
    <t>C+</t>
  </si>
  <si>
    <t>SCHOLARSHIP(%)</t>
  </si>
  <si>
    <t>STUDENTS FROM 2024</t>
  </si>
  <si>
    <t>SUB 1</t>
  </si>
  <si>
    <t>SUB 2</t>
  </si>
  <si>
    <t>SUB 3</t>
  </si>
  <si>
    <t>SUB 4</t>
  </si>
  <si>
    <t>SUB 5</t>
  </si>
  <si>
    <t>SUB 6</t>
  </si>
  <si>
    <t>TOTAL</t>
  </si>
  <si>
    <t>PERSENTAGE(%)</t>
  </si>
  <si>
    <t>GARDE</t>
  </si>
  <si>
    <t>PERCENTILE</t>
  </si>
  <si>
    <t>STUDENTS REPORT</t>
  </si>
  <si>
    <t>MIN</t>
  </si>
  <si>
    <t>MAX</t>
  </si>
  <si>
    <t>RESULT</t>
  </si>
  <si>
    <t>DRIVING TEST 1</t>
  </si>
  <si>
    <t>KRISH</t>
  </si>
  <si>
    <t>DRIVING TEST 2</t>
  </si>
  <si>
    <t>DRIVING TEST 3</t>
  </si>
  <si>
    <t>DRIVING TEST 4</t>
  </si>
  <si>
    <t>CLEARED TEST</t>
  </si>
  <si>
    <t>RESULT TEST 1</t>
  </si>
  <si>
    <t>RESULT TEST 2</t>
  </si>
  <si>
    <t>RESULT TEST 3</t>
  </si>
  <si>
    <t>RESULT TEST 4</t>
  </si>
  <si>
    <t>TEST 1</t>
  </si>
  <si>
    <t>TEST 2</t>
  </si>
  <si>
    <t>DIFFICULTY TEST 1</t>
  </si>
  <si>
    <t>STUDENTS GET 99  IN TEST 1</t>
  </si>
  <si>
    <t>STUDENTS GET 100 IN TEST 1</t>
  </si>
  <si>
    <t>TOTAL STUDENTS GET 99 OR 100 IN TEST 1</t>
  </si>
  <si>
    <t>STUDENTS GET 99 IN TEST 2</t>
  </si>
  <si>
    <t>STUDENTS GET 100 IN TEST 2</t>
  </si>
  <si>
    <t>TOTAL STUDENTS GET 99 OR 100 IN TEST 2</t>
  </si>
  <si>
    <t>DIFFICULTY TEST 2</t>
  </si>
  <si>
    <t>AVERGAE</t>
  </si>
  <si>
    <t>REVENUE</t>
  </si>
  <si>
    <t>TOTAL REVENUE</t>
  </si>
  <si>
    <t>TOTAL EXPENSES</t>
  </si>
  <si>
    <t>INCOME STATEMENT</t>
  </si>
  <si>
    <t>STARTING DATE</t>
  </si>
  <si>
    <t>ENDING DATE</t>
  </si>
  <si>
    <t>to</t>
  </si>
  <si>
    <t>STARTING</t>
  </si>
  <si>
    <t>ENDING</t>
  </si>
  <si>
    <t>Sales revenue</t>
  </si>
  <si>
    <t>(Less sales returns and allowances)</t>
  </si>
  <si>
    <t>Service revenue</t>
  </si>
  <si>
    <t>Interest revenue</t>
  </si>
  <si>
    <t>Other revenue</t>
  </si>
  <si>
    <t>Advertising</t>
  </si>
  <si>
    <t>Bad debt</t>
  </si>
  <si>
    <t>Commissions</t>
  </si>
  <si>
    <t>Cost of goods sold</t>
  </si>
  <si>
    <t>Depreciation</t>
  </si>
  <si>
    <t>Employee benefits</t>
  </si>
  <si>
    <t>Furniture and equipment</t>
  </si>
  <si>
    <t>Insurance</t>
  </si>
  <si>
    <t>Interest expense</t>
  </si>
  <si>
    <t>Maintenance and repairs</t>
  </si>
  <si>
    <t>Office supplies</t>
  </si>
  <si>
    <t>Payroll taxes</t>
  </si>
  <si>
    <t>Rent</t>
  </si>
  <si>
    <t>Research and development</t>
  </si>
  <si>
    <t>Salaries and wages</t>
  </si>
  <si>
    <t>Other</t>
  </si>
  <si>
    <t xml:space="preserve">COMPANY NAME </t>
  </si>
  <si>
    <t xml:space="preserve">JRK PRIVATE LIMITED </t>
  </si>
  <si>
    <t>30/04/20</t>
  </si>
  <si>
    <t>COST BY THE FOR THE FIRST QURTER OF 2015</t>
  </si>
  <si>
    <t>HLOOKUP</t>
  </si>
  <si>
    <t>sevak  pitambar lal</t>
  </si>
  <si>
    <t>manoj yadav  manoj</t>
  </si>
  <si>
    <t>RESIDENT</t>
  </si>
  <si>
    <t>RAIPUR</t>
  </si>
  <si>
    <t>CTM</t>
  </si>
  <si>
    <t>MANINAGAR</t>
  </si>
  <si>
    <t>ISANPUR</t>
  </si>
  <si>
    <t>MANINAGR</t>
  </si>
  <si>
    <t>GHODASAR</t>
  </si>
  <si>
    <t>BOPAL</t>
  </si>
  <si>
    <t>SG HIGHWAY</t>
  </si>
  <si>
    <t>THALTEJ</t>
  </si>
  <si>
    <t>HIMMATNAGR</t>
  </si>
  <si>
    <t>HIMMATNAGAR</t>
  </si>
  <si>
    <t>GHODASAR ISANPUR</t>
  </si>
  <si>
    <t>SATELLITE</t>
  </si>
  <si>
    <t>GOTA</t>
  </si>
  <si>
    <t>STUDENTS LIST AND MARKS</t>
  </si>
  <si>
    <t>HINDI</t>
  </si>
  <si>
    <t>ENGLISH</t>
  </si>
  <si>
    <t>SCIENCE</t>
  </si>
  <si>
    <t>MATHS</t>
  </si>
  <si>
    <t>SPORTS</t>
  </si>
  <si>
    <t>MINAL SCORE CARD</t>
  </si>
  <si>
    <t>JINAL SCORE CARD</t>
  </si>
  <si>
    <t>MITALI SCORE CARD</t>
  </si>
  <si>
    <t>HEENA SCORE CARD</t>
  </si>
  <si>
    <t xml:space="preserve">TINA SCORE CARD </t>
  </si>
  <si>
    <t xml:space="preserve">JIA SCORE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</si>
</sst>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sz val="14"/>
      <color theme="0"/>
      <name val="Calibri"/>
      <family val="2"/>
      <scheme val="minor"/>
    </font>
    <font>
      <b/>
      <i/>
      <sz val="7"/>
      <color theme="1"/>
      <name val="Verdana"/>
      <family val="2"/>
      <charset val="1"/>
    </font>
    <font>
      <b/>
      <i/>
      <sz val="11"/>
      <color theme="1"/>
      <name val="Calibri"/>
      <family val="2"/>
      <charset val="1"/>
      <scheme val="minor"/>
    </font>
    <font>
      <b/>
      <i/>
      <sz val="12"/>
      <color theme="1"/>
      <name val="Verdana"/>
      <family val="2"/>
      <charset val="1"/>
    </font>
    <font>
      <b/>
      <i/>
      <sz val="12"/>
      <color theme="1"/>
      <name val="Calibri"/>
      <family val="2"/>
      <charset val="1"/>
      <scheme val="minor"/>
    </font>
    <font>
      <b/>
      <i/>
      <sz val="12"/>
      <color rgb="FF111111"/>
      <name val="Arial"/>
      <family val="2"/>
      <charset val="1"/>
    </font>
    <font>
      <b/>
      <i/>
      <sz val="12"/>
      <color rgb="FF111111"/>
      <name val="Arial"/>
      <family val="2"/>
    </font>
    <font>
      <b/>
      <i/>
      <sz val="10"/>
      <color theme="1"/>
      <name val="Verdana"/>
      <family val="2"/>
      <charset val="1"/>
    </font>
    <font>
      <b/>
      <sz val="11"/>
      <color theme="0"/>
      <name val="Calibri"/>
      <family val="2"/>
      <charset val="1"/>
      <scheme val="minor"/>
    </font>
    <font>
      <sz val="8"/>
      <name val="Calibri"/>
      <family val="2"/>
      <charset val="1"/>
      <scheme val="minor"/>
    </font>
    <font>
      <sz val="18"/>
      <name val="Calibri"/>
      <family val="2"/>
      <charset val="1"/>
      <scheme val="minor"/>
    </font>
    <font>
      <sz val="14"/>
      <color theme="1"/>
      <name val="Calibri"/>
      <family val="2"/>
      <charset val="1"/>
      <scheme val="minor"/>
    </font>
    <font>
      <sz val="11"/>
      <color theme="0" tint="-0.14999847407452621"/>
      <name val="Calibri"/>
      <family val="2"/>
      <charset val="1"/>
      <scheme val="minor"/>
    </font>
    <font>
      <sz val="14"/>
      <color theme="0" tint="-0.249977111117893"/>
      <name val="Calibri"/>
      <family val="2"/>
      <charset val="1"/>
      <scheme val="minor"/>
    </font>
    <font>
      <b/>
      <sz val="11"/>
      <color theme="0"/>
      <name val="Copperplate Gothic Light"/>
      <family val="2"/>
    </font>
    <font>
      <sz val="11"/>
      <color theme="1"/>
      <name val="Copperplate Gothic Light"/>
      <family val="2"/>
    </font>
    <font>
      <sz val="11"/>
      <color indexed="8"/>
      <name val="Copperplate Gothic Light"/>
      <family val="2"/>
    </font>
    <font>
      <b/>
      <sz val="11"/>
      <color theme="1"/>
      <name val="Copperplate Gothic Light"/>
      <family val="2"/>
    </font>
    <font>
      <b/>
      <sz val="14"/>
      <color theme="1"/>
      <name val="Copperplate Gothic Light"/>
      <family val="2"/>
    </font>
    <font>
      <sz val="14"/>
      <color theme="1"/>
      <name val="Calibri"/>
      <family val="2"/>
      <scheme val="minor"/>
    </font>
    <font>
      <sz val="18"/>
      <color theme="1"/>
      <name val="Calibri"/>
      <family val="2"/>
      <scheme val="minor"/>
    </font>
    <font>
      <sz val="11"/>
      <color theme="0"/>
      <name val="Calibri"/>
      <family val="2"/>
      <charset val="1"/>
      <scheme val="minor"/>
    </font>
    <font>
      <b/>
      <sz val="14"/>
      <color rgb="FF7030A0"/>
      <name val="Copperplate Gothic Light"/>
      <family val="2"/>
    </font>
    <font>
      <sz val="12"/>
      <color theme="1"/>
      <name val="Calibri"/>
      <family val="2"/>
      <scheme val="minor"/>
    </font>
    <font>
      <sz val="10"/>
      <color theme="1"/>
      <name val="Century Gothic"/>
      <family val="2"/>
    </font>
    <font>
      <b/>
      <sz val="10"/>
      <color rgb="FFFFFFFF"/>
      <name val="Century Gothic"/>
      <family val="2"/>
    </font>
    <font>
      <b/>
      <sz val="14"/>
      <color theme="1"/>
      <name val="Calibri"/>
      <family val="2"/>
      <scheme val="minor"/>
    </font>
    <font>
      <sz val="16"/>
      <color rgb="FF3F3F3F"/>
      <name val="Century Gothic"/>
      <family val="2"/>
    </font>
    <font>
      <sz val="10"/>
      <color theme="0"/>
      <name val="Century Gothic"/>
      <family val="2"/>
    </font>
    <font>
      <b/>
      <sz val="10"/>
      <color theme="0"/>
      <name val="Century Gothic"/>
      <family val="2"/>
    </font>
    <font>
      <sz val="11"/>
      <color theme="0"/>
      <name val="Copperplate Gothic Light"/>
      <family val="2"/>
    </font>
    <font>
      <b/>
      <sz val="11"/>
      <color theme="0"/>
      <name val="Calibri"/>
      <family val="2"/>
      <scheme val="minor"/>
    </font>
    <font>
      <sz val="16"/>
      <color theme="1"/>
      <name val="Calibri"/>
      <family val="2"/>
      <charset val="1"/>
      <scheme val="minor"/>
    </font>
    <font>
      <b/>
      <sz val="11"/>
      <color theme="0"/>
      <name val="Calibri"/>
      <family val="2"/>
    </font>
  </fonts>
  <fills count="41">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theme="7" tint="-0.249977111117893"/>
        <bgColor theme="4"/>
      </patternFill>
    </fill>
    <fill>
      <patternFill patternType="solid">
        <fgColor theme="7" tint="0.79998168889431442"/>
        <bgColor theme="4" tint="0.79998168889431442"/>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rgb="FFFFFFFF"/>
        <bgColor indexed="64"/>
      </patternFill>
    </fill>
    <fill>
      <patternFill patternType="solid">
        <fgColor rgb="FF222A35"/>
        <bgColor indexed="64"/>
      </patternFill>
    </fill>
    <fill>
      <patternFill patternType="solid">
        <fgColor rgb="FFBF9000"/>
        <bgColor indexed="64"/>
      </patternFill>
    </fill>
    <fill>
      <patternFill patternType="solid">
        <fgColor rgb="FF00B0F0"/>
        <bgColor indexed="64"/>
      </patternFill>
    </fill>
    <fill>
      <patternFill patternType="solid">
        <fgColor theme="7"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7" tint="0.59999389629810485"/>
        <bgColor indexed="64"/>
      </patternFill>
    </fill>
    <fill>
      <patternFill patternType="solid">
        <fgColor rgb="FFFF0000"/>
        <bgColor indexed="64"/>
      </patternFill>
    </fill>
    <fill>
      <patternFill patternType="solid">
        <fgColor theme="7"/>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8" tint="0.39997558519241921"/>
        <bgColor theme="4" tint="0.79998168889431442"/>
      </patternFill>
    </fill>
    <fill>
      <patternFill patternType="solid">
        <fgColor rgb="FF826300"/>
        <bgColor indexed="64"/>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249977111117893"/>
        <bgColor theme="4" tint="0.79998168889431442"/>
      </patternFill>
    </fill>
    <fill>
      <patternFill patternType="solid">
        <fgColor theme="7" tint="-0.499984740745262"/>
        <bgColor indexed="64"/>
      </patternFill>
    </fill>
  </fills>
  <borders count="38">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rgb="FFBFBFBF"/>
      </bottom>
      <diagonal/>
    </border>
    <border>
      <left/>
      <right style="medium">
        <color rgb="FFBFBFBF"/>
      </right>
      <top/>
      <bottom style="medium">
        <color rgb="FFBFBFBF"/>
      </bottom>
      <diagonal/>
    </border>
    <border>
      <left style="medium">
        <color rgb="FFBFBFBF"/>
      </left>
      <right/>
      <top/>
      <bottom style="medium">
        <color rgb="FFBFBFBF"/>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182">
    <xf numFmtId="0" fontId="0" fillId="0" borderId="0" xfId="0"/>
    <xf numFmtId="0" fontId="0" fillId="0" borderId="2" xfId="0" applyBorder="1"/>
    <xf numFmtId="0" fontId="0" fillId="0" borderId="3" xfId="0" applyBorder="1"/>
    <xf numFmtId="0" fontId="5" fillId="3" borderId="3" xfId="0" applyFont="1" applyFill="1" applyBorder="1" applyAlignment="1">
      <alignment horizontal="right" vertical="center" wrapText="1"/>
    </xf>
    <xf numFmtId="0" fontId="6" fillId="3" borderId="3" xfId="0" applyFont="1" applyFill="1" applyBorder="1"/>
    <xf numFmtId="0" fontId="6" fillId="0" borderId="3" xfId="0" applyFont="1" applyBorder="1"/>
    <xf numFmtId="0" fontId="8" fillId="0" borderId="3" xfId="0" applyFont="1" applyBorder="1"/>
    <xf numFmtId="0" fontId="7" fillId="3" borderId="4" xfId="0" applyFont="1" applyFill="1" applyBorder="1" applyAlignment="1">
      <alignment horizontal="left" vertical="center" wrapText="1"/>
    </xf>
    <xf numFmtId="0" fontId="11" fillId="3" borderId="5" xfId="0" applyFont="1" applyFill="1" applyBorder="1" applyAlignment="1">
      <alignment horizontal="right" vertical="center" wrapText="1"/>
    </xf>
    <xf numFmtId="0" fontId="7" fillId="3" borderId="5" xfId="0" applyFont="1" applyFill="1" applyBorder="1" applyAlignment="1">
      <alignment horizontal="right" vertical="center" wrapText="1"/>
    </xf>
    <xf numFmtId="0" fontId="7" fillId="3" borderId="6" xfId="0" applyFont="1" applyFill="1" applyBorder="1" applyAlignment="1">
      <alignment horizontal="right" vertical="center" wrapText="1"/>
    </xf>
    <xf numFmtId="0" fontId="8" fillId="3" borderId="7" xfId="0" applyFont="1" applyFill="1" applyBorder="1"/>
    <xf numFmtId="0" fontId="8" fillId="0" borderId="8" xfId="0" applyFont="1" applyBorder="1"/>
    <xf numFmtId="0" fontId="9" fillId="0" borderId="7" xfId="0" applyFont="1" applyBorder="1"/>
    <xf numFmtId="0" fontId="8" fillId="0" borderId="9" xfId="0" applyFont="1" applyBorder="1"/>
    <xf numFmtId="0" fontId="6" fillId="0" borderId="10" xfId="0" applyFont="1" applyBorder="1"/>
    <xf numFmtId="0" fontId="8" fillId="0" borderId="10" xfId="0" applyFont="1" applyBorder="1"/>
    <xf numFmtId="0" fontId="8"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12" fillId="4" borderId="5" xfId="0" applyFont="1" applyFill="1" applyBorder="1"/>
    <xf numFmtId="0" fontId="12" fillId="4" borderId="2" xfId="0" applyFont="1" applyFill="1" applyBorder="1"/>
    <xf numFmtId="0" fontId="12" fillId="4" borderId="20" xfId="0" applyFont="1" applyFill="1" applyBorder="1"/>
    <xf numFmtId="0" fontId="0" fillId="5" borderId="3" xfId="0" applyFill="1" applyBorder="1"/>
    <xf numFmtId="0" fontId="0" fillId="5" borderId="0" xfId="0" applyFill="1"/>
    <xf numFmtId="0" fontId="0" fillId="6" borderId="3" xfId="0" applyFill="1" applyBorder="1"/>
    <xf numFmtId="0" fontId="0" fillId="6" borderId="0" xfId="0" applyFill="1"/>
    <xf numFmtId="0" fontId="0" fillId="6" borderId="10" xfId="0" applyFill="1" applyBorder="1"/>
    <xf numFmtId="0" fontId="0" fillId="6" borderId="18" xfId="0" applyFill="1" applyBorder="1"/>
    <xf numFmtId="0" fontId="0" fillId="0" borderId="0" xfId="0" applyAlignment="1">
      <alignment vertical="top"/>
    </xf>
    <xf numFmtId="0" fontId="0" fillId="7" borderId="0" xfId="0" applyFill="1"/>
    <xf numFmtId="0" fontId="16" fillId="9" borderId="0" xfId="0" applyFont="1" applyFill="1"/>
    <xf numFmtId="0" fontId="15" fillId="10" borderId="0" xfId="0" applyFont="1" applyFill="1"/>
    <xf numFmtId="0" fontId="0" fillId="8" borderId="0" xfId="0" applyFill="1"/>
    <xf numFmtId="0" fontId="19" fillId="0" borderId="0" xfId="0" applyFont="1"/>
    <xf numFmtId="0" fontId="19" fillId="14" borderId="2" xfId="0" applyFont="1" applyFill="1" applyBorder="1"/>
    <xf numFmtId="0" fontId="19" fillId="14" borderId="3" xfId="0" applyFont="1" applyFill="1" applyBorder="1"/>
    <xf numFmtId="49" fontId="19" fillId="14" borderId="3" xfId="0" applyNumberFormat="1" applyFont="1" applyFill="1" applyBorder="1"/>
    <xf numFmtId="0" fontId="19" fillId="15" borderId="3" xfId="0" applyFont="1" applyFill="1" applyBorder="1"/>
    <xf numFmtId="49" fontId="20" fillId="14" borderId="3" xfId="0" applyNumberFormat="1" applyFont="1" applyFill="1" applyBorder="1" applyAlignment="1">
      <alignment vertical="center"/>
    </xf>
    <xf numFmtId="0" fontId="26" fillId="12" borderId="1" xfId="0" applyFont="1" applyFill="1" applyBorder="1"/>
    <xf numFmtId="0" fontId="26" fillId="12" borderId="22" xfId="0" applyFont="1" applyFill="1" applyBorder="1"/>
    <xf numFmtId="0" fontId="2" fillId="0" borderId="0" xfId="0" applyFont="1" applyAlignment="1">
      <alignment wrapText="1"/>
    </xf>
    <xf numFmtId="0" fontId="2" fillId="0" borderId="26" xfId="0" applyFont="1" applyBorder="1" applyAlignment="1">
      <alignment wrapText="1"/>
    </xf>
    <xf numFmtId="0" fontId="29" fillId="18" borderId="27" xfId="0" applyFont="1" applyFill="1" applyBorder="1" applyAlignment="1">
      <alignment vertical="center" wrapText="1"/>
    </xf>
    <xf numFmtId="0" fontId="2" fillId="16" borderId="26" xfId="0" applyFont="1" applyFill="1" applyBorder="1" applyAlignment="1">
      <alignment vertical="center" wrapText="1"/>
    </xf>
    <xf numFmtId="0" fontId="29" fillId="17" borderId="3" xfId="0" applyFont="1" applyFill="1" applyBorder="1" applyAlignment="1">
      <alignment vertical="center" wrapText="1"/>
    </xf>
    <xf numFmtId="0" fontId="28" fillId="19" borderId="3" xfId="0" applyFont="1" applyFill="1" applyBorder="1" applyAlignment="1">
      <alignment horizontal="center" vertical="center" wrapText="1"/>
    </xf>
    <xf numFmtId="0" fontId="2" fillId="19" borderId="3" xfId="0" applyFont="1" applyFill="1" applyBorder="1" applyAlignment="1">
      <alignment vertical="center" wrapText="1"/>
    </xf>
    <xf numFmtId="0" fontId="28" fillId="19" borderId="14" xfId="0" applyFont="1" applyFill="1" applyBorder="1" applyAlignment="1">
      <alignment horizontal="center" vertical="center" wrapText="1"/>
    </xf>
    <xf numFmtId="0" fontId="29" fillId="17" borderId="2" xfId="0" applyFont="1" applyFill="1" applyBorder="1" applyAlignment="1">
      <alignment vertical="center" wrapText="1"/>
    </xf>
    <xf numFmtId="14" fontId="28" fillId="19" borderId="3" xfId="0" applyNumberFormat="1" applyFont="1" applyFill="1" applyBorder="1" applyAlignment="1">
      <alignment horizontal="center" vertical="center" wrapText="1"/>
    </xf>
    <xf numFmtId="2" fontId="28" fillId="0" borderId="27" xfId="0" applyNumberFormat="1" applyFont="1" applyBorder="1" applyAlignment="1">
      <alignment horizontal="right" vertical="center" wrapText="1"/>
    </xf>
    <xf numFmtId="2" fontId="32" fillId="13" borderId="26" xfId="0" applyNumberFormat="1" applyFont="1" applyFill="1" applyBorder="1" applyAlignment="1">
      <alignment horizontal="right" vertical="center" wrapText="1"/>
    </xf>
    <xf numFmtId="2" fontId="2" fillId="0" borderId="26" xfId="0" applyNumberFormat="1" applyFont="1" applyBorder="1" applyAlignment="1">
      <alignment wrapText="1"/>
    </xf>
    <xf numFmtId="2" fontId="2" fillId="16" borderId="26" xfId="0" applyNumberFormat="1" applyFont="1" applyFill="1" applyBorder="1" applyAlignment="1">
      <alignment vertical="center" wrapText="1"/>
    </xf>
    <xf numFmtId="2" fontId="32" fillId="20" borderId="27" xfId="0" applyNumberFormat="1" applyFont="1" applyFill="1" applyBorder="1" applyAlignment="1">
      <alignment horizontal="right" vertical="center" wrapText="1"/>
    </xf>
    <xf numFmtId="0" fontId="29" fillId="21" borderId="3" xfId="0" applyFont="1" applyFill="1" applyBorder="1" applyAlignment="1">
      <alignment vertical="center" wrapText="1"/>
    </xf>
    <xf numFmtId="2" fontId="28" fillId="22" borderId="3" xfId="0" applyNumberFormat="1" applyFont="1" applyFill="1" applyBorder="1" applyAlignment="1">
      <alignment horizontal="right" vertical="center" wrapText="1"/>
    </xf>
    <xf numFmtId="2" fontId="32" fillId="21" borderId="3" xfId="0" applyNumberFormat="1" applyFont="1" applyFill="1" applyBorder="1" applyAlignment="1">
      <alignment horizontal="right" vertical="center" wrapText="1"/>
    </xf>
    <xf numFmtId="0" fontId="19" fillId="8" borderId="3" xfId="0" applyFont="1" applyFill="1" applyBorder="1"/>
    <xf numFmtId="49" fontId="19" fillId="8" borderId="3" xfId="0" applyNumberFormat="1" applyFont="1" applyFill="1" applyBorder="1"/>
    <xf numFmtId="49" fontId="20" fillId="8" borderId="3" xfId="0" applyNumberFormat="1" applyFont="1" applyFill="1" applyBorder="1" applyAlignment="1">
      <alignment vertical="center"/>
    </xf>
    <xf numFmtId="0" fontId="18" fillId="11" borderId="3" xfId="0" applyFont="1" applyFill="1" applyBorder="1"/>
    <xf numFmtId="0" fontId="19" fillId="23" borderId="3" xfId="0" applyFont="1" applyFill="1" applyBorder="1"/>
    <xf numFmtId="49" fontId="19" fillId="23" borderId="3" xfId="0" applyNumberFormat="1" applyFont="1" applyFill="1" applyBorder="1"/>
    <xf numFmtId="49" fontId="20" fillId="23" borderId="3" xfId="0" applyNumberFormat="1" applyFont="1" applyFill="1" applyBorder="1" applyAlignment="1">
      <alignment vertical="center"/>
    </xf>
    <xf numFmtId="0" fontId="18" fillId="24" borderId="3" xfId="0" applyFont="1" applyFill="1" applyBorder="1"/>
    <xf numFmtId="0" fontId="0" fillId="20" borderId="3" xfId="0" applyFill="1" applyBorder="1"/>
    <xf numFmtId="0" fontId="19" fillId="26" borderId="3" xfId="0" applyFont="1" applyFill="1" applyBorder="1"/>
    <xf numFmtId="49" fontId="19" fillId="26" borderId="3" xfId="0" applyNumberFormat="1" applyFont="1" applyFill="1" applyBorder="1"/>
    <xf numFmtId="0" fontId="0" fillId="27" borderId="3" xfId="0" applyFill="1" applyBorder="1"/>
    <xf numFmtId="0" fontId="0" fillId="26" borderId="3" xfId="0" applyFill="1" applyBorder="1"/>
    <xf numFmtId="49" fontId="20" fillId="26" borderId="3" xfId="0" applyNumberFormat="1" applyFont="1" applyFill="1" applyBorder="1" applyAlignment="1">
      <alignment vertical="center"/>
    </xf>
    <xf numFmtId="0" fontId="18" fillId="20" borderId="3" xfId="0" applyFont="1" applyFill="1" applyBorder="1"/>
    <xf numFmtId="0" fontId="18" fillId="20" borderId="20" xfId="0" applyFont="1" applyFill="1" applyBorder="1"/>
    <xf numFmtId="0" fontId="0" fillId="27" borderId="14" xfId="0" applyFill="1" applyBorder="1"/>
    <xf numFmtId="0" fontId="0" fillId="26" borderId="14" xfId="0" applyFill="1" applyBorder="1"/>
    <xf numFmtId="0" fontId="0" fillId="20" borderId="4" xfId="0" applyFill="1" applyBorder="1"/>
    <xf numFmtId="0" fontId="0" fillId="20" borderId="5" xfId="0" applyFill="1" applyBorder="1"/>
    <xf numFmtId="0" fontId="0" fillId="20" borderId="6" xfId="0" applyFill="1" applyBorder="1"/>
    <xf numFmtId="0" fontId="0" fillId="20" borderId="7" xfId="0" applyFill="1" applyBorder="1"/>
    <xf numFmtId="0" fontId="0" fillId="20" borderId="8" xfId="0" applyFill="1" applyBorder="1"/>
    <xf numFmtId="0" fontId="0" fillId="20" borderId="9" xfId="0" applyFill="1" applyBorder="1"/>
    <xf numFmtId="0" fontId="0" fillId="20" borderId="10" xfId="0" applyFill="1" applyBorder="1"/>
    <xf numFmtId="0" fontId="0" fillId="20" borderId="11" xfId="0" applyFill="1" applyBorder="1"/>
    <xf numFmtId="0" fontId="21" fillId="28" borderId="20" xfId="0" applyFont="1" applyFill="1" applyBorder="1"/>
    <xf numFmtId="0" fontId="21" fillId="28" borderId="2" xfId="0" applyFont="1" applyFill="1" applyBorder="1"/>
    <xf numFmtId="0" fontId="18" fillId="29" borderId="18" xfId="0" applyFont="1" applyFill="1" applyBorder="1"/>
    <xf numFmtId="0" fontId="18" fillId="29" borderId="0" xfId="0" applyFont="1" applyFill="1"/>
    <xf numFmtId="0" fontId="19" fillId="30" borderId="3" xfId="0" applyFont="1" applyFill="1" applyBorder="1"/>
    <xf numFmtId="49" fontId="19" fillId="30" borderId="3" xfId="0" applyNumberFormat="1" applyFont="1" applyFill="1" applyBorder="1"/>
    <xf numFmtId="0" fontId="0" fillId="30" borderId="3" xfId="0" applyFill="1" applyBorder="1"/>
    <xf numFmtId="0" fontId="18" fillId="31" borderId="3" xfId="0" applyFont="1" applyFill="1" applyBorder="1"/>
    <xf numFmtId="0" fontId="18" fillId="31" borderId="20" xfId="0" applyFont="1" applyFill="1" applyBorder="1"/>
    <xf numFmtId="0" fontId="19" fillId="32" borderId="3" xfId="0" applyFont="1" applyFill="1" applyBorder="1"/>
    <xf numFmtId="49" fontId="19" fillId="32" borderId="3" xfId="0" applyNumberFormat="1" applyFont="1" applyFill="1" applyBorder="1"/>
    <xf numFmtId="0" fontId="0" fillId="33" borderId="3" xfId="0" applyFill="1" applyBorder="1"/>
    <xf numFmtId="0" fontId="0" fillId="32" borderId="3" xfId="0" applyFill="1" applyBorder="1"/>
    <xf numFmtId="49" fontId="20" fillId="32" borderId="3" xfId="0" applyNumberFormat="1" applyFont="1" applyFill="1" applyBorder="1" applyAlignment="1">
      <alignment vertical="center"/>
    </xf>
    <xf numFmtId="0" fontId="25" fillId="34" borderId="3" xfId="0" applyFont="1" applyFill="1" applyBorder="1"/>
    <xf numFmtId="0" fontId="19" fillId="35" borderId="3" xfId="0" applyFont="1" applyFill="1" applyBorder="1"/>
    <xf numFmtId="49" fontId="19" fillId="35" borderId="3" xfId="0" applyNumberFormat="1" applyFont="1" applyFill="1" applyBorder="1"/>
    <xf numFmtId="0" fontId="0" fillId="36" borderId="3" xfId="0" applyFill="1" applyBorder="1"/>
    <xf numFmtId="0" fontId="0" fillId="36" borderId="14" xfId="0" applyFill="1" applyBorder="1"/>
    <xf numFmtId="0" fontId="0" fillId="35" borderId="14" xfId="0" applyFill="1" applyBorder="1"/>
    <xf numFmtId="0" fontId="0" fillId="35" borderId="3" xfId="0" applyFill="1" applyBorder="1"/>
    <xf numFmtId="49" fontId="20" fillId="35" borderId="3" xfId="0" applyNumberFormat="1" applyFont="1" applyFill="1" applyBorder="1" applyAlignment="1">
      <alignment vertical="center"/>
    </xf>
    <xf numFmtId="0" fontId="0" fillId="22" borderId="23" xfId="0" applyFill="1" applyBorder="1"/>
    <xf numFmtId="0" fontId="0" fillId="22" borderId="24" xfId="0" applyFill="1" applyBorder="1"/>
    <xf numFmtId="0" fontId="0" fillId="22" borderId="25" xfId="0" applyFill="1" applyBorder="1"/>
    <xf numFmtId="0" fontId="18" fillId="37" borderId="3" xfId="0" applyFont="1" applyFill="1" applyBorder="1"/>
    <xf numFmtId="0" fontId="18" fillId="37" borderId="20" xfId="0" applyFont="1" applyFill="1" applyBorder="1"/>
    <xf numFmtId="0" fontId="18" fillId="22" borderId="3" xfId="0" applyFont="1" applyFill="1" applyBorder="1"/>
    <xf numFmtId="0" fontId="18" fillId="22" borderId="20" xfId="0" applyFont="1" applyFill="1" applyBorder="1"/>
    <xf numFmtId="0" fontId="25" fillId="21" borderId="3" xfId="0" applyFont="1" applyFill="1" applyBorder="1"/>
    <xf numFmtId="0" fontId="25" fillId="37" borderId="3" xfId="0" applyFont="1" applyFill="1" applyBorder="1"/>
    <xf numFmtId="49" fontId="34" fillId="37" borderId="3" xfId="0" applyNumberFormat="1" applyFont="1" applyFill="1" applyBorder="1"/>
    <xf numFmtId="0" fontId="25" fillId="39" borderId="3" xfId="0" applyFont="1" applyFill="1" applyBorder="1"/>
    <xf numFmtId="49" fontId="34" fillId="37" borderId="3" xfId="0" applyNumberFormat="1" applyFont="1" applyFill="1" applyBorder="1" applyAlignment="1">
      <alignment vertical="center"/>
    </xf>
    <xf numFmtId="0" fontId="4" fillId="2" borderId="0" xfId="0" applyFont="1" applyFill="1" applyAlignment="1">
      <alignment horizontal="center"/>
    </xf>
    <xf numFmtId="0" fontId="3" fillId="2" borderId="0" xfId="0" applyFont="1" applyFill="1" applyAlignment="1">
      <alignment horizontal="center"/>
    </xf>
    <xf numFmtId="0" fontId="14" fillId="7" borderId="0" xfId="0" applyFont="1" applyFill="1" applyAlignment="1">
      <alignment horizontal="center"/>
    </xf>
    <xf numFmtId="0" fontId="0" fillId="8" borderId="0" xfId="0" applyFill="1" applyAlignment="1">
      <alignment horizontal="center"/>
    </xf>
    <xf numFmtId="0" fontId="0" fillId="7" borderId="0" xfId="0" applyFill="1" applyAlignment="1">
      <alignment horizontal="center"/>
    </xf>
    <xf numFmtId="0" fontId="17" fillId="11" borderId="0" xfId="0" applyFont="1" applyFill="1" applyAlignment="1">
      <alignment horizontal="center"/>
    </xf>
    <xf numFmtId="0" fontId="0" fillId="7" borderId="0" xfId="0" applyFill="1" applyAlignment="1">
      <alignment horizontal="center" wrapText="1"/>
    </xf>
    <xf numFmtId="0" fontId="0" fillId="7" borderId="0" xfId="0" applyFill="1" applyAlignment="1">
      <alignment horizontal="center" vertical="top"/>
    </xf>
    <xf numFmtId="0" fontId="22" fillId="10" borderId="21" xfId="0" applyFont="1" applyFill="1" applyBorder="1" applyAlignment="1">
      <alignment horizontal="center"/>
    </xf>
    <xf numFmtId="0" fontId="21" fillId="25" borderId="3" xfId="0" applyFont="1" applyFill="1" applyBorder="1" applyAlignment="1">
      <alignment horizontal="center"/>
    </xf>
    <xf numFmtId="0" fontId="24" fillId="6" borderId="0" xfId="0" applyFont="1" applyFill="1" applyAlignment="1">
      <alignment horizontal="center"/>
    </xf>
    <xf numFmtId="0" fontId="0" fillId="6" borderId="0" xfId="0" applyFill="1" applyAlignment="1">
      <alignment horizontal="center"/>
    </xf>
    <xf numFmtId="0" fontId="23" fillId="6" borderId="3" xfId="0" applyFont="1" applyFill="1" applyBorder="1" applyAlignment="1">
      <alignment horizontal="center"/>
    </xf>
    <xf numFmtId="0" fontId="0" fillId="6" borderId="3" xfId="0" applyFill="1" applyBorder="1" applyAlignment="1">
      <alignment horizontal="center"/>
    </xf>
    <xf numFmtId="0" fontId="0" fillId="30" borderId="3" xfId="0" applyFill="1" applyBorder="1" applyAlignment="1">
      <alignment horizontal="center"/>
    </xf>
    <xf numFmtId="0" fontId="0" fillId="30" borderId="3" xfId="0" applyFill="1" applyBorder="1" applyAlignment="1">
      <alignment horizontal="center" vertical="center"/>
    </xf>
    <xf numFmtId="0" fontId="23" fillId="22" borderId="0" xfId="0" applyFont="1" applyFill="1" applyAlignment="1">
      <alignment horizontal="center"/>
    </xf>
    <xf numFmtId="0" fontId="29" fillId="17" borderId="3" xfId="0" applyFont="1" applyFill="1" applyBorder="1" applyAlignment="1">
      <alignment vertical="center" wrapText="1"/>
    </xf>
    <xf numFmtId="0" fontId="31" fillId="0" borderId="33" xfId="0" applyFont="1" applyBorder="1" applyAlignment="1">
      <alignment horizontal="center" wrapText="1"/>
    </xf>
    <xf numFmtId="0" fontId="31" fillId="0" borderId="34" xfId="0" applyFont="1" applyBorder="1" applyAlignment="1">
      <alignment horizontal="center" wrapText="1"/>
    </xf>
    <xf numFmtId="0" fontId="31" fillId="0" borderId="35" xfId="0" applyFont="1" applyBorder="1" applyAlignment="1">
      <alignment horizontal="center" wrapText="1"/>
    </xf>
    <xf numFmtId="0" fontId="30" fillId="0" borderId="33" xfId="0" applyFont="1" applyBorder="1" applyAlignment="1">
      <alignment horizontal="center"/>
    </xf>
    <xf numFmtId="0" fontId="30" fillId="0" borderId="34" xfId="0" applyFont="1" applyBorder="1" applyAlignment="1">
      <alignment horizontal="center"/>
    </xf>
    <xf numFmtId="0" fontId="30" fillId="0" borderId="35" xfId="0" applyFont="1" applyBorder="1" applyAlignment="1">
      <alignment horizontal="center"/>
    </xf>
    <xf numFmtId="0" fontId="27" fillId="0" borderId="36" xfId="0" applyFont="1" applyBorder="1" applyAlignment="1">
      <alignment horizontal="center"/>
    </xf>
    <xf numFmtId="0" fontId="27" fillId="0" borderId="32" xfId="0" applyFont="1" applyBorder="1" applyAlignment="1">
      <alignment horizontal="center"/>
    </xf>
    <xf numFmtId="0" fontId="28" fillId="0" borderId="29" xfId="0" applyFont="1" applyBorder="1" applyAlignment="1">
      <alignment vertical="center" wrapText="1"/>
    </xf>
    <xf numFmtId="0" fontId="28" fillId="0" borderId="30" xfId="0" applyFont="1" applyBorder="1" applyAlignment="1">
      <alignment vertical="center" wrapText="1"/>
    </xf>
    <xf numFmtId="0" fontId="28" fillId="0" borderId="31" xfId="0" applyFont="1" applyBorder="1" applyAlignment="1">
      <alignment vertical="center" wrapText="1"/>
    </xf>
    <xf numFmtId="0" fontId="28" fillId="0" borderId="28" xfId="0" applyFont="1" applyBorder="1" applyAlignment="1">
      <alignment vertical="center" wrapText="1"/>
    </xf>
    <xf numFmtId="0" fontId="28" fillId="0" borderId="26" xfId="0" applyFont="1" applyBorder="1" applyAlignment="1">
      <alignment vertical="center" wrapText="1"/>
    </xf>
    <xf numFmtId="0" fontId="28" fillId="0" borderId="27" xfId="0" applyFont="1" applyBorder="1" applyAlignment="1">
      <alignment vertical="center" wrapText="1"/>
    </xf>
    <xf numFmtId="0" fontId="32" fillId="13" borderId="30" xfId="0" applyFont="1" applyFill="1" applyBorder="1" applyAlignment="1">
      <alignment horizontal="center" vertical="center" wrapText="1"/>
    </xf>
    <xf numFmtId="0" fontId="28" fillId="19" borderId="14" xfId="0" applyFont="1" applyFill="1" applyBorder="1" applyAlignment="1">
      <alignment horizontal="center" vertical="center" wrapText="1"/>
    </xf>
    <xf numFmtId="0" fontId="28" fillId="19" borderId="13" xfId="0" applyFont="1" applyFill="1" applyBorder="1" applyAlignment="1">
      <alignment horizontal="center" vertical="center" wrapText="1"/>
    </xf>
    <xf numFmtId="0" fontId="33" fillId="20" borderId="29" xfId="0" applyFont="1" applyFill="1" applyBorder="1" applyAlignment="1">
      <alignment horizontal="center" vertical="center" wrapText="1"/>
    </xf>
    <xf numFmtId="0" fontId="32" fillId="20" borderId="30" xfId="0" applyFont="1" applyFill="1" applyBorder="1" applyAlignment="1">
      <alignment horizontal="center" vertical="center" wrapText="1"/>
    </xf>
    <xf numFmtId="0" fontId="32" fillId="20" borderId="31" xfId="0" applyFont="1" applyFill="1" applyBorder="1" applyAlignment="1">
      <alignment horizontal="center" vertical="center" wrapText="1"/>
    </xf>
    <xf numFmtId="0" fontId="29" fillId="18" borderId="29" xfId="0" applyFont="1" applyFill="1" applyBorder="1" applyAlignment="1">
      <alignment vertical="center" wrapText="1"/>
    </xf>
    <xf numFmtId="0" fontId="29" fillId="18" borderId="30" xfId="0" applyFont="1" applyFill="1" applyBorder="1" applyAlignment="1">
      <alignment vertical="center" wrapText="1"/>
    </xf>
    <xf numFmtId="0" fontId="29" fillId="18" borderId="31" xfId="0" applyFont="1" applyFill="1" applyBorder="1" applyAlignment="1">
      <alignment vertical="center" wrapText="1"/>
    </xf>
    <xf numFmtId="0" fontId="28" fillId="22" borderId="3" xfId="0" applyFont="1" applyFill="1" applyBorder="1" applyAlignment="1">
      <alignment vertical="center" wrapText="1"/>
    </xf>
    <xf numFmtId="0" fontId="33" fillId="21" borderId="3" xfId="0" applyFont="1" applyFill="1" applyBorder="1" applyAlignment="1">
      <alignment horizontal="center" vertical="center" wrapText="1"/>
    </xf>
    <xf numFmtId="0" fontId="32" fillId="21" borderId="3" xfId="0" applyFont="1" applyFill="1" applyBorder="1" applyAlignment="1">
      <alignment horizontal="center" vertical="center" wrapText="1"/>
    </xf>
    <xf numFmtId="0" fontId="0" fillId="0" borderId="0" xfId="0" applyAlignment="1">
      <alignment horizontal="center"/>
    </xf>
    <xf numFmtId="0" fontId="29" fillId="21" borderId="3" xfId="0" applyFont="1" applyFill="1" applyBorder="1" applyAlignment="1">
      <alignment vertical="center" wrapText="1"/>
    </xf>
    <xf numFmtId="0" fontId="23" fillId="38" borderId="0" xfId="0" applyFont="1" applyFill="1" applyAlignment="1">
      <alignment horizontal="center"/>
    </xf>
    <xf numFmtId="0" fontId="0" fillId="28" borderId="0" xfId="0" applyFont="1" applyFill="1"/>
    <xf numFmtId="0" fontId="36" fillId="6" borderId="37" xfId="0" applyFont="1" applyFill="1" applyBorder="1" applyAlignment="1">
      <alignment horizontal="center"/>
    </xf>
    <xf numFmtId="0" fontId="36" fillId="6" borderId="1" xfId="0" applyFont="1" applyFill="1" applyBorder="1" applyAlignment="1">
      <alignment horizontal="center"/>
    </xf>
    <xf numFmtId="0" fontId="37" fillId="40" borderId="23" xfId="0" applyFont="1" applyFill="1" applyBorder="1"/>
    <xf numFmtId="0" fontId="35" fillId="40" borderId="24" xfId="0" applyFont="1" applyFill="1" applyBorder="1"/>
    <xf numFmtId="0" fontId="35" fillId="40" borderId="25" xfId="0" applyFont="1" applyFill="1" applyBorder="1"/>
    <xf numFmtId="0" fontId="1" fillId="3" borderId="0" xfId="0" applyFont="1" applyFill="1"/>
    <xf numFmtId="0" fontId="1" fillId="3" borderId="0" xfId="0" applyFont="1" applyFill="1" applyBorder="1"/>
    <xf numFmtId="0" fontId="1" fillId="3" borderId="0" xfId="0" applyFont="1" applyFill="1" applyBorder="1" applyAlignment="1">
      <alignment horizontal="center"/>
    </xf>
  </cellXfs>
  <cellStyles count="1">
    <cellStyle name="Normal" xfId="0" builtinId="0"/>
  </cellStyles>
  <dxfs count="23">
    <dxf>
      <numFmt numFmtId="0" formatCode="General"/>
    </dxf>
    <dxf>
      <numFmt numFmtId="0" formatCode="General"/>
    </dxf>
    <dxf>
      <font>
        <b val="0"/>
        <i val="0"/>
        <strike val="0"/>
        <condense val="0"/>
        <extend val="0"/>
        <outline val="0"/>
        <shadow val="0"/>
        <u val="none"/>
        <vertAlign val="baseline"/>
        <sz val="11"/>
        <color theme="1"/>
        <name val="Shruti"/>
        <family val="2"/>
        <charset val="1"/>
        <scheme val="minor"/>
      </font>
      <numFmt numFmtId="0" formatCode="General"/>
    </dxf>
    <dxf>
      <font>
        <b val="0"/>
        <i val="0"/>
        <strike val="0"/>
        <condense val="0"/>
        <extend val="0"/>
        <outline val="0"/>
        <shadow val="0"/>
        <u val="none"/>
        <vertAlign val="baseline"/>
        <sz val="11"/>
        <color theme="1"/>
        <name val="Shruti"/>
        <family val="2"/>
        <charset val="1"/>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Shruti"/>
        <family val="2"/>
        <charset val="1"/>
        <scheme val="minor"/>
      </font>
      <border diagonalUp="0" diagonalDown="0">
        <left style="thin">
          <color indexed="64"/>
        </left>
        <right style="thin">
          <color indexed="64"/>
        </right>
        <top style="thin">
          <color indexed="64"/>
        </top>
        <bottom style="thin">
          <color indexed="64"/>
        </bottom>
        <vertical/>
        <horizontal/>
      </border>
    </dxf>
    <dxf>
      <border outline="0">
        <left style="medium">
          <color indexed="64"/>
        </left>
      </border>
    </dxf>
    <dxf>
      <font>
        <b val="0"/>
        <i val="0"/>
        <strike val="0"/>
        <condense val="0"/>
        <extend val="0"/>
        <outline val="0"/>
        <shadow val="0"/>
        <u val="none"/>
        <vertAlign val="baseline"/>
        <sz val="11"/>
        <color theme="1"/>
        <name val="Shruti"/>
        <family val="2"/>
        <charset val="1"/>
        <scheme val="minor"/>
      </font>
    </dxf>
    <dxf>
      <font>
        <b/>
        <i val="0"/>
        <strike val="0"/>
        <condense val="0"/>
        <extend val="0"/>
        <outline val="0"/>
        <shadow val="0"/>
        <u val="none"/>
        <vertAlign val="baseline"/>
        <sz val="11"/>
        <color theme="0"/>
        <name val="Shruti"/>
        <family val="2"/>
        <charset val="1"/>
        <scheme val="minor"/>
      </font>
      <fill>
        <patternFill patternType="solid">
          <fgColor theme="4"/>
          <bgColor theme="7" tint="-0.249977111117893"/>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AFA518EF-3BFD-4284-949B-7ED3BED3A930}"/>
  </tableStyles>
  <colors>
    <mruColors>
      <color rgb="FF826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absolute">
    <xdr:from>
      <xdr:col>7</xdr:col>
      <xdr:colOff>1181100</xdr:colOff>
      <xdr:row>2</xdr:row>
      <xdr:rowOff>152400</xdr:rowOff>
    </xdr:from>
    <xdr:to>
      <xdr:col>10</xdr:col>
      <xdr:colOff>259080</xdr:colOff>
      <xdr:row>16</xdr:row>
      <xdr:rowOff>59055</xdr:rowOff>
    </xdr:to>
    <mc:AlternateContent xmlns:mc="http://schemas.openxmlformats.org/markup-compatibility/2006" xmlns:sle15="http://schemas.microsoft.com/office/drawing/2012/slicer">
      <mc:Choice Requires="sle15">
        <xdr:graphicFrame macro="">
          <xdr:nvGraphicFramePr>
            <xdr:cNvPr id="3" name="NAME">
              <a:extLst>
                <a:ext uri="{FF2B5EF4-FFF2-40B4-BE49-F238E27FC236}">
                  <a16:creationId xmlns:a16="http://schemas.microsoft.com/office/drawing/2014/main" id="{6FE524A2-B1B7-6962-FEFB-146DE818866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6659880" y="518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259080</xdr:colOff>
      <xdr:row>2</xdr:row>
      <xdr:rowOff>137160</xdr:rowOff>
    </xdr:from>
    <xdr:to>
      <xdr:col>13</xdr:col>
      <xdr:colOff>853440</xdr:colOff>
      <xdr:row>24</xdr:row>
      <xdr:rowOff>160020</xdr:rowOff>
    </xdr:to>
    <mc:AlternateContent xmlns:mc="http://schemas.openxmlformats.org/markup-compatibility/2006" xmlns:sle15="http://schemas.microsoft.com/office/drawing/2012/slicer">
      <mc:Choice Requires="sle15">
        <xdr:graphicFrame macro="">
          <xdr:nvGraphicFramePr>
            <xdr:cNvPr id="4" name="RESIDENT">
              <a:extLst>
                <a:ext uri="{FF2B5EF4-FFF2-40B4-BE49-F238E27FC236}">
                  <a16:creationId xmlns:a16="http://schemas.microsoft.com/office/drawing/2014/main" id="{9118FDCB-983E-23EA-4C82-DDD0401A4007}"/>
                </a:ext>
              </a:extLst>
            </xdr:cNvPr>
            <xdr:cNvGraphicFramePr/>
          </xdr:nvGraphicFramePr>
          <xdr:xfrm>
            <a:off x="0" y="0"/>
            <a:ext cx="0" cy="0"/>
          </xdr:xfrm>
          <a:graphic>
            <a:graphicData uri="http://schemas.microsoft.com/office/drawing/2010/slicer">
              <sle:slicer xmlns:sle="http://schemas.microsoft.com/office/drawing/2010/slicer" name="RESIDENT"/>
            </a:graphicData>
          </a:graphic>
        </xdr:graphicFrame>
      </mc:Choice>
      <mc:Fallback xmlns="">
        <xdr:sp macro="" textlink="">
          <xdr:nvSpPr>
            <xdr:cNvPr id="0" name=""/>
            <xdr:cNvSpPr>
              <a:spLocks noTextEdit="1"/>
            </xdr:cNvSpPr>
          </xdr:nvSpPr>
          <xdr:spPr>
            <a:xfrm>
              <a:off x="8488680" y="502920"/>
              <a:ext cx="1828800" cy="40462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B6D8A4-F52B-458C-8856-FD143AFA12B8}" autoFormatId="16" applyNumberFormats="0" applyBorderFormats="0" applyFontFormats="0" applyPatternFormats="0" applyAlignmentFormats="0" applyWidthHeightFormats="0">
  <queryTableRefresh nextId="7">
    <queryTableFields count="3">
      <queryTableField id="2" name="JUN" tableColumnId="2"/>
      <queryTableField id="3" name="JUL" tableColumnId="3"/>
      <queryTableField id="4" name="AUG" tableColumnId="4"/>
    </queryTableFields>
    <queryTableDeletedFields count="3">
      <deletedField name="JUN-SEP"/>
      <deletedField name="SEP"/>
      <deletedField name="YEA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73EAEAF1-381B-42C8-A564-16589649386D}" autoFormatId="16" applyNumberFormats="0" applyBorderFormats="0" applyFontFormats="0" applyPatternFormats="0" applyAlignmentFormats="0" applyWidthHeightFormats="0">
  <queryTableRefresh nextId="4">
    <queryTableFields count="3">
      <queryTableField id="1" name="SR.NO" tableColumnId="1"/>
      <queryTableField id="2" name="NAME" tableColumnId="2"/>
      <queryTableField id="3" name="RESIDEN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DE7DCFB-9114-4403-A2D5-5A31CCAE3EE0}" sourceName="NAME">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 xr10:uid="{85F3C50F-76F3-44C6-9ECD-5DFB862A6A50}" sourceName="RESIDENT">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EC18932-5A60-4A79-8192-726DD12CFFCF}" cache="Slicer_NAME" caption="NAME" rowHeight="234950"/>
  <slicer name="RESIDENT" xr10:uid="{9B6A6C32-54B7-4886-9A95-704B82A1EC4D}" cache="Slicer_RESIDENT" caption="RESID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326770-A8AC-4401-B93B-4891589FED6D}" name="All_India_Rainfall" displayName="All_India_Rainfall" ref="B2:D33" tableType="queryTable" totalsRowShown="0">
  <autoFilter ref="B2:D33" xr:uid="{60326770-A8AC-4401-B93B-4891589FED6D}"/>
  <tableColumns count="3">
    <tableColumn id="2" xr3:uid="{1ED87713-2509-42D0-BECB-BDC971773F83}" uniqueName="2" name="JUN" queryTableFieldId="2"/>
    <tableColumn id="3" xr3:uid="{1504251B-0AE8-437C-A16C-D77CE1D0B445}" uniqueName="3" name="JUL" queryTableFieldId="3"/>
    <tableColumn id="4" xr3:uid="{2E1E710D-A404-4091-9AE2-93AD53F26B24}" uniqueName="4" name="AUG" queryTableField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30C149-5773-4005-9BD8-399D3930657E}" name="Table3" displayName="Table3" ref="A2:A33" totalsRowShown="0">
  <autoFilter ref="A2:A33" xr:uid="{A230C149-5773-4005-9BD8-399D3930657E}"/>
  <tableColumns count="1">
    <tableColumn id="1" xr3:uid="{EE251AF2-46D1-4596-B746-79040070BDAE}" name="D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F88A75-0CD6-4B75-AED5-D58A967FAC6C}" name="Table2" displayName="Table2" ref="A2:K24" totalsRowShown="0" headerRowDxfId="22" headerRowBorderDxfId="21" tableBorderDxfId="20" totalsRowBorderDxfId="19">
  <autoFilter ref="A2:K24" xr:uid="{78F88A75-0CD6-4B75-AED5-D58A967FAC6C}"/>
  <tableColumns count="11">
    <tableColumn id="1" xr3:uid="{B8958EB0-CF1C-464C-BD2F-491D3DD21F6F}" name="SR.NO" dataDxfId="18"/>
    <tableColumn id="2" xr3:uid="{F40F1BEF-0FB2-47A0-8031-06A41370073B}" name="NAME" dataDxfId="17"/>
    <tableColumn id="3" xr3:uid="{847A8A27-5606-4263-AB43-820A319661E0}" name="PINCODE" dataDxfId="16"/>
    <tableColumn id="4" xr3:uid="{A0774E9F-D234-4C65-8479-C635653ADC59}" name="FAMILY MEMBERS" dataDxfId="15"/>
    <tableColumn id="5" xr3:uid="{7B8447D3-2347-42C3-B245-F0E49DC2E64F}" name="ID" dataDxfId="14"/>
    <tableColumn id="6" xr3:uid="{12EC0F66-3840-4EB0-84AD-145F94E1DF34}" name="SKILLS" dataDxfId="13"/>
    <tableColumn id="7" xr3:uid="{4E95EC9E-F080-4D29-8904-AB21BB5F204F}" name="PERSONALITY" dataDxfId="12"/>
    <tableColumn id="8" xr3:uid="{AA72B66A-F198-4778-8697-87C8815DB90D}" name="Column1" dataDxfId="11"/>
    <tableColumn id="9" xr3:uid="{67F3A71B-D54C-48D6-A125-38877F463DF5}" name="COUNT" dataDxfId="10">
      <calculatedColumnFormula>COUNT(A3:G3)</calculatedColumnFormula>
    </tableColumn>
    <tableColumn id="10" xr3:uid="{658721DE-FEA1-4711-81B8-36421D44CC44}" name="COUNTA" dataDxfId="9">
      <calculatedColumnFormula>COUNTA(B3:E3)</calculatedColumnFormula>
    </tableColumn>
    <tableColumn id="11" xr3:uid="{DD08BA6F-DE88-43CC-832E-9A5CE0287C7E}" name="COUNTBLANCK" dataDxfId="8">
      <calculatedColumnFormula>COUNTBLANK(A3:J3)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12042A-44E2-4F20-ADAD-D6385E8C3DB1}" name="Table4" displayName="Table4" ref="A1:C23" totalsRowShown="0" headerRowDxfId="7" dataDxfId="6" tableBorderDxfId="5">
  <autoFilter ref="A1:C23" xr:uid="{B112042A-44E2-4F20-ADAD-D6385E8C3DB1}"/>
  <tableColumns count="3">
    <tableColumn id="2" xr3:uid="{954F4ABF-E2A2-4B58-BD05-1228B63A8234}" name="NAME" dataDxfId="4"/>
    <tableColumn id="21" xr3:uid="{A5E1A920-7433-42EC-A15C-12FD8E551348}" name="PERSENTAGE" dataDxfId="3"/>
    <tableColumn id="22" xr3:uid="{62C55336-44BE-4766-9C35-32504655388B}" name="GRADE" dataDxfId="2">
      <calculatedColumnFormula>_xlfn.IFS(B2:B23&gt;=90,"A+",B2:B23&gt;=80,"A",B2:B23&gt;=75,"B+",B2:B23&gt;=70,"B",B2:B23&gt;=60,"C",B2:B23&lt;60,"D",B2:B23&lt;33,"FAIL")</calculatedColumnFormula>
    </tableColumn>
  </tableColumns>
  <tableStyleInfo name="TableStyleMedium2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B5512E3-0406-448D-A9A0-4CF32774E82E}" name="Sheet1__2" displayName="Sheet1__2" ref="A1:C41" tableType="queryTable" totalsRowShown="0">
  <autoFilter ref="A1:C41" xr:uid="{5B5512E3-0406-448D-A9A0-4CF32774E82E}"/>
  <tableColumns count="3">
    <tableColumn id="1" xr3:uid="{F7E82443-0B41-4507-AC0B-DA67C2585B06}" uniqueName="1" name="SR.NO" queryTableFieldId="1"/>
    <tableColumn id="2" xr3:uid="{67FE0B04-C27B-40CF-B39B-6CC308EE0745}" uniqueName="2" name="NAME" queryTableFieldId="2" dataDxfId="1"/>
    <tableColumn id="3" xr3:uid="{9836B73E-C652-448E-BCFB-5DF9B262D400}" uniqueName="3" name="RESIDENT" queryTableFieldId="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49E57-F9C7-4061-A3A0-CBDFE216A4AD}">
  <dimension ref="A1:E101"/>
  <sheetViews>
    <sheetView topLeftCell="A36" workbookViewId="0">
      <selection activeCell="H8" sqref="H8"/>
    </sheetView>
  </sheetViews>
  <sheetFormatPr defaultRowHeight="14.4" x14ac:dyDescent="0.3"/>
  <cols>
    <col min="1" max="1" width="24.5546875" bestFit="1" customWidth="1"/>
    <col min="2" max="3" width="10.33203125" bestFit="1" customWidth="1"/>
    <col min="4" max="4" width="9.5546875" bestFit="1" customWidth="1"/>
    <col min="5" max="5" width="17.21875" bestFit="1" customWidth="1"/>
  </cols>
  <sheetData>
    <row r="1" spans="1:5" ht="15" thickBot="1" x14ac:dyDescent="0.35"/>
    <row r="2" spans="1:5" ht="18" thickBot="1" x14ac:dyDescent="0.35">
      <c r="A2" s="46" t="s">
        <v>0</v>
      </c>
      <c r="B2" s="46" t="s">
        <v>11</v>
      </c>
      <c r="C2" s="46" t="s">
        <v>12</v>
      </c>
      <c r="D2" s="46" t="s">
        <v>13</v>
      </c>
      <c r="E2" s="47" t="s">
        <v>215</v>
      </c>
    </row>
    <row r="3" spans="1:5" x14ac:dyDescent="0.3">
      <c r="A3" s="41" t="s">
        <v>1</v>
      </c>
      <c r="B3" s="41">
        <v>61</v>
      </c>
      <c r="C3" s="41">
        <v>92</v>
      </c>
      <c r="D3" s="41">
        <v>72</v>
      </c>
      <c r="E3" s="41">
        <f>AVERAGE(B3:D3)</f>
        <v>75</v>
      </c>
    </row>
    <row r="4" spans="1:5" x14ac:dyDescent="0.3">
      <c r="A4" s="42" t="s">
        <v>2</v>
      </c>
      <c r="B4" s="42">
        <v>62</v>
      </c>
      <c r="C4" s="42">
        <v>66</v>
      </c>
      <c r="D4" s="42">
        <v>65</v>
      </c>
      <c r="E4" s="41">
        <f t="shared" ref="E4:E67" si="0">AVERAGE(B4:D4)</f>
        <v>64.333333333333329</v>
      </c>
    </row>
    <row r="5" spans="1:5" x14ac:dyDescent="0.3">
      <c r="A5" s="42" t="s">
        <v>3</v>
      </c>
      <c r="B5" s="42">
        <v>99</v>
      </c>
      <c r="C5" s="42">
        <v>56</v>
      </c>
      <c r="D5" s="42">
        <v>69</v>
      </c>
      <c r="E5" s="41">
        <f t="shared" si="0"/>
        <v>74.666666666666671</v>
      </c>
    </row>
    <row r="6" spans="1:5" x14ac:dyDescent="0.3">
      <c r="A6" s="42" t="s">
        <v>4</v>
      </c>
      <c r="B6" s="42">
        <v>88</v>
      </c>
      <c r="C6" s="42">
        <v>67</v>
      </c>
      <c r="D6" s="42">
        <v>87</v>
      </c>
      <c r="E6" s="41">
        <f t="shared" si="0"/>
        <v>80.666666666666671</v>
      </c>
    </row>
    <row r="7" spans="1:5" x14ac:dyDescent="0.3">
      <c r="A7" s="42" t="s">
        <v>5</v>
      </c>
      <c r="B7" s="42">
        <v>69</v>
      </c>
      <c r="C7" s="42">
        <v>78</v>
      </c>
      <c r="D7" s="42">
        <v>66</v>
      </c>
      <c r="E7" s="41">
        <f t="shared" si="0"/>
        <v>71</v>
      </c>
    </row>
    <row r="8" spans="1:5" x14ac:dyDescent="0.3">
      <c r="A8" s="42" t="s">
        <v>6</v>
      </c>
      <c r="B8" s="42">
        <v>41</v>
      </c>
      <c r="C8" s="42">
        <v>45</v>
      </c>
      <c r="D8" s="42">
        <v>89</v>
      </c>
      <c r="E8" s="41">
        <f t="shared" si="0"/>
        <v>58.333333333333336</v>
      </c>
    </row>
    <row r="9" spans="1:5" x14ac:dyDescent="0.3">
      <c r="A9" s="42" t="s">
        <v>7</v>
      </c>
      <c r="B9" s="42">
        <v>96</v>
      </c>
      <c r="C9" s="42">
        <v>18</v>
      </c>
      <c r="D9" s="42">
        <v>96</v>
      </c>
      <c r="E9" s="41">
        <f t="shared" si="0"/>
        <v>70</v>
      </c>
    </row>
    <row r="10" spans="1:5" x14ac:dyDescent="0.3">
      <c r="A10" s="42" t="s">
        <v>8</v>
      </c>
      <c r="B10" s="42">
        <v>65</v>
      </c>
      <c r="C10" s="42">
        <v>39</v>
      </c>
      <c r="D10" s="42">
        <v>76</v>
      </c>
      <c r="E10" s="41">
        <f t="shared" si="0"/>
        <v>60</v>
      </c>
    </row>
    <row r="11" spans="1:5" x14ac:dyDescent="0.3">
      <c r="A11" s="42" t="s">
        <v>4</v>
      </c>
      <c r="B11" s="42">
        <v>79</v>
      </c>
      <c r="C11" s="42">
        <v>92</v>
      </c>
      <c r="D11" s="42">
        <v>66</v>
      </c>
      <c r="E11" s="41">
        <f t="shared" si="0"/>
        <v>79</v>
      </c>
    </row>
    <row r="12" spans="1:5" x14ac:dyDescent="0.3">
      <c r="A12" s="42" t="s">
        <v>9</v>
      </c>
      <c r="B12" s="42">
        <v>66</v>
      </c>
      <c r="C12" s="42">
        <v>78</v>
      </c>
      <c r="D12" s="42">
        <v>72</v>
      </c>
      <c r="E12" s="41">
        <f t="shared" si="0"/>
        <v>72</v>
      </c>
    </row>
    <row r="13" spans="1:5" x14ac:dyDescent="0.3">
      <c r="A13" s="43" t="s">
        <v>169</v>
      </c>
      <c r="B13" s="42">
        <v>68</v>
      </c>
      <c r="C13" s="42">
        <v>69</v>
      </c>
      <c r="D13" s="42">
        <v>89</v>
      </c>
      <c r="E13" s="41">
        <f t="shared" si="0"/>
        <v>75.333333333333329</v>
      </c>
    </row>
    <row r="14" spans="1:5" x14ac:dyDescent="0.3">
      <c r="A14" s="43" t="s">
        <v>85</v>
      </c>
      <c r="B14" s="44">
        <v>78</v>
      </c>
      <c r="C14" s="44">
        <v>87</v>
      </c>
      <c r="D14" s="44">
        <v>84</v>
      </c>
      <c r="E14" s="41">
        <f t="shared" si="0"/>
        <v>83</v>
      </c>
    </row>
    <row r="15" spans="1:5" x14ac:dyDescent="0.3">
      <c r="A15" s="43" t="s">
        <v>40</v>
      </c>
      <c r="B15" s="42">
        <v>79</v>
      </c>
      <c r="C15" s="42">
        <v>90</v>
      </c>
      <c r="D15" s="42">
        <v>62</v>
      </c>
      <c r="E15" s="41">
        <f t="shared" si="0"/>
        <v>77</v>
      </c>
    </row>
    <row r="16" spans="1:5" x14ac:dyDescent="0.3">
      <c r="A16" s="43" t="s">
        <v>4</v>
      </c>
      <c r="B16" s="44">
        <v>86</v>
      </c>
      <c r="C16" s="44">
        <v>67</v>
      </c>
      <c r="D16" s="44">
        <v>83</v>
      </c>
      <c r="E16" s="41">
        <f t="shared" si="0"/>
        <v>78.666666666666671</v>
      </c>
    </row>
    <row r="17" spans="1:5" x14ac:dyDescent="0.3">
      <c r="A17" s="43" t="s">
        <v>86</v>
      </c>
      <c r="B17" s="42">
        <v>93</v>
      </c>
      <c r="C17" s="42">
        <v>88</v>
      </c>
      <c r="D17" s="42">
        <v>68</v>
      </c>
      <c r="E17" s="41">
        <f t="shared" si="0"/>
        <v>83</v>
      </c>
    </row>
    <row r="18" spans="1:5" x14ac:dyDescent="0.3">
      <c r="A18" s="43" t="s">
        <v>8</v>
      </c>
      <c r="B18" s="44">
        <v>77</v>
      </c>
      <c r="C18" s="44">
        <v>64</v>
      </c>
      <c r="D18" s="44">
        <v>82</v>
      </c>
      <c r="E18" s="41">
        <f t="shared" si="0"/>
        <v>74.333333333333329</v>
      </c>
    </row>
    <row r="19" spans="1:5" x14ac:dyDescent="0.3">
      <c r="A19" s="43" t="s">
        <v>87</v>
      </c>
      <c r="B19" s="42">
        <v>76</v>
      </c>
      <c r="C19" s="42">
        <v>88</v>
      </c>
      <c r="D19" s="42">
        <v>74</v>
      </c>
      <c r="E19" s="41">
        <f t="shared" si="0"/>
        <v>79.333333333333329</v>
      </c>
    </row>
    <row r="20" spans="1:5" x14ac:dyDescent="0.3">
      <c r="A20" s="43" t="s">
        <v>88</v>
      </c>
      <c r="B20" s="44">
        <v>69</v>
      </c>
      <c r="C20" s="44">
        <v>66</v>
      </c>
      <c r="D20" s="44">
        <v>72</v>
      </c>
      <c r="E20" s="41">
        <f t="shared" si="0"/>
        <v>69</v>
      </c>
    </row>
    <row r="21" spans="1:5" x14ac:dyDescent="0.3">
      <c r="A21" s="43" t="s">
        <v>89</v>
      </c>
      <c r="B21" s="42">
        <v>73</v>
      </c>
      <c r="C21" s="42">
        <v>93</v>
      </c>
      <c r="D21" s="42">
        <v>65</v>
      </c>
      <c r="E21" s="41">
        <f t="shared" si="0"/>
        <v>77</v>
      </c>
    </row>
    <row r="22" spans="1:5" x14ac:dyDescent="0.3">
      <c r="A22" s="43" t="s">
        <v>90</v>
      </c>
      <c r="B22" s="44">
        <v>61</v>
      </c>
      <c r="C22" s="44">
        <v>70</v>
      </c>
      <c r="D22" s="44">
        <v>71</v>
      </c>
      <c r="E22" s="41">
        <f t="shared" si="0"/>
        <v>67.333333333333329</v>
      </c>
    </row>
    <row r="23" spans="1:5" x14ac:dyDescent="0.3">
      <c r="A23" s="43" t="s">
        <v>38</v>
      </c>
      <c r="B23" s="42">
        <v>64</v>
      </c>
      <c r="C23" s="42">
        <v>63</v>
      </c>
      <c r="D23" s="42">
        <v>87</v>
      </c>
      <c r="E23" s="41">
        <f t="shared" si="0"/>
        <v>71.333333333333329</v>
      </c>
    </row>
    <row r="24" spans="1:5" x14ac:dyDescent="0.3">
      <c r="A24" s="43" t="s">
        <v>6</v>
      </c>
      <c r="B24" s="44">
        <v>65</v>
      </c>
      <c r="C24" s="44">
        <v>92</v>
      </c>
      <c r="D24" s="44">
        <v>84</v>
      </c>
      <c r="E24" s="41">
        <f t="shared" si="0"/>
        <v>80.333333333333329</v>
      </c>
    </row>
    <row r="25" spans="1:5" x14ac:dyDescent="0.3">
      <c r="A25" s="43" t="s">
        <v>1</v>
      </c>
      <c r="B25" s="42">
        <v>85</v>
      </c>
      <c r="C25" s="42">
        <v>64</v>
      </c>
      <c r="D25" s="42">
        <v>65</v>
      </c>
      <c r="E25" s="41">
        <f t="shared" si="0"/>
        <v>71.333333333333329</v>
      </c>
    </row>
    <row r="26" spans="1:5" x14ac:dyDescent="0.3">
      <c r="A26" s="43" t="s">
        <v>91</v>
      </c>
      <c r="B26" s="44">
        <v>75</v>
      </c>
      <c r="C26" s="44">
        <v>62</v>
      </c>
      <c r="D26" s="44">
        <v>86</v>
      </c>
      <c r="E26" s="41">
        <f t="shared" si="0"/>
        <v>74.333333333333329</v>
      </c>
    </row>
    <row r="27" spans="1:5" x14ac:dyDescent="0.3">
      <c r="A27" s="43" t="s">
        <v>92</v>
      </c>
      <c r="B27" s="42">
        <v>93</v>
      </c>
      <c r="C27" s="42">
        <v>91</v>
      </c>
      <c r="D27" s="42">
        <v>86</v>
      </c>
      <c r="E27" s="41">
        <f t="shared" si="0"/>
        <v>90</v>
      </c>
    </row>
    <row r="28" spans="1:5" x14ac:dyDescent="0.3">
      <c r="A28" s="43" t="s">
        <v>93</v>
      </c>
      <c r="B28" s="44">
        <v>90</v>
      </c>
      <c r="C28" s="44">
        <v>78</v>
      </c>
      <c r="D28" s="44">
        <v>91</v>
      </c>
      <c r="E28" s="41">
        <f t="shared" si="0"/>
        <v>86.333333333333329</v>
      </c>
    </row>
    <row r="29" spans="1:5" x14ac:dyDescent="0.3">
      <c r="A29" s="43" t="s">
        <v>85</v>
      </c>
      <c r="B29" s="42">
        <v>62</v>
      </c>
      <c r="C29" s="42">
        <v>71</v>
      </c>
      <c r="D29" s="42">
        <v>83</v>
      </c>
      <c r="E29" s="41">
        <f t="shared" si="0"/>
        <v>72</v>
      </c>
    </row>
    <row r="30" spans="1:5" x14ac:dyDescent="0.3">
      <c r="A30" s="45" t="s">
        <v>94</v>
      </c>
      <c r="B30" s="44">
        <v>81</v>
      </c>
      <c r="C30" s="44">
        <v>63</v>
      </c>
      <c r="D30" s="44">
        <v>88</v>
      </c>
      <c r="E30" s="41">
        <f t="shared" si="0"/>
        <v>77.333333333333329</v>
      </c>
    </row>
    <row r="31" spans="1:5" x14ac:dyDescent="0.3">
      <c r="A31" s="45" t="s">
        <v>95</v>
      </c>
      <c r="B31" s="42">
        <v>66</v>
      </c>
      <c r="C31" s="42">
        <v>77</v>
      </c>
      <c r="D31" s="42">
        <v>69</v>
      </c>
      <c r="E31" s="41">
        <f t="shared" si="0"/>
        <v>70.666666666666671</v>
      </c>
    </row>
    <row r="32" spans="1:5" x14ac:dyDescent="0.3">
      <c r="A32" s="45" t="s">
        <v>96</v>
      </c>
      <c r="B32" s="44">
        <v>85</v>
      </c>
      <c r="C32" s="44">
        <v>62</v>
      </c>
      <c r="D32" s="44">
        <v>75</v>
      </c>
      <c r="E32" s="41">
        <f t="shared" si="0"/>
        <v>74</v>
      </c>
    </row>
    <row r="33" spans="1:5" x14ac:dyDescent="0.3">
      <c r="A33" s="45" t="s">
        <v>97</v>
      </c>
      <c r="B33" s="42">
        <v>65</v>
      </c>
      <c r="C33" s="42">
        <v>61</v>
      </c>
      <c r="D33" s="42">
        <v>92</v>
      </c>
      <c r="E33" s="41">
        <f t="shared" si="0"/>
        <v>72.666666666666671</v>
      </c>
    </row>
    <row r="34" spans="1:5" x14ac:dyDescent="0.3">
      <c r="A34" s="45" t="s">
        <v>98</v>
      </c>
      <c r="B34" s="44">
        <v>84</v>
      </c>
      <c r="C34" s="44">
        <v>92</v>
      </c>
      <c r="D34" s="44">
        <v>68</v>
      </c>
      <c r="E34" s="41">
        <f t="shared" si="0"/>
        <v>81.333333333333329</v>
      </c>
    </row>
    <row r="35" spans="1:5" x14ac:dyDescent="0.3">
      <c r="A35" s="45" t="s">
        <v>99</v>
      </c>
      <c r="B35" s="42">
        <v>88</v>
      </c>
      <c r="C35" s="42">
        <v>81</v>
      </c>
      <c r="D35" s="42">
        <v>60</v>
      </c>
      <c r="E35" s="41">
        <f t="shared" si="0"/>
        <v>76.333333333333329</v>
      </c>
    </row>
    <row r="36" spans="1:5" x14ac:dyDescent="0.3">
      <c r="A36" s="45" t="s">
        <v>100</v>
      </c>
      <c r="B36" s="44">
        <v>64</v>
      </c>
      <c r="C36" s="44">
        <v>90</v>
      </c>
      <c r="D36" s="44">
        <v>89</v>
      </c>
      <c r="E36" s="41">
        <f t="shared" si="0"/>
        <v>81</v>
      </c>
    </row>
    <row r="37" spans="1:5" x14ac:dyDescent="0.3">
      <c r="A37" s="45" t="s">
        <v>101</v>
      </c>
      <c r="B37" s="42">
        <v>88</v>
      </c>
      <c r="C37" s="42">
        <v>72</v>
      </c>
      <c r="D37" s="42">
        <v>83</v>
      </c>
      <c r="E37" s="41">
        <f t="shared" si="0"/>
        <v>81</v>
      </c>
    </row>
    <row r="38" spans="1:5" x14ac:dyDescent="0.3">
      <c r="A38" s="45" t="s">
        <v>102</v>
      </c>
      <c r="B38" s="44">
        <v>92</v>
      </c>
      <c r="C38" s="44">
        <v>67</v>
      </c>
      <c r="D38" s="44">
        <v>76</v>
      </c>
      <c r="E38" s="41">
        <f t="shared" si="0"/>
        <v>78.333333333333329</v>
      </c>
    </row>
    <row r="39" spans="1:5" x14ac:dyDescent="0.3">
      <c r="A39" s="45" t="s">
        <v>103</v>
      </c>
      <c r="B39" s="42">
        <v>91</v>
      </c>
      <c r="C39" s="42">
        <v>82</v>
      </c>
      <c r="D39" s="42">
        <v>75</v>
      </c>
      <c r="E39" s="41">
        <f t="shared" si="0"/>
        <v>82.666666666666671</v>
      </c>
    </row>
    <row r="40" spans="1:5" x14ac:dyDescent="0.3">
      <c r="A40" s="45" t="s">
        <v>104</v>
      </c>
      <c r="B40" s="44">
        <v>81</v>
      </c>
      <c r="C40" s="44">
        <v>90</v>
      </c>
      <c r="D40" s="44">
        <v>82</v>
      </c>
      <c r="E40" s="41">
        <f t="shared" si="0"/>
        <v>84.333333333333329</v>
      </c>
    </row>
    <row r="41" spans="1:5" x14ac:dyDescent="0.3">
      <c r="A41" s="45" t="s">
        <v>105</v>
      </c>
      <c r="B41" s="42">
        <v>80</v>
      </c>
      <c r="C41" s="42">
        <v>64</v>
      </c>
      <c r="D41" s="42">
        <v>70</v>
      </c>
      <c r="E41" s="41">
        <f t="shared" si="0"/>
        <v>71.333333333333329</v>
      </c>
    </row>
    <row r="42" spans="1:5" x14ac:dyDescent="0.3">
      <c r="A42" s="45" t="s">
        <v>106</v>
      </c>
      <c r="B42" s="44">
        <v>84</v>
      </c>
      <c r="C42" s="44">
        <v>74</v>
      </c>
      <c r="D42" s="44">
        <v>71</v>
      </c>
      <c r="E42" s="41">
        <f t="shared" si="0"/>
        <v>76.333333333333329</v>
      </c>
    </row>
    <row r="43" spans="1:5" x14ac:dyDescent="0.3">
      <c r="A43" s="45" t="s">
        <v>107</v>
      </c>
      <c r="B43" s="42">
        <v>68</v>
      </c>
      <c r="C43" s="42">
        <v>75</v>
      </c>
      <c r="D43" s="42">
        <v>90</v>
      </c>
      <c r="E43" s="41">
        <f t="shared" si="0"/>
        <v>77.666666666666671</v>
      </c>
    </row>
    <row r="44" spans="1:5" x14ac:dyDescent="0.3">
      <c r="A44" s="45" t="s">
        <v>108</v>
      </c>
      <c r="B44" s="44">
        <v>76</v>
      </c>
      <c r="C44" s="44">
        <v>72</v>
      </c>
      <c r="D44" s="44">
        <v>63</v>
      </c>
      <c r="E44" s="41">
        <f t="shared" si="0"/>
        <v>70.333333333333329</v>
      </c>
    </row>
    <row r="45" spans="1:5" x14ac:dyDescent="0.3">
      <c r="A45" s="45" t="s">
        <v>109</v>
      </c>
      <c r="B45" s="42">
        <v>75</v>
      </c>
      <c r="C45" s="42">
        <v>64</v>
      </c>
      <c r="D45" s="42">
        <v>68</v>
      </c>
      <c r="E45" s="41">
        <f t="shared" si="0"/>
        <v>69</v>
      </c>
    </row>
    <row r="46" spans="1:5" x14ac:dyDescent="0.3">
      <c r="A46" s="45" t="s">
        <v>110</v>
      </c>
      <c r="B46" s="44">
        <v>61</v>
      </c>
      <c r="C46" s="44">
        <v>62</v>
      </c>
      <c r="D46" s="44">
        <v>76</v>
      </c>
      <c r="E46" s="41">
        <f t="shared" si="0"/>
        <v>66.333333333333329</v>
      </c>
    </row>
    <row r="47" spans="1:5" x14ac:dyDescent="0.3">
      <c r="A47" s="45" t="s">
        <v>111</v>
      </c>
      <c r="B47" s="42">
        <v>87</v>
      </c>
      <c r="C47" s="42">
        <v>89</v>
      </c>
      <c r="D47" s="42">
        <v>70</v>
      </c>
      <c r="E47" s="41">
        <f t="shared" si="0"/>
        <v>82</v>
      </c>
    </row>
    <row r="48" spans="1:5" x14ac:dyDescent="0.3">
      <c r="A48" s="45" t="s">
        <v>112</v>
      </c>
      <c r="B48" s="44">
        <v>83</v>
      </c>
      <c r="C48" s="44">
        <v>80</v>
      </c>
      <c r="D48" s="44">
        <v>73</v>
      </c>
      <c r="E48" s="41">
        <f t="shared" si="0"/>
        <v>78.666666666666671</v>
      </c>
    </row>
    <row r="49" spans="1:5" x14ac:dyDescent="0.3">
      <c r="A49" s="45" t="s">
        <v>113</v>
      </c>
      <c r="B49" s="42">
        <v>84</v>
      </c>
      <c r="C49" s="42">
        <v>88</v>
      </c>
      <c r="D49" s="42">
        <v>68</v>
      </c>
      <c r="E49" s="41">
        <f t="shared" si="0"/>
        <v>80</v>
      </c>
    </row>
    <row r="50" spans="1:5" x14ac:dyDescent="0.3">
      <c r="A50" s="45" t="s">
        <v>114</v>
      </c>
      <c r="B50" s="44">
        <v>60</v>
      </c>
      <c r="C50" s="44">
        <v>79</v>
      </c>
      <c r="D50" s="44">
        <v>66</v>
      </c>
      <c r="E50" s="41">
        <f t="shared" si="0"/>
        <v>68.333333333333329</v>
      </c>
    </row>
    <row r="51" spans="1:5" x14ac:dyDescent="0.3">
      <c r="A51" s="45" t="s">
        <v>115</v>
      </c>
      <c r="B51" s="42">
        <v>63</v>
      </c>
      <c r="C51" s="42">
        <v>83</v>
      </c>
      <c r="D51" s="42">
        <v>76</v>
      </c>
      <c r="E51" s="41">
        <f t="shared" si="0"/>
        <v>74</v>
      </c>
    </row>
    <row r="52" spans="1:5" x14ac:dyDescent="0.3">
      <c r="A52" s="45" t="s">
        <v>116</v>
      </c>
      <c r="B52" s="44">
        <v>85</v>
      </c>
      <c r="C52" s="44">
        <v>87</v>
      </c>
      <c r="D52" s="44">
        <v>72</v>
      </c>
      <c r="E52" s="41">
        <f t="shared" si="0"/>
        <v>81.333333333333329</v>
      </c>
    </row>
    <row r="53" spans="1:5" x14ac:dyDescent="0.3">
      <c r="A53" s="45" t="s">
        <v>117</v>
      </c>
      <c r="B53" s="42">
        <v>78</v>
      </c>
      <c r="C53" s="42">
        <v>68</v>
      </c>
      <c r="D53" s="42">
        <v>78</v>
      </c>
      <c r="E53" s="41">
        <f t="shared" si="0"/>
        <v>74.666666666666671</v>
      </c>
    </row>
    <row r="54" spans="1:5" x14ac:dyDescent="0.3">
      <c r="A54" s="45" t="s">
        <v>117</v>
      </c>
      <c r="B54" s="44">
        <v>66</v>
      </c>
      <c r="C54" s="44">
        <v>89</v>
      </c>
      <c r="D54" s="44">
        <v>92</v>
      </c>
      <c r="E54" s="41">
        <f t="shared" si="0"/>
        <v>82.333333333333329</v>
      </c>
    </row>
    <row r="55" spans="1:5" x14ac:dyDescent="0.3">
      <c r="A55" s="45" t="s">
        <v>118</v>
      </c>
      <c r="B55" s="42">
        <v>81</v>
      </c>
      <c r="C55" s="42">
        <v>84</v>
      </c>
      <c r="D55" s="42">
        <v>78</v>
      </c>
      <c r="E55" s="41">
        <f t="shared" si="0"/>
        <v>81</v>
      </c>
    </row>
    <row r="56" spans="1:5" x14ac:dyDescent="0.3">
      <c r="A56" s="45" t="s">
        <v>119</v>
      </c>
      <c r="B56" s="44">
        <v>68</v>
      </c>
      <c r="C56" s="44">
        <v>93</v>
      </c>
      <c r="D56" s="44">
        <v>70</v>
      </c>
      <c r="E56" s="41">
        <f t="shared" si="0"/>
        <v>77</v>
      </c>
    </row>
    <row r="57" spans="1:5" x14ac:dyDescent="0.3">
      <c r="A57" s="45" t="s">
        <v>119</v>
      </c>
      <c r="B57" s="42">
        <v>60</v>
      </c>
      <c r="C57" s="42">
        <v>86</v>
      </c>
      <c r="D57" s="42">
        <v>86</v>
      </c>
      <c r="E57" s="41">
        <f t="shared" si="0"/>
        <v>77.333333333333329</v>
      </c>
    </row>
    <row r="58" spans="1:5" x14ac:dyDescent="0.3">
      <c r="A58" s="45" t="s">
        <v>120</v>
      </c>
      <c r="B58" s="44">
        <v>67</v>
      </c>
      <c r="C58" s="44">
        <v>71</v>
      </c>
      <c r="D58" s="44">
        <v>81</v>
      </c>
      <c r="E58" s="41">
        <f t="shared" si="0"/>
        <v>73</v>
      </c>
    </row>
    <row r="59" spans="1:5" x14ac:dyDescent="0.3">
      <c r="A59" s="45" t="s">
        <v>121</v>
      </c>
      <c r="B59" s="42">
        <v>83</v>
      </c>
      <c r="C59" s="42">
        <v>63</v>
      </c>
      <c r="D59" s="42">
        <v>73</v>
      </c>
      <c r="E59" s="41">
        <f t="shared" si="0"/>
        <v>73</v>
      </c>
    </row>
    <row r="60" spans="1:5" x14ac:dyDescent="0.3">
      <c r="A60" s="45" t="s">
        <v>122</v>
      </c>
      <c r="B60" s="44">
        <v>69</v>
      </c>
      <c r="C60" s="44">
        <v>68</v>
      </c>
      <c r="D60" s="44">
        <v>77</v>
      </c>
      <c r="E60" s="41">
        <f t="shared" si="0"/>
        <v>71.333333333333329</v>
      </c>
    </row>
    <row r="61" spans="1:5" x14ac:dyDescent="0.3">
      <c r="A61" s="45" t="s">
        <v>123</v>
      </c>
      <c r="B61" s="42">
        <v>66</v>
      </c>
      <c r="C61" s="42">
        <v>91</v>
      </c>
      <c r="D61" s="42">
        <v>69</v>
      </c>
      <c r="E61" s="41">
        <f t="shared" si="0"/>
        <v>75.333333333333329</v>
      </c>
    </row>
    <row r="62" spans="1:5" x14ac:dyDescent="0.3">
      <c r="A62" s="45" t="s">
        <v>124</v>
      </c>
      <c r="B62" s="44">
        <v>88</v>
      </c>
      <c r="C62" s="44">
        <v>86</v>
      </c>
      <c r="D62" s="44">
        <v>71</v>
      </c>
      <c r="E62" s="41">
        <f t="shared" si="0"/>
        <v>81.666666666666671</v>
      </c>
    </row>
    <row r="63" spans="1:5" x14ac:dyDescent="0.3">
      <c r="A63" s="45" t="s">
        <v>107</v>
      </c>
      <c r="B63" s="42">
        <v>67</v>
      </c>
      <c r="C63" s="42">
        <v>76</v>
      </c>
      <c r="D63" s="42">
        <v>63</v>
      </c>
      <c r="E63" s="41">
        <f t="shared" si="0"/>
        <v>68.666666666666671</v>
      </c>
    </row>
    <row r="64" spans="1:5" x14ac:dyDescent="0.3">
      <c r="A64" s="45" t="s">
        <v>125</v>
      </c>
      <c r="B64" s="44">
        <v>71</v>
      </c>
      <c r="C64" s="44">
        <v>86</v>
      </c>
      <c r="D64" s="44">
        <v>75</v>
      </c>
      <c r="E64" s="41">
        <f t="shared" si="0"/>
        <v>77.333333333333329</v>
      </c>
    </row>
    <row r="65" spans="1:5" x14ac:dyDescent="0.3">
      <c r="A65" s="45" t="s">
        <v>126</v>
      </c>
      <c r="B65" s="42">
        <v>85</v>
      </c>
      <c r="C65" s="42">
        <v>74</v>
      </c>
      <c r="D65" s="42">
        <v>91</v>
      </c>
      <c r="E65" s="41">
        <f t="shared" si="0"/>
        <v>83.333333333333329</v>
      </c>
    </row>
    <row r="66" spans="1:5" x14ac:dyDescent="0.3">
      <c r="A66" s="45" t="s">
        <v>127</v>
      </c>
      <c r="B66" s="44">
        <v>70</v>
      </c>
      <c r="C66" s="44">
        <v>80</v>
      </c>
      <c r="D66" s="44">
        <v>70</v>
      </c>
      <c r="E66" s="41">
        <f t="shared" si="0"/>
        <v>73.333333333333329</v>
      </c>
    </row>
    <row r="67" spans="1:5" x14ac:dyDescent="0.3">
      <c r="A67" s="45" t="s">
        <v>128</v>
      </c>
      <c r="B67" s="42">
        <v>76</v>
      </c>
      <c r="C67" s="42">
        <v>61</v>
      </c>
      <c r="D67" s="42">
        <v>79</v>
      </c>
      <c r="E67" s="41">
        <f t="shared" si="0"/>
        <v>72</v>
      </c>
    </row>
    <row r="68" spans="1:5" x14ac:dyDescent="0.3">
      <c r="A68" s="45" t="s">
        <v>117</v>
      </c>
      <c r="B68" s="44">
        <v>84</v>
      </c>
      <c r="C68" s="44">
        <v>90</v>
      </c>
      <c r="D68" s="44">
        <v>69</v>
      </c>
      <c r="E68" s="41">
        <f t="shared" ref="E68:E101" si="1">AVERAGE(B68:D68)</f>
        <v>81</v>
      </c>
    </row>
    <row r="69" spans="1:5" x14ac:dyDescent="0.3">
      <c r="A69" s="45" t="s">
        <v>117</v>
      </c>
      <c r="B69" s="42">
        <v>84</v>
      </c>
      <c r="C69" s="42">
        <v>86</v>
      </c>
      <c r="D69" s="42">
        <v>68</v>
      </c>
      <c r="E69" s="41">
        <f t="shared" si="1"/>
        <v>79.333333333333329</v>
      </c>
    </row>
    <row r="70" spans="1:5" x14ac:dyDescent="0.3">
      <c r="A70" s="45" t="s">
        <v>129</v>
      </c>
      <c r="B70" s="44">
        <v>89</v>
      </c>
      <c r="C70" s="44">
        <v>71</v>
      </c>
      <c r="D70" s="44">
        <v>65</v>
      </c>
      <c r="E70" s="41">
        <f t="shared" si="1"/>
        <v>75</v>
      </c>
    </row>
    <row r="71" spans="1:5" x14ac:dyDescent="0.3">
      <c r="A71" s="45" t="s">
        <v>130</v>
      </c>
      <c r="B71" s="42">
        <v>85</v>
      </c>
      <c r="C71" s="42">
        <v>68</v>
      </c>
      <c r="D71" s="42">
        <v>70</v>
      </c>
      <c r="E71" s="41">
        <f t="shared" si="1"/>
        <v>74.333333333333329</v>
      </c>
    </row>
    <row r="72" spans="1:5" x14ac:dyDescent="0.3">
      <c r="A72" s="45" t="s">
        <v>131</v>
      </c>
      <c r="B72" s="44">
        <v>83</v>
      </c>
      <c r="C72" s="44">
        <v>93</v>
      </c>
      <c r="D72" s="44">
        <v>92</v>
      </c>
      <c r="E72" s="41">
        <f t="shared" si="1"/>
        <v>89.333333333333329</v>
      </c>
    </row>
    <row r="73" spans="1:5" x14ac:dyDescent="0.3">
      <c r="A73" s="45" t="s">
        <v>132</v>
      </c>
      <c r="B73" s="42">
        <v>79</v>
      </c>
      <c r="C73" s="42">
        <v>77</v>
      </c>
      <c r="D73" s="42">
        <v>64</v>
      </c>
      <c r="E73" s="41">
        <f t="shared" si="1"/>
        <v>73.333333333333329</v>
      </c>
    </row>
    <row r="74" spans="1:5" x14ac:dyDescent="0.3">
      <c r="A74" s="45" t="s">
        <v>133</v>
      </c>
      <c r="B74" s="44">
        <v>84</v>
      </c>
      <c r="C74" s="44">
        <v>73</v>
      </c>
      <c r="D74" s="44">
        <v>93</v>
      </c>
      <c r="E74" s="41">
        <f t="shared" si="1"/>
        <v>83.333333333333329</v>
      </c>
    </row>
    <row r="75" spans="1:5" x14ac:dyDescent="0.3">
      <c r="A75" s="45" t="s">
        <v>98</v>
      </c>
      <c r="B75" s="42">
        <v>91</v>
      </c>
      <c r="C75" s="42">
        <v>63</v>
      </c>
      <c r="D75" s="42">
        <v>75</v>
      </c>
      <c r="E75" s="41">
        <f t="shared" si="1"/>
        <v>76.333333333333329</v>
      </c>
    </row>
    <row r="76" spans="1:5" x14ac:dyDescent="0.3">
      <c r="A76" s="45" t="s">
        <v>134</v>
      </c>
      <c r="B76" s="44">
        <v>88</v>
      </c>
      <c r="C76" s="44">
        <v>73</v>
      </c>
      <c r="D76" s="44">
        <v>72</v>
      </c>
      <c r="E76" s="41">
        <f t="shared" si="1"/>
        <v>77.666666666666671</v>
      </c>
    </row>
    <row r="77" spans="1:5" x14ac:dyDescent="0.3">
      <c r="A77" s="45" t="s">
        <v>135</v>
      </c>
      <c r="B77" s="42">
        <v>93</v>
      </c>
      <c r="C77" s="42">
        <v>91</v>
      </c>
      <c r="D77" s="42">
        <v>65</v>
      </c>
      <c r="E77" s="41">
        <f t="shared" si="1"/>
        <v>83</v>
      </c>
    </row>
    <row r="78" spans="1:5" x14ac:dyDescent="0.3">
      <c r="A78" s="45" t="s">
        <v>136</v>
      </c>
      <c r="B78" s="44">
        <v>63</v>
      </c>
      <c r="C78" s="44">
        <v>64</v>
      </c>
      <c r="D78" s="44">
        <v>60</v>
      </c>
      <c r="E78" s="41">
        <f t="shared" si="1"/>
        <v>62.333333333333336</v>
      </c>
    </row>
    <row r="79" spans="1:5" x14ac:dyDescent="0.3">
      <c r="A79" s="45" t="s">
        <v>137</v>
      </c>
      <c r="B79" s="42">
        <v>89</v>
      </c>
      <c r="C79" s="42">
        <v>72</v>
      </c>
      <c r="D79" s="42">
        <v>79</v>
      </c>
      <c r="E79" s="41">
        <f t="shared" si="1"/>
        <v>80</v>
      </c>
    </row>
    <row r="80" spans="1:5" x14ac:dyDescent="0.3">
      <c r="A80" s="45" t="s">
        <v>138</v>
      </c>
      <c r="B80" s="44">
        <v>66</v>
      </c>
      <c r="C80" s="44">
        <v>80</v>
      </c>
      <c r="D80" s="44">
        <v>64</v>
      </c>
      <c r="E80" s="41">
        <f t="shared" si="1"/>
        <v>70</v>
      </c>
    </row>
    <row r="81" spans="1:5" x14ac:dyDescent="0.3">
      <c r="A81" s="45" t="s">
        <v>139</v>
      </c>
      <c r="B81" s="42">
        <v>67</v>
      </c>
      <c r="C81" s="42">
        <v>84</v>
      </c>
      <c r="D81" s="42">
        <v>69</v>
      </c>
      <c r="E81" s="41">
        <f t="shared" si="1"/>
        <v>73.333333333333329</v>
      </c>
    </row>
    <row r="82" spans="1:5" x14ac:dyDescent="0.3">
      <c r="A82" s="45" t="s">
        <v>114</v>
      </c>
      <c r="B82" s="44">
        <v>84</v>
      </c>
      <c r="C82" s="44">
        <v>92</v>
      </c>
      <c r="D82" s="44">
        <v>62</v>
      </c>
      <c r="E82" s="41">
        <f t="shared" si="1"/>
        <v>79.333333333333329</v>
      </c>
    </row>
    <row r="83" spans="1:5" x14ac:dyDescent="0.3">
      <c r="A83" s="45" t="s">
        <v>140</v>
      </c>
      <c r="B83" s="42">
        <v>69</v>
      </c>
      <c r="C83" s="42">
        <v>72</v>
      </c>
      <c r="D83" s="42">
        <v>72</v>
      </c>
      <c r="E83" s="41">
        <f t="shared" si="1"/>
        <v>71</v>
      </c>
    </row>
    <row r="84" spans="1:5" x14ac:dyDescent="0.3">
      <c r="A84" s="45" t="s">
        <v>141</v>
      </c>
      <c r="B84" s="44">
        <v>61</v>
      </c>
      <c r="C84" s="44">
        <v>86</v>
      </c>
      <c r="D84" s="44">
        <v>80</v>
      </c>
      <c r="E84" s="41">
        <f t="shared" si="1"/>
        <v>75.666666666666671</v>
      </c>
    </row>
    <row r="85" spans="1:5" x14ac:dyDescent="0.3">
      <c r="A85" s="45" t="s">
        <v>142</v>
      </c>
      <c r="B85" s="42">
        <v>70</v>
      </c>
      <c r="C85" s="42">
        <v>87</v>
      </c>
      <c r="D85" s="42">
        <v>76</v>
      </c>
      <c r="E85" s="41">
        <f t="shared" si="1"/>
        <v>77.666666666666671</v>
      </c>
    </row>
    <row r="86" spans="1:5" x14ac:dyDescent="0.3">
      <c r="A86" s="45" t="s">
        <v>143</v>
      </c>
      <c r="B86" s="44">
        <v>76</v>
      </c>
      <c r="C86" s="44">
        <v>82</v>
      </c>
      <c r="D86" s="44">
        <v>82</v>
      </c>
      <c r="E86" s="41">
        <f t="shared" si="1"/>
        <v>80</v>
      </c>
    </row>
    <row r="87" spans="1:5" x14ac:dyDescent="0.3">
      <c r="A87" s="45" t="s">
        <v>144</v>
      </c>
      <c r="B87" s="42">
        <v>78</v>
      </c>
      <c r="C87" s="42">
        <v>86</v>
      </c>
      <c r="D87" s="42">
        <v>74</v>
      </c>
      <c r="E87" s="41">
        <f t="shared" si="1"/>
        <v>79.333333333333329</v>
      </c>
    </row>
    <row r="88" spans="1:5" x14ac:dyDescent="0.3">
      <c r="A88" s="45" t="s">
        <v>145</v>
      </c>
      <c r="B88" s="44">
        <v>88</v>
      </c>
      <c r="C88" s="44">
        <v>78</v>
      </c>
      <c r="D88" s="44">
        <v>69</v>
      </c>
      <c r="E88" s="41">
        <f t="shared" si="1"/>
        <v>78.333333333333329</v>
      </c>
    </row>
    <row r="89" spans="1:5" x14ac:dyDescent="0.3">
      <c r="A89" s="45" t="s">
        <v>146</v>
      </c>
      <c r="B89" s="42">
        <v>93</v>
      </c>
      <c r="C89" s="42">
        <v>68</v>
      </c>
      <c r="D89" s="42">
        <v>68</v>
      </c>
      <c r="E89" s="41">
        <f t="shared" si="1"/>
        <v>76.333333333333329</v>
      </c>
    </row>
    <row r="90" spans="1:5" x14ac:dyDescent="0.3">
      <c r="A90" s="45" t="s">
        <v>147</v>
      </c>
      <c r="B90" s="44">
        <v>86</v>
      </c>
      <c r="C90" s="44">
        <v>93</v>
      </c>
      <c r="D90" s="44">
        <v>72</v>
      </c>
      <c r="E90" s="41">
        <f t="shared" si="1"/>
        <v>83.666666666666671</v>
      </c>
    </row>
    <row r="91" spans="1:5" x14ac:dyDescent="0.3">
      <c r="A91" s="45" t="s">
        <v>148</v>
      </c>
      <c r="B91" s="42">
        <v>72</v>
      </c>
      <c r="C91" s="42">
        <v>70</v>
      </c>
      <c r="D91" s="42">
        <v>88</v>
      </c>
      <c r="E91" s="41">
        <f t="shared" si="1"/>
        <v>76.666666666666671</v>
      </c>
    </row>
    <row r="92" spans="1:5" x14ac:dyDescent="0.3">
      <c r="A92" s="45" t="s">
        <v>149</v>
      </c>
      <c r="B92" s="44">
        <v>90</v>
      </c>
      <c r="C92" s="44">
        <v>92</v>
      </c>
      <c r="D92" s="44">
        <v>87</v>
      </c>
      <c r="E92" s="41">
        <f t="shared" si="1"/>
        <v>89.666666666666671</v>
      </c>
    </row>
    <row r="93" spans="1:5" x14ac:dyDescent="0.3">
      <c r="A93" s="45" t="s">
        <v>150</v>
      </c>
      <c r="B93" s="42">
        <v>80</v>
      </c>
      <c r="C93" s="42">
        <v>93</v>
      </c>
      <c r="D93" s="42">
        <v>64</v>
      </c>
      <c r="E93" s="41">
        <f t="shared" si="1"/>
        <v>79</v>
      </c>
    </row>
    <row r="94" spans="1:5" x14ac:dyDescent="0.3">
      <c r="A94" s="45" t="s">
        <v>109</v>
      </c>
      <c r="B94" s="44">
        <v>74</v>
      </c>
      <c r="C94" s="44">
        <v>81</v>
      </c>
      <c r="D94" s="44">
        <v>63</v>
      </c>
      <c r="E94" s="41">
        <f t="shared" si="1"/>
        <v>72.666666666666671</v>
      </c>
    </row>
    <row r="95" spans="1:5" x14ac:dyDescent="0.3">
      <c r="A95" s="45" t="s">
        <v>151</v>
      </c>
      <c r="B95" s="42">
        <v>84</v>
      </c>
      <c r="C95" s="42">
        <v>65</v>
      </c>
      <c r="D95" s="42">
        <v>74</v>
      </c>
      <c r="E95" s="41">
        <f t="shared" si="1"/>
        <v>74.333333333333329</v>
      </c>
    </row>
    <row r="96" spans="1:5" x14ac:dyDescent="0.3">
      <c r="A96" s="45" t="s">
        <v>152</v>
      </c>
      <c r="B96" s="44">
        <v>61</v>
      </c>
      <c r="C96" s="44">
        <v>63</v>
      </c>
      <c r="D96" s="44">
        <v>68</v>
      </c>
      <c r="E96" s="41">
        <f t="shared" si="1"/>
        <v>64</v>
      </c>
    </row>
    <row r="97" spans="1:5" x14ac:dyDescent="0.3">
      <c r="A97" s="45" t="s">
        <v>153</v>
      </c>
      <c r="B97" s="42">
        <v>65</v>
      </c>
      <c r="C97" s="42">
        <v>92</v>
      </c>
      <c r="D97" s="42">
        <v>69</v>
      </c>
      <c r="E97" s="41">
        <f t="shared" si="1"/>
        <v>75.333333333333329</v>
      </c>
    </row>
    <row r="98" spans="1:5" x14ac:dyDescent="0.3">
      <c r="A98" s="45" t="s">
        <v>154</v>
      </c>
      <c r="B98" s="44">
        <v>77</v>
      </c>
      <c r="C98" s="44">
        <v>88</v>
      </c>
      <c r="D98" s="44">
        <v>75</v>
      </c>
      <c r="E98" s="41">
        <f t="shared" si="1"/>
        <v>80</v>
      </c>
    </row>
    <row r="99" spans="1:5" x14ac:dyDescent="0.3">
      <c r="A99" s="45" t="s">
        <v>155</v>
      </c>
      <c r="B99" s="42">
        <v>61</v>
      </c>
      <c r="C99" s="42">
        <v>67</v>
      </c>
      <c r="D99" s="42">
        <v>60</v>
      </c>
      <c r="E99" s="41">
        <f t="shared" si="1"/>
        <v>62.666666666666664</v>
      </c>
    </row>
    <row r="100" spans="1:5" x14ac:dyDescent="0.3">
      <c r="A100" s="45" t="s">
        <v>156</v>
      </c>
      <c r="B100" s="44">
        <v>77</v>
      </c>
      <c r="C100" s="44">
        <v>91</v>
      </c>
      <c r="D100" s="44">
        <v>91</v>
      </c>
      <c r="E100" s="41">
        <f t="shared" si="1"/>
        <v>86.333333333333329</v>
      </c>
    </row>
    <row r="101" spans="1:5" x14ac:dyDescent="0.3">
      <c r="A101" s="45" t="s">
        <v>157</v>
      </c>
      <c r="B101" s="42">
        <v>91</v>
      </c>
      <c r="C101" s="42">
        <v>69</v>
      </c>
      <c r="D101" s="42">
        <v>76</v>
      </c>
      <c r="E101" s="41">
        <f t="shared" si="1"/>
        <v>78.666666666666671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5ECCC-866B-4786-ABF4-F4D62879BCE9}">
  <dimension ref="A1:M102"/>
  <sheetViews>
    <sheetView zoomScale="105" workbookViewId="0">
      <selection sqref="A1:M1"/>
    </sheetView>
  </sheetViews>
  <sheetFormatPr defaultRowHeight="14.4" x14ac:dyDescent="0.3"/>
  <cols>
    <col min="1" max="1" width="9.44140625" bestFit="1" customWidth="1"/>
    <col min="2" max="2" width="24.5546875" bestFit="1" customWidth="1"/>
    <col min="3" max="3" width="9.6640625" bestFit="1" customWidth="1"/>
    <col min="10" max="10" width="9.109375" bestFit="1" customWidth="1"/>
    <col min="11" max="11" width="21.109375" bestFit="1" customWidth="1"/>
    <col min="12" max="12" width="9.6640625" bestFit="1" customWidth="1"/>
    <col min="13" max="13" width="16.5546875" bestFit="1" customWidth="1"/>
  </cols>
  <sheetData>
    <row r="1" spans="1:13" ht="23.4" x14ac:dyDescent="0.45">
      <c r="A1" s="136" t="s">
        <v>191</v>
      </c>
      <c r="B1" s="137"/>
      <c r="C1" s="137"/>
      <c r="D1" s="137"/>
      <c r="E1" s="137"/>
      <c r="F1" s="137"/>
      <c r="G1" s="137"/>
      <c r="H1" s="137"/>
      <c r="I1" s="137"/>
      <c r="J1" s="137"/>
      <c r="K1" s="137"/>
      <c r="L1" s="137"/>
      <c r="M1" s="137"/>
    </row>
    <row r="2" spans="1:13" x14ac:dyDescent="0.3">
      <c r="A2" s="80" t="s">
        <v>83</v>
      </c>
      <c r="B2" s="80" t="s">
        <v>36</v>
      </c>
      <c r="C2" s="80" t="s">
        <v>64</v>
      </c>
      <c r="D2" s="81" t="s">
        <v>181</v>
      </c>
      <c r="E2" s="81" t="s">
        <v>182</v>
      </c>
      <c r="F2" s="81" t="s">
        <v>183</v>
      </c>
      <c r="G2" s="81" t="s">
        <v>184</v>
      </c>
      <c r="H2" s="81" t="s">
        <v>185</v>
      </c>
      <c r="I2" s="81" t="s">
        <v>186</v>
      </c>
      <c r="J2" s="81" t="s">
        <v>187</v>
      </c>
      <c r="K2" s="81" t="s">
        <v>188</v>
      </c>
      <c r="L2" s="81" t="s">
        <v>189</v>
      </c>
      <c r="M2" s="81" t="s">
        <v>190</v>
      </c>
    </row>
    <row r="3" spans="1:13" x14ac:dyDescent="0.3">
      <c r="A3" s="75">
        <v>1</v>
      </c>
      <c r="B3" s="76" t="s">
        <v>169</v>
      </c>
      <c r="C3" s="75" t="s">
        <v>173</v>
      </c>
      <c r="D3" s="77">
        <v>86</v>
      </c>
      <c r="E3" s="77">
        <v>65</v>
      </c>
      <c r="F3" s="77">
        <v>93</v>
      </c>
      <c r="G3" s="77">
        <v>67</v>
      </c>
      <c r="H3" s="77">
        <v>65</v>
      </c>
      <c r="I3" s="77">
        <v>91</v>
      </c>
      <c r="J3" s="78">
        <f>SUM(D3:I3)</f>
        <v>467</v>
      </c>
      <c r="K3" s="78">
        <f>AVERAGE(D3:I3)</f>
        <v>77.833333333333329</v>
      </c>
      <c r="L3" s="78" t="str">
        <f>_xlfn.IFS(K3&gt;=80,"A+",K3&gt;=70,"A",K3&gt;=65,"B+",K3&gt;=60,"B",K3&gt;=50,"C",K3&lt;55,"D",K3&lt;33,"FAIL")</f>
        <v>A</v>
      </c>
      <c r="M3" s="78">
        <f>PERCENTILE(K3:K102,1)</f>
        <v>84.166666666666671</v>
      </c>
    </row>
    <row r="4" spans="1:13" x14ac:dyDescent="0.3">
      <c r="A4" s="75">
        <v>2</v>
      </c>
      <c r="B4" s="76" t="s">
        <v>85</v>
      </c>
      <c r="C4" s="75" t="s">
        <v>174</v>
      </c>
      <c r="D4" s="78">
        <v>90</v>
      </c>
      <c r="E4" s="78">
        <v>86</v>
      </c>
      <c r="F4" s="78">
        <v>68</v>
      </c>
      <c r="G4" s="78">
        <v>69</v>
      </c>
      <c r="H4" s="78">
        <v>89</v>
      </c>
      <c r="I4" s="78">
        <v>83</v>
      </c>
      <c r="J4" s="78">
        <f t="shared" ref="J4:J67" si="0">SUM(D4:I4)</f>
        <v>485</v>
      </c>
      <c r="K4" s="78">
        <f t="shared" ref="K4:K67" si="1">AVERAGE(D4:I4)</f>
        <v>80.833333333333329</v>
      </c>
      <c r="L4" s="78" t="str">
        <f t="shared" ref="L4:L67" si="2">_xlfn.IFS(K4&gt;=80,"A+",K4&gt;=70,"A",K4&gt;=65,"B+",K4&gt;=60,"B",K4&gt;=50,"C",K4&lt;55,"D",K4&lt;33,"FAIL")</f>
        <v>A+</v>
      </c>
      <c r="M4" s="78">
        <f t="shared" ref="M4:M67" si="3">PERCENTILE(K4:K103,1)</f>
        <v>84.166666666666671</v>
      </c>
    </row>
    <row r="5" spans="1:13" x14ac:dyDescent="0.3">
      <c r="A5" s="75">
        <v>3</v>
      </c>
      <c r="B5" s="76" t="s">
        <v>40</v>
      </c>
      <c r="C5" s="75" t="s">
        <v>173</v>
      </c>
      <c r="D5" s="77">
        <v>77</v>
      </c>
      <c r="E5" s="77">
        <v>85</v>
      </c>
      <c r="F5" s="77">
        <v>78</v>
      </c>
      <c r="G5" s="77">
        <v>87</v>
      </c>
      <c r="H5" s="77">
        <v>84</v>
      </c>
      <c r="I5" s="77">
        <v>89</v>
      </c>
      <c r="J5" s="78">
        <f t="shared" si="0"/>
        <v>500</v>
      </c>
      <c r="K5" s="78">
        <f t="shared" si="1"/>
        <v>83.333333333333329</v>
      </c>
      <c r="L5" s="78" t="str">
        <f t="shared" si="2"/>
        <v>A+</v>
      </c>
      <c r="M5" s="78">
        <f t="shared" si="3"/>
        <v>84.166666666666671</v>
      </c>
    </row>
    <row r="6" spans="1:13" x14ac:dyDescent="0.3">
      <c r="A6" s="75">
        <v>4</v>
      </c>
      <c r="B6" s="76" t="s">
        <v>4</v>
      </c>
      <c r="C6" s="75" t="s">
        <v>174</v>
      </c>
      <c r="D6" s="78">
        <v>75</v>
      </c>
      <c r="E6" s="78">
        <v>67</v>
      </c>
      <c r="F6" s="78">
        <v>79</v>
      </c>
      <c r="G6" s="78">
        <v>90</v>
      </c>
      <c r="H6" s="78">
        <v>62</v>
      </c>
      <c r="I6" s="78">
        <v>65</v>
      </c>
      <c r="J6" s="78">
        <f t="shared" si="0"/>
        <v>438</v>
      </c>
      <c r="K6" s="78">
        <f t="shared" si="1"/>
        <v>73</v>
      </c>
      <c r="L6" s="78" t="str">
        <f t="shared" si="2"/>
        <v>A</v>
      </c>
      <c r="M6" s="78">
        <f t="shared" si="3"/>
        <v>84.166666666666671</v>
      </c>
    </row>
    <row r="7" spans="1:13" x14ac:dyDescent="0.3">
      <c r="A7" s="75">
        <v>5</v>
      </c>
      <c r="B7" s="76" t="s">
        <v>86</v>
      </c>
      <c r="C7" s="75" t="s">
        <v>173</v>
      </c>
      <c r="D7" s="77">
        <v>71</v>
      </c>
      <c r="E7" s="77">
        <v>68</v>
      </c>
      <c r="F7" s="77">
        <v>86</v>
      </c>
      <c r="G7" s="77">
        <v>67</v>
      </c>
      <c r="H7" s="77">
        <v>83</v>
      </c>
      <c r="I7" s="77">
        <v>78</v>
      </c>
      <c r="J7" s="78">
        <f t="shared" si="0"/>
        <v>453</v>
      </c>
      <c r="K7" s="78">
        <f t="shared" si="1"/>
        <v>75.5</v>
      </c>
      <c r="L7" s="78" t="str">
        <f t="shared" si="2"/>
        <v>A</v>
      </c>
      <c r="M7" s="78">
        <f t="shared" si="3"/>
        <v>84.166666666666671</v>
      </c>
    </row>
    <row r="8" spans="1:13" x14ac:dyDescent="0.3">
      <c r="A8" s="75">
        <v>6</v>
      </c>
      <c r="B8" s="76" t="s">
        <v>8</v>
      </c>
      <c r="C8" s="75" t="s">
        <v>173</v>
      </c>
      <c r="D8" s="78">
        <v>88</v>
      </c>
      <c r="E8" s="78">
        <v>88</v>
      </c>
      <c r="F8" s="78">
        <v>93</v>
      </c>
      <c r="G8" s="78">
        <v>88</v>
      </c>
      <c r="H8" s="78">
        <v>68</v>
      </c>
      <c r="I8" s="78">
        <v>69</v>
      </c>
      <c r="J8" s="78">
        <f t="shared" si="0"/>
        <v>494</v>
      </c>
      <c r="K8" s="78">
        <f t="shared" si="1"/>
        <v>82.333333333333329</v>
      </c>
      <c r="L8" s="78" t="str">
        <f t="shared" si="2"/>
        <v>A+</v>
      </c>
      <c r="M8" s="78">
        <f t="shared" si="3"/>
        <v>84.166666666666671</v>
      </c>
    </row>
    <row r="9" spans="1:13" x14ac:dyDescent="0.3">
      <c r="A9" s="75">
        <v>7</v>
      </c>
      <c r="B9" s="76" t="s">
        <v>87</v>
      </c>
      <c r="C9" s="75" t="s">
        <v>175</v>
      </c>
      <c r="D9" s="77">
        <v>90</v>
      </c>
      <c r="E9" s="77">
        <v>65</v>
      </c>
      <c r="F9" s="77">
        <v>77</v>
      </c>
      <c r="G9" s="77">
        <v>64</v>
      </c>
      <c r="H9" s="77">
        <v>82</v>
      </c>
      <c r="I9" s="77">
        <v>63</v>
      </c>
      <c r="J9" s="78">
        <f t="shared" si="0"/>
        <v>441</v>
      </c>
      <c r="K9" s="78">
        <f t="shared" si="1"/>
        <v>73.5</v>
      </c>
      <c r="L9" s="78" t="str">
        <f t="shared" si="2"/>
        <v>A</v>
      </c>
      <c r="M9" s="78">
        <f t="shared" si="3"/>
        <v>84.166666666666671</v>
      </c>
    </row>
    <row r="10" spans="1:13" x14ac:dyDescent="0.3">
      <c r="A10" s="75">
        <v>8</v>
      </c>
      <c r="B10" s="76" t="s">
        <v>88</v>
      </c>
      <c r="C10" s="75" t="s">
        <v>173</v>
      </c>
      <c r="D10" s="78">
        <v>68</v>
      </c>
      <c r="E10" s="78">
        <v>66</v>
      </c>
      <c r="F10" s="78">
        <v>76</v>
      </c>
      <c r="G10" s="78">
        <v>88</v>
      </c>
      <c r="H10" s="78">
        <v>74</v>
      </c>
      <c r="I10" s="78">
        <v>69</v>
      </c>
      <c r="J10" s="78">
        <f t="shared" si="0"/>
        <v>441</v>
      </c>
      <c r="K10" s="78">
        <f t="shared" si="1"/>
        <v>73.5</v>
      </c>
      <c r="L10" s="78" t="str">
        <f t="shared" si="2"/>
        <v>A</v>
      </c>
      <c r="M10" s="78">
        <f t="shared" si="3"/>
        <v>84.166666666666671</v>
      </c>
    </row>
    <row r="11" spans="1:13" x14ac:dyDescent="0.3">
      <c r="A11" s="75">
        <v>9</v>
      </c>
      <c r="B11" s="76" t="s">
        <v>89</v>
      </c>
      <c r="C11" s="75" t="s">
        <v>175</v>
      </c>
      <c r="D11" s="77">
        <v>68</v>
      </c>
      <c r="E11" s="77">
        <v>60</v>
      </c>
      <c r="F11" s="77">
        <v>69</v>
      </c>
      <c r="G11" s="77">
        <v>66</v>
      </c>
      <c r="H11" s="77">
        <v>72</v>
      </c>
      <c r="I11" s="77">
        <v>84</v>
      </c>
      <c r="J11" s="78">
        <f t="shared" si="0"/>
        <v>419</v>
      </c>
      <c r="K11" s="78">
        <f t="shared" si="1"/>
        <v>69.833333333333329</v>
      </c>
      <c r="L11" s="78" t="str">
        <f t="shared" si="2"/>
        <v>B+</v>
      </c>
      <c r="M11" s="78">
        <f t="shared" si="3"/>
        <v>84.166666666666671</v>
      </c>
    </row>
    <row r="12" spans="1:13" x14ac:dyDescent="0.3">
      <c r="A12" s="75">
        <v>10</v>
      </c>
      <c r="B12" s="76" t="s">
        <v>90</v>
      </c>
      <c r="C12" s="75" t="s">
        <v>173</v>
      </c>
      <c r="D12" s="78">
        <v>70</v>
      </c>
      <c r="E12" s="78">
        <v>91</v>
      </c>
      <c r="F12" s="78">
        <v>73</v>
      </c>
      <c r="G12" s="78">
        <v>93</v>
      </c>
      <c r="H12" s="78">
        <v>65</v>
      </c>
      <c r="I12" s="78">
        <v>63</v>
      </c>
      <c r="J12" s="78">
        <f t="shared" si="0"/>
        <v>455</v>
      </c>
      <c r="K12" s="78">
        <f t="shared" si="1"/>
        <v>75.833333333333329</v>
      </c>
      <c r="L12" s="78" t="str">
        <f t="shared" si="2"/>
        <v>A</v>
      </c>
      <c r="M12" s="78">
        <f t="shared" si="3"/>
        <v>84.166666666666671</v>
      </c>
    </row>
    <row r="13" spans="1:13" x14ac:dyDescent="0.3">
      <c r="A13" s="75">
        <v>11</v>
      </c>
      <c r="B13" s="76" t="s">
        <v>38</v>
      </c>
      <c r="C13" s="75" t="s">
        <v>173</v>
      </c>
      <c r="D13" s="77">
        <v>79</v>
      </c>
      <c r="E13" s="77">
        <v>83</v>
      </c>
      <c r="F13" s="77">
        <v>61</v>
      </c>
      <c r="G13" s="77">
        <v>70</v>
      </c>
      <c r="H13" s="77">
        <v>71</v>
      </c>
      <c r="I13" s="77">
        <v>66</v>
      </c>
      <c r="J13" s="78">
        <f t="shared" si="0"/>
        <v>430</v>
      </c>
      <c r="K13" s="78">
        <f t="shared" si="1"/>
        <v>71.666666666666671</v>
      </c>
      <c r="L13" s="78" t="str">
        <f t="shared" si="2"/>
        <v>A</v>
      </c>
      <c r="M13" s="78">
        <f t="shared" si="3"/>
        <v>84.166666666666671</v>
      </c>
    </row>
    <row r="14" spans="1:13" x14ac:dyDescent="0.3">
      <c r="A14" s="75">
        <v>12</v>
      </c>
      <c r="B14" s="76" t="s">
        <v>6</v>
      </c>
      <c r="C14" s="75" t="s">
        <v>175</v>
      </c>
      <c r="D14" s="78">
        <v>71</v>
      </c>
      <c r="E14" s="78">
        <v>71</v>
      </c>
      <c r="F14" s="78">
        <v>64</v>
      </c>
      <c r="G14" s="78">
        <v>63</v>
      </c>
      <c r="H14" s="78">
        <v>87</v>
      </c>
      <c r="I14" s="78">
        <v>87</v>
      </c>
      <c r="J14" s="78">
        <f t="shared" si="0"/>
        <v>443</v>
      </c>
      <c r="K14" s="78">
        <f t="shared" si="1"/>
        <v>73.833333333333329</v>
      </c>
      <c r="L14" s="78" t="str">
        <f t="shared" si="2"/>
        <v>A</v>
      </c>
      <c r="M14" s="78">
        <f t="shared" si="3"/>
        <v>84.166666666666671</v>
      </c>
    </row>
    <row r="15" spans="1:13" x14ac:dyDescent="0.3">
      <c r="A15" s="75">
        <v>13</v>
      </c>
      <c r="B15" s="76" t="s">
        <v>1</v>
      </c>
      <c r="C15" s="75" t="s">
        <v>175</v>
      </c>
      <c r="D15" s="77">
        <v>72</v>
      </c>
      <c r="E15" s="77">
        <v>88</v>
      </c>
      <c r="F15" s="77">
        <v>65</v>
      </c>
      <c r="G15" s="77">
        <v>92</v>
      </c>
      <c r="H15" s="77">
        <v>84</v>
      </c>
      <c r="I15" s="77">
        <v>65</v>
      </c>
      <c r="J15" s="78">
        <f t="shared" si="0"/>
        <v>466</v>
      </c>
      <c r="K15" s="78">
        <f t="shared" si="1"/>
        <v>77.666666666666671</v>
      </c>
      <c r="L15" s="78" t="str">
        <f t="shared" si="2"/>
        <v>A</v>
      </c>
      <c r="M15" s="78">
        <f t="shared" si="3"/>
        <v>84.166666666666671</v>
      </c>
    </row>
    <row r="16" spans="1:13" x14ac:dyDescent="0.3">
      <c r="A16" s="75">
        <v>14</v>
      </c>
      <c r="B16" s="76" t="s">
        <v>91</v>
      </c>
      <c r="C16" s="75" t="s">
        <v>173</v>
      </c>
      <c r="D16" s="78">
        <v>65</v>
      </c>
      <c r="E16" s="78">
        <v>81</v>
      </c>
      <c r="F16" s="78">
        <v>85</v>
      </c>
      <c r="G16" s="78">
        <v>64</v>
      </c>
      <c r="H16" s="78">
        <v>65</v>
      </c>
      <c r="I16" s="78">
        <v>72</v>
      </c>
      <c r="J16" s="78">
        <f t="shared" si="0"/>
        <v>432</v>
      </c>
      <c r="K16" s="78">
        <f t="shared" si="1"/>
        <v>72</v>
      </c>
      <c r="L16" s="78" t="str">
        <f t="shared" si="2"/>
        <v>A</v>
      </c>
      <c r="M16" s="78">
        <f t="shared" si="3"/>
        <v>84.166666666666671</v>
      </c>
    </row>
    <row r="17" spans="1:13" x14ac:dyDescent="0.3">
      <c r="A17" s="75">
        <v>15</v>
      </c>
      <c r="B17" s="76" t="s">
        <v>92</v>
      </c>
      <c r="C17" s="75" t="s">
        <v>176</v>
      </c>
      <c r="D17" s="77">
        <v>79</v>
      </c>
      <c r="E17" s="77">
        <v>69</v>
      </c>
      <c r="F17" s="77">
        <v>75</v>
      </c>
      <c r="G17" s="77">
        <v>62</v>
      </c>
      <c r="H17" s="77">
        <v>86</v>
      </c>
      <c r="I17" s="77">
        <v>67</v>
      </c>
      <c r="J17" s="78">
        <f t="shared" si="0"/>
        <v>438</v>
      </c>
      <c r="K17" s="78">
        <f t="shared" si="1"/>
        <v>73</v>
      </c>
      <c r="L17" s="78" t="str">
        <f t="shared" si="2"/>
        <v>A</v>
      </c>
      <c r="M17" s="78">
        <f t="shared" si="3"/>
        <v>84.166666666666671</v>
      </c>
    </row>
    <row r="18" spans="1:13" x14ac:dyDescent="0.3">
      <c r="A18" s="75">
        <v>16</v>
      </c>
      <c r="B18" s="76" t="s">
        <v>93</v>
      </c>
      <c r="C18" s="75" t="s">
        <v>173</v>
      </c>
      <c r="D18" s="78">
        <v>67</v>
      </c>
      <c r="E18" s="78">
        <v>65</v>
      </c>
      <c r="F18" s="78">
        <v>93</v>
      </c>
      <c r="G18" s="78">
        <v>91</v>
      </c>
      <c r="H18" s="78">
        <v>86</v>
      </c>
      <c r="I18" s="78">
        <v>67</v>
      </c>
      <c r="J18" s="78">
        <f t="shared" si="0"/>
        <v>469</v>
      </c>
      <c r="K18" s="78">
        <f t="shared" si="1"/>
        <v>78.166666666666671</v>
      </c>
      <c r="L18" s="78" t="str">
        <f t="shared" si="2"/>
        <v>A</v>
      </c>
      <c r="M18" s="78">
        <f t="shared" si="3"/>
        <v>84.166666666666671</v>
      </c>
    </row>
    <row r="19" spans="1:13" x14ac:dyDescent="0.3">
      <c r="A19" s="75">
        <v>17</v>
      </c>
      <c r="B19" s="76" t="s">
        <v>85</v>
      </c>
      <c r="C19" s="75" t="s">
        <v>173</v>
      </c>
      <c r="D19" s="77">
        <v>71</v>
      </c>
      <c r="E19" s="77">
        <v>75</v>
      </c>
      <c r="F19" s="77">
        <v>90</v>
      </c>
      <c r="G19" s="77">
        <v>78</v>
      </c>
      <c r="H19" s="77">
        <v>91</v>
      </c>
      <c r="I19" s="77">
        <v>86</v>
      </c>
      <c r="J19" s="78">
        <f t="shared" si="0"/>
        <v>491</v>
      </c>
      <c r="K19" s="78">
        <f t="shared" si="1"/>
        <v>81.833333333333329</v>
      </c>
      <c r="L19" s="78" t="str">
        <f t="shared" si="2"/>
        <v>A+</v>
      </c>
      <c r="M19" s="78">
        <f t="shared" si="3"/>
        <v>84.166666666666671</v>
      </c>
    </row>
    <row r="20" spans="1:13" x14ac:dyDescent="0.3">
      <c r="A20" s="75">
        <v>18</v>
      </c>
      <c r="B20" s="79" t="s">
        <v>94</v>
      </c>
      <c r="C20" s="75" t="s">
        <v>173</v>
      </c>
      <c r="D20" s="78">
        <v>70</v>
      </c>
      <c r="E20" s="78">
        <v>89</v>
      </c>
      <c r="F20" s="78">
        <v>62</v>
      </c>
      <c r="G20" s="78">
        <v>71</v>
      </c>
      <c r="H20" s="78">
        <v>83</v>
      </c>
      <c r="I20" s="78">
        <v>62</v>
      </c>
      <c r="J20" s="78">
        <f t="shared" si="0"/>
        <v>437</v>
      </c>
      <c r="K20" s="78">
        <f t="shared" si="1"/>
        <v>72.833333333333329</v>
      </c>
      <c r="L20" s="78" t="str">
        <f t="shared" si="2"/>
        <v>A</v>
      </c>
      <c r="M20" s="78">
        <f t="shared" si="3"/>
        <v>84.166666666666671</v>
      </c>
    </row>
    <row r="21" spans="1:13" x14ac:dyDescent="0.3">
      <c r="A21" s="75">
        <v>19</v>
      </c>
      <c r="B21" s="79" t="s">
        <v>95</v>
      </c>
      <c r="C21" s="75" t="s">
        <v>177</v>
      </c>
      <c r="D21" s="77">
        <v>66</v>
      </c>
      <c r="E21" s="77">
        <v>61</v>
      </c>
      <c r="F21" s="77">
        <v>81</v>
      </c>
      <c r="G21" s="77">
        <v>63</v>
      </c>
      <c r="H21" s="77">
        <v>88</v>
      </c>
      <c r="I21" s="77">
        <v>74</v>
      </c>
      <c r="J21" s="78">
        <f t="shared" si="0"/>
        <v>433</v>
      </c>
      <c r="K21" s="78">
        <f t="shared" si="1"/>
        <v>72.166666666666671</v>
      </c>
      <c r="L21" s="78" t="str">
        <f t="shared" si="2"/>
        <v>A</v>
      </c>
      <c r="M21" s="78">
        <f t="shared" si="3"/>
        <v>84.166666666666671</v>
      </c>
    </row>
    <row r="22" spans="1:13" x14ac:dyDescent="0.3">
      <c r="A22" s="75">
        <v>20</v>
      </c>
      <c r="B22" s="79" t="s">
        <v>96</v>
      </c>
      <c r="C22" s="75" t="s">
        <v>175</v>
      </c>
      <c r="D22" s="78">
        <v>55</v>
      </c>
      <c r="E22" s="78">
        <v>61</v>
      </c>
      <c r="F22" s="78">
        <v>66</v>
      </c>
      <c r="G22" s="78">
        <v>77</v>
      </c>
      <c r="H22" s="78">
        <v>69</v>
      </c>
      <c r="I22" s="78">
        <v>69</v>
      </c>
      <c r="J22" s="78">
        <f t="shared" si="0"/>
        <v>397</v>
      </c>
      <c r="K22" s="78">
        <f t="shared" si="1"/>
        <v>66.166666666666671</v>
      </c>
      <c r="L22" s="78" t="str">
        <f t="shared" si="2"/>
        <v>B+</v>
      </c>
      <c r="M22" s="78">
        <f t="shared" si="3"/>
        <v>84.166666666666671</v>
      </c>
    </row>
    <row r="23" spans="1:13" x14ac:dyDescent="0.3">
      <c r="A23" s="75">
        <v>21</v>
      </c>
      <c r="B23" s="79" t="s">
        <v>97</v>
      </c>
      <c r="C23" s="75" t="s">
        <v>175</v>
      </c>
      <c r="D23" s="77">
        <v>69</v>
      </c>
      <c r="E23" s="77">
        <v>83</v>
      </c>
      <c r="F23" s="77">
        <v>85</v>
      </c>
      <c r="G23" s="77">
        <v>62</v>
      </c>
      <c r="H23" s="77">
        <v>75</v>
      </c>
      <c r="I23" s="77">
        <v>83</v>
      </c>
      <c r="J23" s="78">
        <f t="shared" si="0"/>
        <v>457</v>
      </c>
      <c r="K23" s="78">
        <f t="shared" si="1"/>
        <v>76.166666666666671</v>
      </c>
      <c r="L23" s="78" t="str">
        <f t="shared" si="2"/>
        <v>A</v>
      </c>
      <c r="M23" s="78">
        <f t="shared" si="3"/>
        <v>84.166666666666671</v>
      </c>
    </row>
    <row r="24" spans="1:13" x14ac:dyDescent="0.3">
      <c r="A24" s="75">
        <v>22</v>
      </c>
      <c r="B24" s="79" t="s">
        <v>98</v>
      </c>
      <c r="C24" s="75" t="s">
        <v>173</v>
      </c>
      <c r="D24" s="78">
        <v>65</v>
      </c>
      <c r="E24" s="78">
        <v>92</v>
      </c>
      <c r="F24" s="78">
        <v>65</v>
      </c>
      <c r="G24" s="78">
        <v>61</v>
      </c>
      <c r="H24" s="78">
        <v>92</v>
      </c>
      <c r="I24" s="78">
        <v>70</v>
      </c>
      <c r="J24" s="78">
        <f t="shared" si="0"/>
        <v>445</v>
      </c>
      <c r="K24" s="78">
        <f t="shared" si="1"/>
        <v>74.166666666666671</v>
      </c>
      <c r="L24" s="78" t="str">
        <f t="shared" si="2"/>
        <v>A</v>
      </c>
      <c r="M24" s="78">
        <f t="shared" si="3"/>
        <v>84.166666666666671</v>
      </c>
    </row>
    <row r="25" spans="1:13" x14ac:dyDescent="0.3">
      <c r="A25" s="75">
        <v>23</v>
      </c>
      <c r="B25" s="79" t="s">
        <v>99</v>
      </c>
      <c r="C25" s="75" t="s">
        <v>174</v>
      </c>
      <c r="D25" s="77">
        <v>90</v>
      </c>
      <c r="E25" s="77">
        <v>64</v>
      </c>
      <c r="F25" s="77">
        <v>84</v>
      </c>
      <c r="G25" s="77">
        <v>92</v>
      </c>
      <c r="H25" s="77">
        <v>68</v>
      </c>
      <c r="I25" s="77">
        <v>75</v>
      </c>
      <c r="J25" s="78">
        <f t="shared" si="0"/>
        <v>473</v>
      </c>
      <c r="K25" s="78">
        <f t="shared" si="1"/>
        <v>78.833333333333329</v>
      </c>
      <c r="L25" s="78" t="str">
        <f t="shared" si="2"/>
        <v>A</v>
      </c>
      <c r="M25" s="78">
        <f t="shared" si="3"/>
        <v>84.166666666666671</v>
      </c>
    </row>
    <row r="26" spans="1:13" x14ac:dyDescent="0.3">
      <c r="A26" s="75">
        <v>24</v>
      </c>
      <c r="B26" s="79" t="s">
        <v>100</v>
      </c>
      <c r="C26" s="75" t="s">
        <v>173</v>
      </c>
      <c r="D26" s="78">
        <v>60</v>
      </c>
      <c r="E26" s="78">
        <v>90</v>
      </c>
      <c r="F26" s="78">
        <v>88</v>
      </c>
      <c r="G26" s="78">
        <v>81</v>
      </c>
      <c r="H26" s="78">
        <v>60</v>
      </c>
      <c r="I26" s="78">
        <v>80</v>
      </c>
      <c r="J26" s="78">
        <f t="shared" si="0"/>
        <v>459</v>
      </c>
      <c r="K26" s="78">
        <f t="shared" si="1"/>
        <v>76.5</v>
      </c>
      <c r="L26" s="78" t="str">
        <f t="shared" si="2"/>
        <v>A</v>
      </c>
      <c r="M26" s="78">
        <f t="shared" si="3"/>
        <v>84.166666666666671</v>
      </c>
    </row>
    <row r="27" spans="1:13" x14ac:dyDescent="0.3">
      <c r="A27" s="75">
        <v>25</v>
      </c>
      <c r="B27" s="79" t="s">
        <v>101</v>
      </c>
      <c r="C27" s="75" t="s">
        <v>173</v>
      </c>
      <c r="D27" s="77">
        <v>62</v>
      </c>
      <c r="E27" s="77">
        <v>79</v>
      </c>
      <c r="F27" s="77">
        <v>64</v>
      </c>
      <c r="G27" s="77">
        <v>90</v>
      </c>
      <c r="H27" s="77">
        <v>89</v>
      </c>
      <c r="I27" s="77">
        <v>74</v>
      </c>
      <c r="J27" s="78">
        <f t="shared" si="0"/>
        <v>458</v>
      </c>
      <c r="K27" s="78">
        <f t="shared" si="1"/>
        <v>76.333333333333329</v>
      </c>
      <c r="L27" s="78" t="str">
        <f t="shared" si="2"/>
        <v>A</v>
      </c>
      <c r="M27" s="78">
        <f t="shared" si="3"/>
        <v>84.166666666666671</v>
      </c>
    </row>
    <row r="28" spans="1:13" x14ac:dyDescent="0.3">
      <c r="A28" s="75">
        <v>26</v>
      </c>
      <c r="B28" s="79" t="s">
        <v>102</v>
      </c>
      <c r="C28" s="75" t="s">
        <v>173</v>
      </c>
      <c r="D28" s="78">
        <v>72</v>
      </c>
      <c r="E28" s="78">
        <v>68</v>
      </c>
      <c r="F28" s="78">
        <v>88</v>
      </c>
      <c r="G28" s="78">
        <v>72</v>
      </c>
      <c r="H28" s="78">
        <v>83</v>
      </c>
      <c r="I28" s="78">
        <v>63</v>
      </c>
      <c r="J28" s="78">
        <f t="shared" si="0"/>
        <v>446</v>
      </c>
      <c r="K28" s="78">
        <f t="shared" si="1"/>
        <v>74.333333333333329</v>
      </c>
      <c r="L28" s="78" t="str">
        <f t="shared" si="2"/>
        <v>A</v>
      </c>
      <c r="M28" s="78">
        <f t="shared" si="3"/>
        <v>84.166666666666671</v>
      </c>
    </row>
    <row r="29" spans="1:13" x14ac:dyDescent="0.3">
      <c r="A29" s="75">
        <v>27</v>
      </c>
      <c r="B29" s="79" t="s">
        <v>103</v>
      </c>
      <c r="C29" s="75" t="s">
        <v>175</v>
      </c>
      <c r="D29" s="77">
        <v>78</v>
      </c>
      <c r="E29" s="77">
        <v>64</v>
      </c>
      <c r="F29" s="77">
        <v>92</v>
      </c>
      <c r="G29" s="77">
        <v>67</v>
      </c>
      <c r="H29" s="77">
        <v>76</v>
      </c>
      <c r="I29" s="77">
        <v>78</v>
      </c>
      <c r="J29" s="78">
        <f t="shared" si="0"/>
        <v>455</v>
      </c>
      <c r="K29" s="78">
        <f t="shared" si="1"/>
        <v>75.833333333333329</v>
      </c>
      <c r="L29" s="78" t="str">
        <f t="shared" si="2"/>
        <v>A</v>
      </c>
      <c r="M29" s="78">
        <f t="shared" si="3"/>
        <v>84.166666666666671</v>
      </c>
    </row>
    <row r="30" spans="1:13" x14ac:dyDescent="0.3">
      <c r="A30" s="75">
        <v>28</v>
      </c>
      <c r="B30" s="79" t="s">
        <v>104</v>
      </c>
      <c r="C30" s="75" t="s">
        <v>175</v>
      </c>
      <c r="D30" s="78">
        <v>85</v>
      </c>
      <c r="E30" s="78">
        <v>80</v>
      </c>
      <c r="F30" s="78">
        <v>91</v>
      </c>
      <c r="G30" s="78">
        <v>82</v>
      </c>
      <c r="H30" s="78">
        <v>75</v>
      </c>
      <c r="I30" s="78">
        <v>77</v>
      </c>
      <c r="J30" s="78">
        <f t="shared" si="0"/>
        <v>490</v>
      </c>
      <c r="K30" s="78">
        <f t="shared" si="1"/>
        <v>81.666666666666671</v>
      </c>
      <c r="L30" s="78" t="str">
        <f t="shared" si="2"/>
        <v>A+</v>
      </c>
      <c r="M30" s="78">
        <f t="shared" si="3"/>
        <v>84.166666666666671</v>
      </c>
    </row>
    <row r="31" spans="1:13" x14ac:dyDescent="0.3">
      <c r="A31" s="75">
        <v>29</v>
      </c>
      <c r="B31" s="79" t="s">
        <v>105</v>
      </c>
      <c r="C31" s="75" t="s">
        <v>175</v>
      </c>
      <c r="D31" s="77">
        <v>66</v>
      </c>
      <c r="E31" s="77">
        <v>82</v>
      </c>
      <c r="F31" s="77">
        <v>81</v>
      </c>
      <c r="G31" s="77">
        <v>90</v>
      </c>
      <c r="H31" s="77">
        <v>82</v>
      </c>
      <c r="I31" s="77">
        <v>62</v>
      </c>
      <c r="J31" s="78">
        <f t="shared" si="0"/>
        <v>463</v>
      </c>
      <c r="K31" s="78">
        <f t="shared" si="1"/>
        <v>77.166666666666671</v>
      </c>
      <c r="L31" s="78" t="str">
        <f t="shared" si="2"/>
        <v>A</v>
      </c>
      <c r="M31" s="78">
        <f t="shared" si="3"/>
        <v>84.166666666666671</v>
      </c>
    </row>
    <row r="32" spans="1:13" x14ac:dyDescent="0.3">
      <c r="A32" s="75">
        <v>30</v>
      </c>
      <c r="B32" s="79" t="s">
        <v>106</v>
      </c>
      <c r="C32" s="75" t="s">
        <v>175</v>
      </c>
      <c r="D32" s="78">
        <v>70</v>
      </c>
      <c r="E32" s="78">
        <v>76</v>
      </c>
      <c r="F32" s="78">
        <v>80</v>
      </c>
      <c r="G32" s="78">
        <v>64</v>
      </c>
      <c r="H32" s="78">
        <v>70</v>
      </c>
      <c r="I32" s="78">
        <v>68</v>
      </c>
      <c r="J32" s="78">
        <f t="shared" si="0"/>
        <v>428</v>
      </c>
      <c r="K32" s="78">
        <f t="shared" si="1"/>
        <v>71.333333333333329</v>
      </c>
      <c r="L32" s="78" t="str">
        <f t="shared" si="2"/>
        <v>A</v>
      </c>
      <c r="M32" s="78">
        <f t="shared" si="3"/>
        <v>84.166666666666671</v>
      </c>
    </row>
    <row r="33" spans="1:13" x14ac:dyDescent="0.3">
      <c r="A33" s="75">
        <v>31</v>
      </c>
      <c r="B33" s="79" t="s">
        <v>107</v>
      </c>
      <c r="C33" s="75" t="s">
        <v>177</v>
      </c>
      <c r="D33" s="77">
        <v>75</v>
      </c>
      <c r="E33" s="77">
        <v>87</v>
      </c>
      <c r="F33" s="77">
        <v>84</v>
      </c>
      <c r="G33" s="77">
        <v>74</v>
      </c>
      <c r="H33" s="77">
        <v>71</v>
      </c>
      <c r="I33" s="77">
        <v>80</v>
      </c>
      <c r="J33" s="78">
        <f t="shared" si="0"/>
        <v>471</v>
      </c>
      <c r="K33" s="78">
        <f t="shared" si="1"/>
        <v>78.5</v>
      </c>
      <c r="L33" s="78" t="str">
        <f t="shared" si="2"/>
        <v>A</v>
      </c>
      <c r="M33" s="78">
        <f t="shared" si="3"/>
        <v>84.166666666666671</v>
      </c>
    </row>
    <row r="34" spans="1:13" x14ac:dyDescent="0.3">
      <c r="A34" s="75">
        <v>32</v>
      </c>
      <c r="B34" s="79" t="s">
        <v>108</v>
      </c>
      <c r="C34" s="75" t="s">
        <v>177</v>
      </c>
      <c r="D34" s="78">
        <v>71</v>
      </c>
      <c r="E34" s="78">
        <v>93</v>
      </c>
      <c r="F34" s="78">
        <v>68</v>
      </c>
      <c r="G34" s="78">
        <v>75</v>
      </c>
      <c r="H34" s="78">
        <v>90</v>
      </c>
      <c r="I34" s="78">
        <v>61</v>
      </c>
      <c r="J34" s="78">
        <f t="shared" si="0"/>
        <v>458</v>
      </c>
      <c r="K34" s="78">
        <f t="shared" si="1"/>
        <v>76.333333333333329</v>
      </c>
      <c r="L34" s="78" t="str">
        <f t="shared" si="2"/>
        <v>A</v>
      </c>
      <c r="M34" s="78">
        <f t="shared" si="3"/>
        <v>84.166666666666671</v>
      </c>
    </row>
    <row r="35" spans="1:13" x14ac:dyDescent="0.3">
      <c r="A35" s="75">
        <v>33</v>
      </c>
      <c r="B35" s="79" t="s">
        <v>109</v>
      </c>
      <c r="C35" s="75" t="s">
        <v>173</v>
      </c>
      <c r="D35" s="77">
        <v>69</v>
      </c>
      <c r="E35" s="77">
        <v>90</v>
      </c>
      <c r="F35" s="77">
        <v>76</v>
      </c>
      <c r="G35" s="77">
        <v>72</v>
      </c>
      <c r="H35" s="77">
        <v>63</v>
      </c>
      <c r="I35" s="77">
        <v>93</v>
      </c>
      <c r="J35" s="78">
        <f t="shared" si="0"/>
        <v>463</v>
      </c>
      <c r="K35" s="78">
        <f t="shared" si="1"/>
        <v>77.166666666666671</v>
      </c>
      <c r="L35" s="78" t="str">
        <f t="shared" si="2"/>
        <v>A</v>
      </c>
      <c r="M35" s="78">
        <f t="shared" si="3"/>
        <v>84.166666666666671</v>
      </c>
    </row>
    <row r="36" spans="1:13" x14ac:dyDescent="0.3">
      <c r="A36" s="75">
        <v>34</v>
      </c>
      <c r="B36" s="79" t="s">
        <v>110</v>
      </c>
      <c r="C36" s="75" t="s">
        <v>173</v>
      </c>
      <c r="D36" s="78">
        <v>73</v>
      </c>
      <c r="E36" s="78">
        <v>81</v>
      </c>
      <c r="F36" s="78">
        <v>75</v>
      </c>
      <c r="G36" s="78">
        <v>64</v>
      </c>
      <c r="H36" s="78">
        <v>68</v>
      </c>
      <c r="I36" s="78">
        <v>76</v>
      </c>
      <c r="J36" s="78">
        <f t="shared" si="0"/>
        <v>437</v>
      </c>
      <c r="K36" s="78">
        <f t="shared" si="1"/>
        <v>72.833333333333329</v>
      </c>
      <c r="L36" s="78" t="str">
        <f t="shared" si="2"/>
        <v>A</v>
      </c>
      <c r="M36" s="78">
        <f t="shared" si="3"/>
        <v>84.166666666666671</v>
      </c>
    </row>
    <row r="37" spans="1:13" x14ac:dyDescent="0.3">
      <c r="A37" s="75">
        <v>35</v>
      </c>
      <c r="B37" s="79" t="s">
        <v>111</v>
      </c>
      <c r="C37" s="75" t="s">
        <v>173</v>
      </c>
      <c r="D37" s="77">
        <v>69</v>
      </c>
      <c r="E37" s="77">
        <v>77</v>
      </c>
      <c r="F37" s="77">
        <v>61</v>
      </c>
      <c r="G37" s="77">
        <v>62</v>
      </c>
      <c r="H37" s="77">
        <v>76</v>
      </c>
      <c r="I37" s="77">
        <v>71</v>
      </c>
      <c r="J37" s="78">
        <f t="shared" si="0"/>
        <v>416</v>
      </c>
      <c r="K37" s="78">
        <f t="shared" si="1"/>
        <v>69.333333333333329</v>
      </c>
      <c r="L37" s="78" t="str">
        <f t="shared" si="2"/>
        <v>B+</v>
      </c>
      <c r="M37" s="78">
        <f t="shared" si="3"/>
        <v>84.166666666666671</v>
      </c>
    </row>
    <row r="38" spans="1:13" x14ac:dyDescent="0.3">
      <c r="A38" s="75">
        <v>36</v>
      </c>
      <c r="B38" s="79" t="s">
        <v>112</v>
      </c>
      <c r="C38" s="75" t="s">
        <v>173</v>
      </c>
      <c r="D38" s="78">
        <v>76</v>
      </c>
      <c r="E38" s="78">
        <v>86</v>
      </c>
      <c r="F38" s="78">
        <v>87</v>
      </c>
      <c r="G38" s="78">
        <v>89</v>
      </c>
      <c r="H38" s="78">
        <v>70</v>
      </c>
      <c r="I38" s="78">
        <v>79</v>
      </c>
      <c r="J38" s="78">
        <f t="shared" si="0"/>
        <v>487</v>
      </c>
      <c r="K38" s="78">
        <f t="shared" si="1"/>
        <v>81.166666666666671</v>
      </c>
      <c r="L38" s="78" t="str">
        <f t="shared" si="2"/>
        <v>A+</v>
      </c>
      <c r="M38" s="78">
        <f t="shared" si="3"/>
        <v>84.166666666666671</v>
      </c>
    </row>
    <row r="39" spans="1:13" x14ac:dyDescent="0.3">
      <c r="A39" s="75">
        <v>37</v>
      </c>
      <c r="B39" s="79" t="s">
        <v>113</v>
      </c>
      <c r="C39" s="75" t="s">
        <v>173</v>
      </c>
      <c r="D39" s="77">
        <v>74</v>
      </c>
      <c r="E39" s="77">
        <v>84</v>
      </c>
      <c r="F39" s="77">
        <v>83</v>
      </c>
      <c r="G39" s="77">
        <v>80</v>
      </c>
      <c r="H39" s="77">
        <v>73</v>
      </c>
      <c r="I39" s="77">
        <v>65</v>
      </c>
      <c r="J39" s="78">
        <f t="shared" si="0"/>
        <v>459</v>
      </c>
      <c r="K39" s="78">
        <f t="shared" si="1"/>
        <v>76.5</v>
      </c>
      <c r="L39" s="78" t="str">
        <f t="shared" si="2"/>
        <v>A</v>
      </c>
      <c r="M39" s="78">
        <f t="shared" si="3"/>
        <v>84.166666666666671</v>
      </c>
    </row>
    <row r="40" spans="1:13" x14ac:dyDescent="0.3">
      <c r="A40" s="75">
        <v>38</v>
      </c>
      <c r="B40" s="79" t="s">
        <v>114</v>
      </c>
      <c r="C40" s="75" t="s">
        <v>173</v>
      </c>
      <c r="D40" s="78">
        <v>79</v>
      </c>
      <c r="E40" s="78">
        <v>67</v>
      </c>
      <c r="F40" s="78">
        <v>84</v>
      </c>
      <c r="G40" s="78">
        <v>88</v>
      </c>
      <c r="H40" s="78">
        <v>68</v>
      </c>
      <c r="I40" s="78">
        <v>88</v>
      </c>
      <c r="J40" s="78">
        <f t="shared" si="0"/>
        <v>474</v>
      </c>
      <c r="K40" s="78">
        <f t="shared" si="1"/>
        <v>79</v>
      </c>
      <c r="L40" s="78" t="str">
        <f t="shared" si="2"/>
        <v>A</v>
      </c>
      <c r="M40" s="78">
        <f t="shared" si="3"/>
        <v>84.166666666666671</v>
      </c>
    </row>
    <row r="41" spans="1:13" x14ac:dyDescent="0.3">
      <c r="A41" s="75">
        <v>39</v>
      </c>
      <c r="B41" s="79" t="s">
        <v>115</v>
      </c>
      <c r="C41" s="75" t="s">
        <v>175</v>
      </c>
      <c r="D41" s="77">
        <v>88</v>
      </c>
      <c r="E41" s="77">
        <v>68</v>
      </c>
      <c r="F41" s="77">
        <v>60</v>
      </c>
      <c r="G41" s="77">
        <v>79</v>
      </c>
      <c r="H41" s="77">
        <v>66</v>
      </c>
      <c r="I41" s="77">
        <v>71</v>
      </c>
      <c r="J41" s="78">
        <f t="shared" si="0"/>
        <v>432</v>
      </c>
      <c r="K41" s="78">
        <f t="shared" si="1"/>
        <v>72</v>
      </c>
      <c r="L41" s="78" t="str">
        <f t="shared" si="2"/>
        <v>A</v>
      </c>
      <c r="M41" s="78">
        <f t="shared" si="3"/>
        <v>84.166666666666671</v>
      </c>
    </row>
    <row r="42" spans="1:13" x14ac:dyDescent="0.3">
      <c r="A42" s="75">
        <v>40</v>
      </c>
      <c r="B42" s="79" t="s">
        <v>116</v>
      </c>
      <c r="C42" s="75" t="s">
        <v>175</v>
      </c>
      <c r="D42" s="78">
        <v>87</v>
      </c>
      <c r="E42" s="78">
        <v>81</v>
      </c>
      <c r="F42" s="78">
        <v>63</v>
      </c>
      <c r="G42" s="78">
        <v>83</v>
      </c>
      <c r="H42" s="78">
        <v>76</v>
      </c>
      <c r="I42" s="78">
        <v>76</v>
      </c>
      <c r="J42" s="78">
        <f t="shared" si="0"/>
        <v>466</v>
      </c>
      <c r="K42" s="78">
        <f t="shared" si="1"/>
        <v>77.666666666666671</v>
      </c>
      <c r="L42" s="78" t="str">
        <f t="shared" si="2"/>
        <v>A</v>
      </c>
      <c r="M42" s="78">
        <f t="shared" si="3"/>
        <v>84.166666666666671</v>
      </c>
    </row>
    <row r="43" spans="1:13" x14ac:dyDescent="0.3">
      <c r="A43" s="75">
        <v>41</v>
      </c>
      <c r="B43" s="79" t="s">
        <v>117</v>
      </c>
      <c r="C43" s="75" t="s">
        <v>175</v>
      </c>
      <c r="D43" s="77">
        <v>80</v>
      </c>
      <c r="E43" s="77">
        <v>73</v>
      </c>
      <c r="F43" s="77">
        <v>85</v>
      </c>
      <c r="G43" s="77">
        <v>87</v>
      </c>
      <c r="H43" s="77">
        <v>72</v>
      </c>
      <c r="I43" s="77">
        <v>71</v>
      </c>
      <c r="J43" s="78">
        <f t="shared" si="0"/>
        <v>468</v>
      </c>
      <c r="K43" s="78">
        <f t="shared" si="1"/>
        <v>78</v>
      </c>
      <c r="L43" s="78" t="str">
        <f t="shared" si="2"/>
        <v>A</v>
      </c>
      <c r="M43" s="78">
        <f t="shared" si="3"/>
        <v>84.166666666666671</v>
      </c>
    </row>
    <row r="44" spans="1:13" x14ac:dyDescent="0.3">
      <c r="A44" s="75">
        <v>42</v>
      </c>
      <c r="B44" s="79" t="s">
        <v>117</v>
      </c>
      <c r="C44" s="75" t="s">
        <v>177</v>
      </c>
      <c r="D44" s="78">
        <v>78</v>
      </c>
      <c r="E44" s="78">
        <v>66</v>
      </c>
      <c r="F44" s="78">
        <v>78</v>
      </c>
      <c r="G44" s="78">
        <v>68</v>
      </c>
      <c r="H44" s="78">
        <v>78</v>
      </c>
      <c r="I44" s="78">
        <v>91</v>
      </c>
      <c r="J44" s="78">
        <f t="shared" si="0"/>
        <v>459</v>
      </c>
      <c r="K44" s="78">
        <f t="shared" si="1"/>
        <v>76.5</v>
      </c>
      <c r="L44" s="78" t="str">
        <f t="shared" si="2"/>
        <v>A</v>
      </c>
      <c r="M44" s="78">
        <f t="shared" si="3"/>
        <v>84.166666666666671</v>
      </c>
    </row>
    <row r="45" spans="1:13" x14ac:dyDescent="0.3">
      <c r="A45" s="75">
        <v>43</v>
      </c>
      <c r="B45" s="79" t="s">
        <v>118</v>
      </c>
      <c r="C45" s="75" t="s">
        <v>174</v>
      </c>
      <c r="D45" s="77">
        <v>76</v>
      </c>
      <c r="E45" s="77">
        <v>75</v>
      </c>
      <c r="F45" s="77">
        <v>66</v>
      </c>
      <c r="G45" s="77">
        <v>89</v>
      </c>
      <c r="H45" s="77">
        <v>92</v>
      </c>
      <c r="I45" s="77">
        <v>75</v>
      </c>
      <c r="J45" s="78">
        <f t="shared" si="0"/>
        <v>473</v>
      </c>
      <c r="K45" s="78">
        <f t="shared" si="1"/>
        <v>78.833333333333329</v>
      </c>
      <c r="L45" s="78" t="str">
        <f t="shared" si="2"/>
        <v>A</v>
      </c>
      <c r="M45" s="78">
        <f t="shared" si="3"/>
        <v>84.166666666666671</v>
      </c>
    </row>
    <row r="46" spans="1:13" x14ac:dyDescent="0.3">
      <c r="A46" s="75">
        <v>44</v>
      </c>
      <c r="B46" s="79" t="s">
        <v>119</v>
      </c>
      <c r="C46" s="75" t="s">
        <v>175</v>
      </c>
      <c r="D46" s="78">
        <v>74</v>
      </c>
      <c r="E46" s="78">
        <v>91</v>
      </c>
      <c r="F46" s="78">
        <v>81</v>
      </c>
      <c r="G46" s="78">
        <v>84</v>
      </c>
      <c r="H46" s="78">
        <v>78</v>
      </c>
      <c r="I46" s="78">
        <v>82</v>
      </c>
      <c r="J46" s="78">
        <f t="shared" si="0"/>
        <v>490</v>
      </c>
      <c r="K46" s="78">
        <f t="shared" si="1"/>
        <v>81.666666666666671</v>
      </c>
      <c r="L46" s="78" t="str">
        <f t="shared" si="2"/>
        <v>A+</v>
      </c>
      <c r="M46" s="78">
        <f t="shared" si="3"/>
        <v>84.166666666666671</v>
      </c>
    </row>
    <row r="47" spans="1:13" x14ac:dyDescent="0.3">
      <c r="A47" s="75">
        <v>45</v>
      </c>
      <c r="B47" s="79" t="s">
        <v>119</v>
      </c>
      <c r="C47" s="75" t="s">
        <v>177</v>
      </c>
      <c r="D47" s="77">
        <v>85</v>
      </c>
      <c r="E47" s="77">
        <v>80</v>
      </c>
      <c r="F47" s="77">
        <v>68</v>
      </c>
      <c r="G47" s="77">
        <v>93</v>
      </c>
      <c r="H47" s="77">
        <v>70</v>
      </c>
      <c r="I47" s="77">
        <v>63</v>
      </c>
      <c r="J47" s="78">
        <f t="shared" si="0"/>
        <v>459</v>
      </c>
      <c r="K47" s="78">
        <f t="shared" si="1"/>
        <v>76.5</v>
      </c>
      <c r="L47" s="78" t="str">
        <f t="shared" si="2"/>
        <v>A</v>
      </c>
      <c r="M47" s="78">
        <f t="shared" si="3"/>
        <v>84.166666666666671</v>
      </c>
    </row>
    <row r="48" spans="1:13" x14ac:dyDescent="0.3">
      <c r="A48" s="75">
        <v>46</v>
      </c>
      <c r="B48" s="79" t="s">
        <v>120</v>
      </c>
      <c r="C48" s="75" t="s">
        <v>175</v>
      </c>
      <c r="D48" s="78">
        <v>73</v>
      </c>
      <c r="E48" s="78">
        <v>60</v>
      </c>
      <c r="F48" s="78">
        <v>60</v>
      </c>
      <c r="G48" s="78">
        <v>86</v>
      </c>
      <c r="H48" s="78">
        <v>86</v>
      </c>
      <c r="I48" s="78">
        <v>78</v>
      </c>
      <c r="J48" s="78">
        <f t="shared" si="0"/>
        <v>443</v>
      </c>
      <c r="K48" s="78">
        <f t="shared" si="1"/>
        <v>73.833333333333329</v>
      </c>
      <c r="L48" s="78" t="str">
        <f t="shared" si="2"/>
        <v>A</v>
      </c>
      <c r="M48" s="78">
        <f t="shared" si="3"/>
        <v>84.166666666666671</v>
      </c>
    </row>
    <row r="49" spans="1:13" x14ac:dyDescent="0.3">
      <c r="A49" s="75">
        <v>47</v>
      </c>
      <c r="B49" s="79" t="s">
        <v>121</v>
      </c>
      <c r="C49" s="75" t="s">
        <v>173</v>
      </c>
      <c r="D49" s="77">
        <v>70</v>
      </c>
      <c r="E49" s="77">
        <v>78</v>
      </c>
      <c r="F49" s="77">
        <v>67</v>
      </c>
      <c r="G49" s="77">
        <v>71</v>
      </c>
      <c r="H49" s="77">
        <v>81</v>
      </c>
      <c r="I49" s="77">
        <v>86</v>
      </c>
      <c r="J49" s="78">
        <f t="shared" si="0"/>
        <v>453</v>
      </c>
      <c r="K49" s="78">
        <f t="shared" si="1"/>
        <v>75.5</v>
      </c>
      <c r="L49" s="78" t="str">
        <f t="shared" si="2"/>
        <v>A</v>
      </c>
      <c r="M49" s="78">
        <f t="shared" si="3"/>
        <v>84.166666666666671</v>
      </c>
    </row>
    <row r="50" spans="1:13" x14ac:dyDescent="0.3">
      <c r="A50" s="75">
        <v>48</v>
      </c>
      <c r="B50" s="79" t="s">
        <v>122</v>
      </c>
      <c r="C50" s="75" t="s">
        <v>173</v>
      </c>
      <c r="D50" s="78">
        <v>70</v>
      </c>
      <c r="E50" s="78">
        <v>87</v>
      </c>
      <c r="F50" s="78">
        <v>83</v>
      </c>
      <c r="G50" s="78">
        <v>63</v>
      </c>
      <c r="H50" s="78">
        <v>73</v>
      </c>
      <c r="I50" s="78">
        <v>75</v>
      </c>
      <c r="J50" s="78">
        <f t="shared" si="0"/>
        <v>451</v>
      </c>
      <c r="K50" s="78">
        <f t="shared" si="1"/>
        <v>75.166666666666671</v>
      </c>
      <c r="L50" s="78" t="str">
        <f t="shared" si="2"/>
        <v>A</v>
      </c>
      <c r="M50" s="78">
        <f t="shared" si="3"/>
        <v>84.166666666666671</v>
      </c>
    </row>
    <row r="51" spans="1:13" x14ac:dyDescent="0.3">
      <c r="A51" s="75">
        <v>49</v>
      </c>
      <c r="B51" s="79" t="s">
        <v>123</v>
      </c>
      <c r="C51" s="75" t="s">
        <v>174</v>
      </c>
      <c r="D51" s="77">
        <v>71</v>
      </c>
      <c r="E51" s="77">
        <v>83</v>
      </c>
      <c r="F51" s="77">
        <v>69</v>
      </c>
      <c r="G51" s="77">
        <v>68</v>
      </c>
      <c r="H51" s="77">
        <v>77</v>
      </c>
      <c r="I51" s="77">
        <v>64</v>
      </c>
      <c r="J51" s="78">
        <f t="shared" si="0"/>
        <v>432</v>
      </c>
      <c r="K51" s="78">
        <f t="shared" si="1"/>
        <v>72</v>
      </c>
      <c r="L51" s="78" t="str">
        <f t="shared" si="2"/>
        <v>A</v>
      </c>
      <c r="M51" s="78">
        <f t="shared" si="3"/>
        <v>84.166666666666671</v>
      </c>
    </row>
    <row r="52" spans="1:13" x14ac:dyDescent="0.3">
      <c r="A52" s="75">
        <v>50</v>
      </c>
      <c r="B52" s="79" t="s">
        <v>124</v>
      </c>
      <c r="C52" s="75" t="s">
        <v>175</v>
      </c>
      <c r="D52" s="78">
        <v>70</v>
      </c>
      <c r="E52" s="78">
        <v>85</v>
      </c>
      <c r="F52" s="78">
        <v>66</v>
      </c>
      <c r="G52" s="78">
        <v>91</v>
      </c>
      <c r="H52" s="78">
        <v>69</v>
      </c>
      <c r="I52" s="78">
        <v>75</v>
      </c>
      <c r="J52" s="78">
        <f t="shared" si="0"/>
        <v>456</v>
      </c>
      <c r="K52" s="78">
        <f t="shared" si="1"/>
        <v>76</v>
      </c>
      <c r="L52" s="78" t="str">
        <f t="shared" si="2"/>
        <v>A</v>
      </c>
      <c r="M52" s="78">
        <f t="shared" si="3"/>
        <v>84.166666666666671</v>
      </c>
    </row>
    <row r="53" spans="1:13" x14ac:dyDescent="0.3">
      <c r="A53" s="75">
        <v>51</v>
      </c>
      <c r="B53" s="79" t="s">
        <v>107</v>
      </c>
      <c r="C53" s="75" t="s">
        <v>177</v>
      </c>
      <c r="D53" s="77">
        <v>79</v>
      </c>
      <c r="E53" s="77">
        <v>92</v>
      </c>
      <c r="F53" s="77">
        <v>88</v>
      </c>
      <c r="G53" s="77">
        <v>86</v>
      </c>
      <c r="H53" s="77">
        <v>71</v>
      </c>
      <c r="I53" s="77">
        <v>89</v>
      </c>
      <c r="J53" s="78">
        <f t="shared" si="0"/>
        <v>505</v>
      </c>
      <c r="K53" s="78">
        <f t="shared" si="1"/>
        <v>84.166666666666671</v>
      </c>
      <c r="L53" s="78" t="str">
        <f t="shared" si="2"/>
        <v>A+</v>
      </c>
      <c r="M53" s="78">
        <f t="shared" si="3"/>
        <v>84.166666666666671</v>
      </c>
    </row>
    <row r="54" spans="1:13" x14ac:dyDescent="0.3">
      <c r="A54" s="75">
        <v>52</v>
      </c>
      <c r="B54" s="79" t="s">
        <v>125</v>
      </c>
      <c r="C54" s="75" t="s">
        <v>174</v>
      </c>
      <c r="D54" s="78">
        <v>71</v>
      </c>
      <c r="E54" s="78">
        <v>84</v>
      </c>
      <c r="F54" s="78">
        <v>67</v>
      </c>
      <c r="G54" s="78">
        <v>76</v>
      </c>
      <c r="H54" s="78">
        <v>63</v>
      </c>
      <c r="I54" s="78">
        <v>62</v>
      </c>
      <c r="J54" s="78">
        <f t="shared" si="0"/>
        <v>423</v>
      </c>
      <c r="K54" s="78">
        <f t="shared" si="1"/>
        <v>70.5</v>
      </c>
      <c r="L54" s="78" t="str">
        <f t="shared" si="2"/>
        <v>A</v>
      </c>
      <c r="M54" s="78">
        <f t="shared" si="3"/>
        <v>83.833333333333329</v>
      </c>
    </row>
    <row r="55" spans="1:13" x14ac:dyDescent="0.3">
      <c r="A55" s="75">
        <v>53</v>
      </c>
      <c r="B55" s="79" t="s">
        <v>126</v>
      </c>
      <c r="C55" s="75" t="s">
        <v>177</v>
      </c>
      <c r="D55" s="77">
        <v>72</v>
      </c>
      <c r="E55" s="77">
        <v>86</v>
      </c>
      <c r="F55" s="77">
        <v>71</v>
      </c>
      <c r="G55" s="77">
        <v>86</v>
      </c>
      <c r="H55" s="77">
        <v>75</v>
      </c>
      <c r="I55" s="77">
        <v>89</v>
      </c>
      <c r="J55" s="78">
        <f t="shared" si="0"/>
        <v>479</v>
      </c>
      <c r="K55" s="78">
        <f t="shared" si="1"/>
        <v>79.833333333333329</v>
      </c>
      <c r="L55" s="78" t="str">
        <f t="shared" si="2"/>
        <v>A</v>
      </c>
      <c r="M55" s="78">
        <f t="shared" si="3"/>
        <v>83.833333333333329</v>
      </c>
    </row>
    <row r="56" spans="1:13" x14ac:dyDescent="0.3">
      <c r="A56" s="75">
        <v>54</v>
      </c>
      <c r="B56" s="79" t="s">
        <v>127</v>
      </c>
      <c r="C56" s="75" t="s">
        <v>174</v>
      </c>
      <c r="D56" s="78">
        <v>65</v>
      </c>
      <c r="E56" s="78">
        <v>88</v>
      </c>
      <c r="F56" s="78">
        <v>85</v>
      </c>
      <c r="G56" s="78">
        <v>74</v>
      </c>
      <c r="H56" s="78">
        <v>91</v>
      </c>
      <c r="I56" s="78">
        <v>87</v>
      </c>
      <c r="J56" s="78">
        <f t="shared" si="0"/>
        <v>490</v>
      </c>
      <c r="K56" s="78">
        <f t="shared" si="1"/>
        <v>81.666666666666671</v>
      </c>
      <c r="L56" s="78" t="str">
        <f t="shared" si="2"/>
        <v>A+</v>
      </c>
      <c r="M56" s="78">
        <f t="shared" si="3"/>
        <v>83.833333333333329</v>
      </c>
    </row>
    <row r="57" spans="1:13" x14ac:dyDescent="0.3">
      <c r="A57" s="75">
        <v>55</v>
      </c>
      <c r="B57" s="79" t="s">
        <v>128</v>
      </c>
      <c r="C57" s="75" t="s">
        <v>175</v>
      </c>
      <c r="D57" s="77">
        <v>62</v>
      </c>
      <c r="E57" s="77">
        <v>75</v>
      </c>
      <c r="F57" s="77">
        <v>70</v>
      </c>
      <c r="G57" s="77">
        <v>80</v>
      </c>
      <c r="H57" s="77">
        <v>70</v>
      </c>
      <c r="I57" s="77">
        <v>66</v>
      </c>
      <c r="J57" s="78">
        <f t="shared" si="0"/>
        <v>423</v>
      </c>
      <c r="K57" s="78">
        <f t="shared" si="1"/>
        <v>70.5</v>
      </c>
      <c r="L57" s="78" t="str">
        <f t="shared" si="2"/>
        <v>A</v>
      </c>
      <c r="M57" s="78">
        <f t="shared" si="3"/>
        <v>83.833333333333329</v>
      </c>
    </row>
    <row r="58" spans="1:13" x14ac:dyDescent="0.3">
      <c r="A58" s="75">
        <v>56</v>
      </c>
      <c r="B58" s="79" t="s">
        <v>117</v>
      </c>
      <c r="C58" s="75" t="s">
        <v>175</v>
      </c>
      <c r="D58" s="78">
        <v>65</v>
      </c>
      <c r="E58" s="78">
        <v>85</v>
      </c>
      <c r="F58" s="78">
        <v>76</v>
      </c>
      <c r="G58" s="78">
        <v>61</v>
      </c>
      <c r="H58" s="78">
        <v>79</v>
      </c>
      <c r="I58" s="78">
        <v>84</v>
      </c>
      <c r="J58" s="78">
        <f t="shared" si="0"/>
        <v>450</v>
      </c>
      <c r="K58" s="78">
        <f t="shared" si="1"/>
        <v>75</v>
      </c>
      <c r="L58" s="78" t="str">
        <f t="shared" si="2"/>
        <v>A</v>
      </c>
      <c r="M58" s="78">
        <f t="shared" si="3"/>
        <v>83.833333333333329</v>
      </c>
    </row>
    <row r="59" spans="1:13" x14ac:dyDescent="0.3">
      <c r="A59" s="75">
        <v>57</v>
      </c>
      <c r="B59" s="79" t="s">
        <v>117</v>
      </c>
      <c r="C59" s="75" t="s">
        <v>175</v>
      </c>
      <c r="D59" s="77">
        <v>60</v>
      </c>
      <c r="E59" s="77">
        <v>88</v>
      </c>
      <c r="F59" s="77">
        <v>84</v>
      </c>
      <c r="G59" s="77">
        <v>90</v>
      </c>
      <c r="H59" s="77">
        <v>69</v>
      </c>
      <c r="I59" s="77">
        <v>91</v>
      </c>
      <c r="J59" s="78">
        <f t="shared" si="0"/>
        <v>482</v>
      </c>
      <c r="K59" s="78">
        <f t="shared" si="1"/>
        <v>80.333333333333329</v>
      </c>
      <c r="L59" s="78" t="str">
        <f t="shared" si="2"/>
        <v>A+</v>
      </c>
      <c r="M59" s="78">
        <f t="shared" si="3"/>
        <v>83.833333333333329</v>
      </c>
    </row>
    <row r="60" spans="1:13" x14ac:dyDescent="0.3">
      <c r="A60" s="75">
        <v>58</v>
      </c>
      <c r="B60" s="79" t="s">
        <v>129</v>
      </c>
      <c r="C60" s="75" t="s">
        <v>175</v>
      </c>
      <c r="D60" s="78">
        <v>70</v>
      </c>
      <c r="E60" s="78">
        <v>86</v>
      </c>
      <c r="F60" s="78">
        <v>84</v>
      </c>
      <c r="G60" s="78">
        <v>86</v>
      </c>
      <c r="H60" s="78">
        <v>68</v>
      </c>
      <c r="I60" s="78">
        <v>66</v>
      </c>
      <c r="J60" s="78">
        <f t="shared" si="0"/>
        <v>460</v>
      </c>
      <c r="K60" s="78">
        <f t="shared" si="1"/>
        <v>76.666666666666671</v>
      </c>
      <c r="L60" s="78" t="str">
        <f t="shared" si="2"/>
        <v>A</v>
      </c>
      <c r="M60" s="78">
        <f t="shared" si="3"/>
        <v>83.833333333333329</v>
      </c>
    </row>
    <row r="61" spans="1:13" x14ac:dyDescent="0.3">
      <c r="A61" s="75">
        <v>59</v>
      </c>
      <c r="B61" s="79" t="s">
        <v>130</v>
      </c>
      <c r="C61" s="75" t="s">
        <v>175</v>
      </c>
      <c r="D61" s="77">
        <v>68</v>
      </c>
      <c r="E61" s="77">
        <v>77</v>
      </c>
      <c r="F61" s="77">
        <v>89</v>
      </c>
      <c r="G61" s="77">
        <v>71</v>
      </c>
      <c r="H61" s="77">
        <v>65</v>
      </c>
      <c r="I61" s="77">
        <v>63</v>
      </c>
      <c r="J61" s="78">
        <f t="shared" si="0"/>
        <v>433</v>
      </c>
      <c r="K61" s="78">
        <f t="shared" si="1"/>
        <v>72.166666666666671</v>
      </c>
      <c r="L61" s="78" t="str">
        <f t="shared" si="2"/>
        <v>A</v>
      </c>
      <c r="M61" s="78">
        <f t="shared" si="3"/>
        <v>83.833333333333329</v>
      </c>
    </row>
    <row r="62" spans="1:13" x14ac:dyDescent="0.3">
      <c r="A62" s="75">
        <v>60</v>
      </c>
      <c r="B62" s="79" t="s">
        <v>131</v>
      </c>
      <c r="C62" s="75" t="s">
        <v>176</v>
      </c>
      <c r="D62" s="78">
        <v>67</v>
      </c>
      <c r="E62" s="78">
        <v>86</v>
      </c>
      <c r="F62" s="78">
        <v>85</v>
      </c>
      <c r="G62" s="78">
        <v>68</v>
      </c>
      <c r="H62" s="78">
        <v>70</v>
      </c>
      <c r="I62" s="78">
        <v>89</v>
      </c>
      <c r="J62" s="78">
        <f t="shared" si="0"/>
        <v>465</v>
      </c>
      <c r="K62" s="78">
        <f t="shared" si="1"/>
        <v>77.5</v>
      </c>
      <c r="L62" s="78" t="str">
        <f t="shared" si="2"/>
        <v>A</v>
      </c>
      <c r="M62" s="78">
        <f t="shared" si="3"/>
        <v>83.833333333333329</v>
      </c>
    </row>
    <row r="63" spans="1:13" x14ac:dyDescent="0.3">
      <c r="A63" s="75">
        <v>61</v>
      </c>
      <c r="B63" s="79" t="s">
        <v>132</v>
      </c>
      <c r="C63" s="75" t="s">
        <v>176</v>
      </c>
      <c r="D63" s="77">
        <v>68</v>
      </c>
      <c r="E63" s="77">
        <v>75</v>
      </c>
      <c r="F63" s="77">
        <v>83</v>
      </c>
      <c r="G63" s="77">
        <v>93</v>
      </c>
      <c r="H63" s="77">
        <v>92</v>
      </c>
      <c r="I63" s="77">
        <v>92</v>
      </c>
      <c r="J63" s="78">
        <f t="shared" si="0"/>
        <v>503</v>
      </c>
      <c r="K63" s="78">
        <f t="shared" si="1"/>
        <v>83.833333333333329</v>
      </c>
      <c r="L63" s="78" t="str">
        <f t="shared" si="2"/>
        <v>A+</v>
      </c>
      <c r="M63" s="78">
        <f t="shared" si="3"/>
        <v>83.833333333333329</v>
      </c>
    </row>
    <row r="64" spans="1:13" x14ac:dyDescent="0.3">
      <c r="A64" s="75">
        <v>62</v>
      </c>
      <c r="B64" s="79" t="s">
        <v>133</v>
      </c>
      <c r="C64" s="75" t="s">
        <v>177</v>
      </c>
      <c r="D64" s="78">
        <v>73</v>
      </c>
      <c r="E64" s="78">
        <v>76</v>
      </c>
      <c r="F64" s="78">
        <v>79</v>
      </c>
      <c r="G64" s="78">
        <v>77</v>
      </c>
      <c r="H64" s="78">
        <v>64</v>
      </c>
      <c r="I64" s="78">
        <v>61</v>
      </c>
      <c r="J64" s="78">
        <f t="shared" si="0"/>
        <v>430</v>
      </c>
      <c r="K64" s="78">
        <f t="shared" si="1"/>
        <v>71.666666666666671</v>
      </c>
      <c r="L64" s="78" t="str">
        <f t="shared" si="2"/>
        <v>A</v>
      </c>
      <c r="M64" s="78">
        <f t="shared" si="3"/>
        <v>82.666666666666671</v>
      </c>
    </row>
    <row r="65" spans="1:13" x14ac:dyDescent="0.3">
      <c r="A65" s="75">
        <v>63</v>
      </c>
      <c r="B65" s="79" t="s">
        <v>98</v>
      </c>
      <c r="C65" s="75" t="s">
        <v>173</v>
      </c>
      <c r="D65" s="77">
        <v>79</v>
      </c>
      <c r="E65" s="77">
        <v>79</v>
      </c>
      <c r="F65" s="77">
        <v>84</v>
      </c>
      <c r="G65" s="77">
        <v>73</v>
      </c>
      <c r="H65" s="77">
        <v>93</v>
      </c>
      <c r="I65" s="77">
        <v>86</v>
      </c>
      <c r="J65" s="78">
        <f t="shared" si="0"/>
        <v>494</v>
      </c>
      <c r="K65" s="78">
        <f t="shared" si="1"/>
        <v>82.333333333333329</v>
      </c>
      <c r="L65" s="78" t="str">
        <f t="shared" si="2"/>
        <v>A+</v>
      </c>
      <c r="M65" s="78">
        <f t="shared" si="3"/>
        <v>82.666666666666671</v>
      </c>
    </row>
    <row r="66" spans="1:13" x14ac:dyDescent="0.3">
      <c r="A66" s="75">
        <v>64</v>
      </c>
      <c r="B66" s="79" t="s">
        <v>134</v>
      </c>
      <c r="C66" s="75" t="s">
        <v>173</v>
      </c>
      <c r="D66" s="78">
        <v>70</v>
      </c>
      <c r="E66" s="78">
        <v>76</v>
      </c>
      <c r="F66" s="78">
        <v>91</v>
      </c>
      <c r="G66" s="78">
        <v>63</v>
      </c>
      <c r="H66" s="78">
        <v>75</v>
      </c>
      <c r="I66" s="78">
        <v>81</v>
      </c>
      <c r="J66" s="78">
        <f t="shared" si="0"/>
        <v>456</v>
      </c>
      <c r="K66" s="78">
        <f t="shared" si="1"/>
        <v>76</v>
      </c>
      <c r="L66" s="78" t="str">
        <f t="shared" si="2"/>
        <v>A</v>
      </c>
      <c r="M66" s="78">
        <f t="shared" si="3"/>
        <v>82.666666666666671</v>
      </c>
    </row>
    <row r="67" spans="1:13" x14ac:dyDescent="0.3">
      <c r="A67" s="75">
        <v>65</v>
      </c>
      <c r="B67" s="79" t="s">
        <v>135</v>
      </c>
      <c r="C67" s="75" t="s">
        <v>177</v>
      </c>
      <c r="D67" s="77">
        <v>78</v>
      </c>
      <c r="E67" s="77">
        <v>69</v>
      </c>
      <c r="F67" s="77">
        <v>88</v>
      </c>
      <c r="G67" s="77">
        <v>73</v>
      </c>
      <c r="H67" s="77">
        <v>72</v>
      </c>
      <c r="I67" s="77">
        <v>80</v>
      </c>
      <c r="J67" s="78">
        <f t="shared" si="0"/>
        <v>460</v>
      </c>
      <c r="K67" s="78">
        <f t="shared" si="1"/>
        <v>76.666666666666671</v>
      </c>
      <c r="L67" s="78" t="str">
        <f t="shared" si="2"/>
        <v>A</v>
      </c>
      <c r="M67" s="78">
        <f t="shared" si="3"/>
        <v>82.666666666666671</v>
      </c>
    </row>
    <row r="68" spans="1:13" x14ac:dyDescent="0.3">
      <c r="A68" s="75">
        <v>66</v>
      </c>
      <c r="B68" s="79" t="s">
        <v>136</v>
      </c>
      <c r="C68" s="75" t="s">
        <v>173</v>
      </c>
      <c r="D68" s="78">
        <v>55</v>
      </c>
      <c r="E68" s="78">
        <v>80</v>
      </c>
      <c r="F68" s="78">
        <v>93</v>
      </c>
      <c r="G68" s="78">
        <v>91</v>
      </c>
      <c r="H68" s="78">
        <v>65</v>
      </c>
      <c r="I68" s="78">
        <v>66</v>
      </c>
      <c r="J68" s="78">
        <f t="shared" ref="J68:J102" si="4">SUM(D68:I68)</f>
        <v>450</v>
      </c>
      <c r="K68" s="78">
        <f t="shared" ref="K68:K102" si="5">AVERAGE(D68:I68)</f>
        <v>75</v>
      </c>
      <c r="L68" s="78" t="str">
        <f t="shared" ref="L68:L102" si="6">_xlfn.IFS(K68&gt;=80,"A+",K68&gt;=70,"A",K68&gt;=65,"B+",K68&gt;=60,"B",K68&gt;=50,"C",K68&lt;55,"D",K68&lt;33,"FAIL")</f>
        <v>A</v>
      </c>
      <c r="M68" s="78">
        <f t="shared" ref="M68:M102" si="7">PERCENTILE(K68:K167,1)</f>
        <v>82.666666666666671</v>
      </c>
    </row>
    <row r="69" spans="1:13" x14ac:dyDescent="0.3">
      <c r="A69" s="75">
        <v>67</v>
      </c>
      <c r="B69" s="79" t="s">
        <v>137</v>
      </c>
      <c r="C69" s="75" t="s">
        <v>173</v>
      </c>
      <c r="D69" s="77">
        <v>56</v>
      </c>
      <c r="E69" s="77">
        <v>84</v>
      </c>
      <c r="F69" s="77">
        <v>63</v>
      </c>
      <c r="G69" s="77">
        <v>64</v>
      </c>
      <c r="H69" s="77">
        <v>60</v>
      </c>
      <c r="I69" s="77">
        <v>60</v>
      </c>
      <c r="J69" s="78">
        <f t="shared" si="4"/>
        <v>387</v>
      </c>
      <c r="K69" s="78">
        <f t="shared" si="5"/>
        <v>64.5</v>
      </c>
      <c r="L69" s="78" t="str">
        <f t="shared" si="6"/>
        <v>B</v>
      </c>
      <c r="M69" s="78">
        <f t="shared" si="7"/>
        <v>82.666666666666671</v>
      </c>
    </row>
    <row r="70" spans="1:13" x14ac:dyDescent="0.3">
      <c r="A70" s="75">
        <v>68</v>
      </c>
      <c r="B70" s="79" t="s">
        <v>138</v>
      </c>
      <c r="C70" s="75" t="s">
        <v>173</v>
      </c>
      <c r="D70" s="78">
        <v>69</v>
      </c>
      <c r="E70" s="78">
        <v>82</v>
      </c>
      <c r="F70" s="78">
        <v>89</v>
      </c>
      <c r="G70" s="78">
        <v>72</v>
      </c>
      <c r="H70" s="78">
        <v>79</v>
      </c>
      <c r="I70" s="78">
        <v>71</v>
      </c>
      <c r="J70" s="78">
        <f t="shared" si="4"/>
        <v>462</v>
      </c>
      <c r="K70" s="78">
        <f t="shared" si="5"/>
        <v>77</v>
      </c>
      <c r="L70" s="78" t="str">
        <f t="shared" si="6"/>
        <v>A</v>
      </c>
      <c r="M70" s="78">
        <f t="shared" si="7"/>
        <v>82.666666666666671</v>
      </c>
    </row>
    <row r="71" spans="1:13" x14ac:dyDescent="0.3">
      <c r="A71" s="75">
        <v>69</v>
      </c>
      <c r="B71" s="79" t="s">
        <v>139</v>
      </c>
      <c r="C71" s="75" t="s">
        <v>173</v>
      </c>
      <c r="D71" s="77">
        <v>76</v>
      </c>
      <c r="E71" s="77">
        <v>74</v>
      </c>
      <c r="F71" s="77">
        <v>66</v>
      </c>
      <c r="G71" s="77">
        <v>80</v>
      </c>
      <c r="H71" s="77">
        <v>64</v>
      </c>
      <c r="I71" s="77">
        <v>82</v>
      </c>
      <c r="J71" s="78">
        <f t="shared" si="4"/>
        <v>442</v>
      </c>
      <c r="K71" s="78">
        <f t="shared" si="5"/>
        <v>73.666666666666671</v>
      </c>
      <c r="L71" s="78" t="str">
        <f t="shared" si="6"/>
        <v>A</v>
      </c>
      <c r="M71" s="78">
        <f t="shared" si="7"/>
        <v>82.666666666666671</v>
      </c>
    </row>
    <row r="72" spans="1:13" x14ac:dyDescent="0.3">
      <c r="A72" s="75">
        <v>70</v>
      </c>
      <c r="B72" s="79" t="s">
        <v>114</v>
      </c>
      <c r="C72" s="75" t="s">
        <v>173</v>
      </c>
      <c r="D72" s="78">
        <v>74</v>
      </c>
      <c r="E72" s="78">
        <v>92</v>
      </c>
      <c r="F72" s="78">
        <v>67</v>
      </c>
      <c r="G72" s="78">
        <v>84</v>
      </c>
      <c r="H72" s="78">
        <v>69</v>
      </c>
      <c r="I72" s="78">
        <v>85</v>
      </c>
      <c r="J72" s="78">
        <f t="shared" si="4"/>
        <v>471</v>
      </c>
      <c r="K72" s="78">
        <f t="shared" si="5"/>
        <v>78.5</v>
      </c>
      <c r="L72" s="78" t="str">
        <f t="shared" si="6"/>
        <v>A</v>
      </c>
      <c r="M72" s="78">
        <f t="shared" si="7"/>
        <v>82.666666666666671</v>
      </c>
    </row>
    <row r="73" spans="1:13" x14ac:dyDescent="0.3">
      <c r="A73" s="75">
        <v>71</v>
      </c>
      <c r="B73" s="79" t="s">
        <v>140</v>
      </c>
      <c r="C73" s="75" t="s">
        <v>173</v>
      </c>
      <c r="D73" s="77">
        <v>79</v>
      </c>
      <c r="E73" s="77">
        <v>75</v>
      </c>
      <c r="F73" s="77">
        <v>84</v>
      </c>
      <c r="G73" s="77">
        <v>92</v>
      </c>
      <c r="H73" s="77">
        <v>62</v>
      </c>
      <c r="I73" s="77">
        <v>90</v>
      </c>
      <c r="J73" s="78">
        <f t="shared" si="4"/>
        <v>482</v>
      </c>
      <c r="K73" s="78">
        <f t="shared" si="5"/>
        <v>80.333333333333329</v>
      </c>
      <c r="L73" s="78" t="str">
        <f t="shared" si="6"/>
        <v>A+</v>
      </c>
      <c r="M73" s="78">
        <f t="shared" si="7"/>
        <v>82.666666666666671</v>
      </c>
    </row>
    <row r="74" spans="1:13" x14ac:dyDescent="0.3">
      <c r="A74" s="75">
        <v>72</v>
      </c>
      <c r="B74" s="79" t="s">
        <v>141</v>
      </c>
      <c r="C74" s="75" t="s">
        <v>174</v>
      </c>
      <c r="D74" s="78">
        <v>88</v>
      </c>
      <c r="E74" s="78">
        <v>63</v>
      </c>
      <c r="F74" s="78">
        <v>69</v>
      </c>
      <c r="G74" s="78">
        <v>72</v>
      </c>
      <c r="H74" s="78">
        <v>72</v>
      </c>
      <c r="I74" s="78">
        <v>88</v>
      </c>
      <c r="J74" s="78">
        <f t="shared" si="4"/>
        <v>452</v>
      </c>
      <c r="K74" s="78">
        <f t="shared" si="5"/>
        <v>75.333333333333329</v>
      </c>
      <c r="L74" s="78" t="str">
        <f t="shared" si="6"/>
        <v>A</v>
      </c>
      <c r="M74" s="78">
        <f t="shared" si="7"/>
        <v>82.666666666666671</v>
      </c>
    </row>
    <row r="75" spans="1:13" x14ac:dyDescent="0.3">
      <c r="A75" s="75">
        <v>73</v>
      </c>
      <c r="B75" s="79" t="s">
        <v>142</v>
      </c>
      <c r="C75" s="75" t="s">
        <v>177</v>
      </c>
      <c r="D75" s="77">
        <v>52</v>
      </c>
      <c r="E75" s="77">
        <v>71</v>
      </c>
      <c r="F75" s="77">
        <v>61</v>
      </c>
      <c r="G75" s="77">
        <v>86</v>
      </c>
      <c r="H75" s="77">
        <v>80</v>
      </c>
      <c r="I75" s="77">
        <v>65</v>
      </c>
      <c r="J75" s="78">
        <f t="shared" si="4"/>
        <v>415</v>
      </c>
      <c r="K75" s="78">
        <f t="shared" si="5"/>
        <v>69.166666666666671</v>
      </c>
      <c r="L75" s="78" t="str">
        <f t="shared" si="6"/>
        <v>B+</v>
      </c>
      <c r="M75" s="78">
        <f t="shared" si="7"/>
        <v>82.666666666666671</v>
      </c>
    </row>
    <row r="76" spans="1:13" x14ac:dyDescent="0.3">
      <c r="A76" s="75">
        <v>74</v>
      </c>
      <c r="B76" s="79" t="s">
        <v>143</v>
      </c>
      <c r="C76" s="75" t="s">
        <v>175</v>
      </c>
      <c r="D76" s="78">
        <v>55</v>
      </c>
      <c r="E76" s="78">
        <v>81</v>
      </c>
      <c r="F76" s="78">
        <v>70</v>
      </c>
      <c r="G76" s="78">
        <v>87</v>
      </c>
      <c r="H76" s="78">
        <v>76</v>
      </c>
      <c r="I76" s="78">
        <v>79</v>
      </c>
      <c r="J76" s="78">
        <f t="shared" si="4"/>
        <v>448</v>
      </c>
      <c r="K76" s="78">
        <f t="shared" si="5"/>
        <v>74.666666666666671</v>
      </c>
      <c r="L76" s="78" t="str">
        <f t="shared" si="6"/>
        <v>A</v>
      </c>
      <c r="M76" s="78">
        <f t="shared" si="7"/>
        <v>82.666666666666671</v>
      </c>
    </row>
    <row r="77" spans="1:13" x14ac:dyDescent="0.3">
      <c r="A77" s="75">
        <v>75</v>
      </c>
      <c r="B77" s="79" t="s">
        <v>144</v>
      </c>
      <c r="C77" s="75" t="s">
        <v>173</v>
      </c>
      <c r="D77" s="77">
        <v>55</v>
      </c>
      <c r="E77" s="77">
        <v>65</v>
      </c>
      <c r="F77" s="77">
        <v>76</v>
      </c>
      <c r="G77" s="77">
        <v>82</v>
      </c>
      <c r="H77" s="77">
        <v>82</v>
      </c>
      <c r="I77" s="77">
        <v>71</v>
      </c>
      <c r="J77" s="78">
        <f t="shared" si="4"/>
        <v>431</v>
      </c>
      <c r="K77" s="78">
        <f t="shared" si="5"/>
        <v>71.833333333333329</v>
      </c>
      <c r="L77" s="78" t="str">
        <f t="shared" si="6"/>
        <v>A</v>
      </c>
      <c r="M77" s="78">
        <f t="shared" si="7"/>
        <v>82.666666666666671</v>
      </c>
    </row>
    <row r="78" spans="1:13" x14ac:dyDescent="0.3">
      <c r="A78" s="75">
        <v>76</v>
      </c>
      <c r="B78" s="79" t="s">
        <v>145</v>
      </c>
      <c r="C78" s="75" t="s">
        <v>174</v>
      </c>
      <c r="D78" s="78">
        <v>69</v>
      </c>
      <c r="E78" s="78">
        <v>77</v>
      </c>
      <c r="F78" s="78">
        <v>78</v>
      </c>
      <c r="G78" s="78">
        <v>86</v>
      </c>
      <c r="H78" s="78">
        <v>74</v>
      </c>
      <c r="I78" s="78">
        <v>71</v>
      </c>
      <c r="J78" s="78">
        <f t="shared" si="4"/>
        <v>455</v>
      </c>
      <c r="K78" s="78">
        <f t="shared" si="5"/>
        <v>75.833333333333329</v>
      </c>
      <c r="L78" s="78" t="str">
        <f t="shared" si="6"/>
        <v>A</v>
      </c>
      <c r="M78" s="78">
        <f t="shared" si="7"/>
        <v>82.666666666666671</v>
      </c>
    </row>
    <row r="79" spans="1:13" x14ac:dyDescent="0.3">
      <c r="A79" s="75">
        <v>77</v>
      </c>
      <c r="B79" s="79" t="s">
        <v>146</v>
      </c>
      <c r="C79" s="75" t="s">
        <v>175</v>
      </c>
      <c r="D79" s="77">
        <v>53</v>
      </c>
      <c r="E79" s="77">
        <v>73</v>
      </c>
      <c r="F79" s="77">
        <v>88</v>
      </c>
      <c r="G79" s="77">
        <v>78</v>
      </c>
      <c r="H79" s="77">
        <v>69</v>
      </c>
      <c r="I79" s="77">
        <v>89</v>
      </c>
      <c r="J79" s="78">
        <f t="shared" si="4"/>
        <v>450</v>
      </c>
      <c r="K79" s="78">
        <f t="shared" si="5"/>
        <v>75</v>
      </c>
      <c r="L79" s="78" t="str">
        <f t="shared" si="6"/>
        <v>A</v>
      </c>
      <c r="M79" s="78">
        <f t="shared" si="7"/>
        <v>82.666666666666671</v>
      </c>
    </row>
    <row r="80" spans="1:13" x14ac:dyDescent="0.3">
      <c r="A80" s="75">
        <v>78</v>
      </c>
      <c r="B80" s="79" t="s">
        <v>147</v>
      </c>
      <c r="C80" s="75" t="s">
        <v>177</v>
      </c>
      <c r="D80" s="78">
        <v>69</v>
      </c>
      <c r="E80" s="78">
        <v>69</v>
      </c>
      <c r="F80" s="78">
        <v>93</v>
      </c>
      <c r="G80" s="78">
        <v>68</v>
      </c>
      <c r="H80" s="78">
        <v>68</v>
      </c>
      <c r="I80" s="78">
        <v>65</v>
      </c>
      <c r="J80" s="78">
        <f t="shared" si="4"/>
        <v>432</v>
      </c>
      <c r="K80" s="78">
        <f t="shared" si="5"/>
        <v>72</v>
      </c>
      <c r="L80" s="78" t="str">
        <f t="shared" si="6"/>
        <v>A</v>
      </c>
      <c r="M80" s="78">
        <f t="shared" si="7"/>
        <v>82.666666666666671</v>
      </c>
    </row>
    <row r="81" spans="1:13" x14ac:dyDescent="0.3">
      <c r="A81" s="75">
        <v>79</v>
      </c>
      <c r="B81" s="79" t="s">
        <v>148</v>
      </c>
      <c r="C81" s="75" t="s">
        <v>176</v>
      </c>
      <c r="D81" s="77">
        <v>89</v>
      </c>
      <c r="E81" s="77">
        <v>73</v>
      </c>
      <c r="F81" s="77">
        <v>86</v>
      </c>
      <c r="G81" s="77">
        <v>93</v>
      </c>
      <c r="H81" s="77">
        <v>72</v>
      </c>
      <c r="I81" s="77">
        <v>83</v>
      </c>
      <c r="J81" s="78">
        <f t="shared" si="4"/>
        <v>496</v>
      </c>
      <c r="K81" s="78">
        <f t="shared" si="5"/>
        <v>82.666666666666671</v>
      </c>
      <c r="L81" s="78" t="str">
        <f t="shared" si="6"/>
        <v>A+</v>
      </c>
      <c r="M81" s="78">
        <f t="shared" si="7"/>
        <v>82.666666666666671</v>
      </c>
    </row>
    <row r="82" spans="1:13" x14ac:dyDescent="0.3">
      <c r="A82" s="75">
        <v>80</v>
      </c>
      <c r="B82" s="79" t="s">
        <v>149</v>
      </c>
      <c r="C82" s="75" t="s">
        <v>176</v>
      </c>
      <c r="D82" s="78">
        <v>51</v>
      </c>
      <c r="E82" s="78">
        <v>82</v>
      </c>
      <c r="F82" s="78">
        <v>72</v>
      </c>
      <c r="G82" s="78">
        <v>70</v>
      </c>
      <c r="H82" s="78">
        <v>88</v>
      </c>
      <c r="I82" s="78">
        <v>64</v>
      </c>
      <c r="J82" s="78">
        <f t="shared" si="4"/>
        <v>427</v>
      </c>
      <c r="K82" s="78">
        <f t="shared" si="5"/>
        <v>71.166666666666671</v>
      </c>
      <c r="L82" s="78" t="str">
        <f t="shared" si="6"/>
        <v>A</v>
      </c>
      <c r="M82" s="78">
        <f t="shared" si="7"/>
        <v>82.5</v>
      </c>
    </row>
    <row r="83" spans="1:13" x14ac:dyDescent="0.3">
      <c r="A83" s="75">
        <v>81</v>
      </c>
      <c r="B83" s="79" t="s">
        <v>150</v>
      </c>
      <c r="C83" s="75" t="s">
        <v>176</v>
      </c>
      <c r="D83" s="77">
        <v>58</v>
      </c>
      <c r="E83" s="77">
        <v>84</v>
      </c>
      <c r="F83" s="77">
        <v>90</v>
      </c>
      <c r="G83" s="77">
        <v>92</v>
      </c>
      <c r="H83" s="77">
        <v>87</v>
      </c>
      <c r="I83" s="77">
        <v>84</v>
      </c>
      <c r="J83" s="78">
        <f t="shared" si="4"/>
        <v>495</v>
      </c>
      <c r="K83" s="78">
        <f t="shared" si="5"/>
        <v>82.5</v>
      </c>
      <c r="L83" s="78" t="str">
        <f t="shared" si="6"/>
        <v>A+</v>
      </c>
      <c r="M83" s="78">
        <f t="shared" si="7"/>
        <v>82.5</v>
      </c>
    </row>
    <row r="84" spans="1:13" x14ac:dyDescent="0.3">
      <c r="A84" s="75">
        <v>82</v>
      </c>
      <c r="B84" s="79" t="s">
        <v>109</v>
      </c>
      <c r="C84" s="75" t="s">
        <v>177</v>
      </c>
      <c r="D84" s="78">
        <v>53</v>
      </c>
      <c r="E84" s="78">
        <v>72</v>
      </c>
      <c r="F84" s="78">
        <v>80</v>
      </c>
      <c r="G84" s="78">
        <v>93</v>
      </c>
      <c r="H84" s="78">
        <v>64</v>
      </c>
      <c r="I84" s="78">
        <v>74</v>
      </c>
      <c r="J84" s="78">
        <f t="shared" si="4"/>
        <v>436</v>
      </c>
      <c r="K84" s="78">
        <f t="shared" si="5"/>
        <v>72.666666666666671</v>
      </c>
      <c r="L84" s="78" t="str">
        <f t="shared" si="6"/>
        <v>A</v>
      </c>
      <c r="M84" s="78">
        <f t="shared" si="7"/>
        <v>80.666666666666671</v>
      </c>
    </row>
    <row r="85" spans="1:13" x14ac:dyDescent="0.3">
      <c r="A85" s="75">
        <v>83</v>
      </c>
      <c r="B85" s="79" t="s">
        <v>151</v>
      </c>
      <c r="C85" s="75" t="s">
        <v>173</v>
      </c>
      <c r="D85" s="77">
        <v>83</v>
      </c>
      <c r="E85" s="77">
        <v>61</v>
      </c>
      <c r="F85" s="77">
        <v>74</v>
      </c>
      <c r="G85" s="77">
        <v>81</v>
      </c>
      <c r="H85" s="77">
        <v>63</v>
      </c>
      <c r="I85" s="77">
        <v>68</v>
      </c>
      <c r="J85" s="78">
        <f t="shared" si="4"/>
        <v>430</v>
      </c>
      <c r="K85" s="78">
        <f t="shared" si="5"/>
        <v>71.666666666666671</v>
      </c>
      <c r="L85" s="78" t="str">
        <f t="shared" si="6"/>
        <v>A</v>
      </c>
      <c r="M85" s="78">
        <f t="shared" si="7"/>
        <v>80.666666666666671</v>
      </c>
    </row>
    <row r="86" spans="1:13" x14ac:dyDescent="0.3">
      <c r="A86" s="75">
        <v>84</v>
      </c>
      <c r="B86" s="79" t="s">
        <v>152</v>
      </c>
      <c r="C86" s="75" t="s">
        <v>174</v>
      </c>
      <c r="D86" s="78">
        <v>79</v>
      </c>
      <c r="E86" s="78">
        <v>79</v>
      </c>
      <c r="F86" s="78">
        <v>84</v>
      </c>
      <c r="G86" s="78">
        <v>65</v>
      </c>
      <c r="H86" s="78">
        <v>74</v>
      </c>
      <c r="I86" s="78">
        <v>87</v>
      </c>
      <c r="J86" s="78">
        <f t="shared" si="4"/>
        <v>468</v>
      </c>
      <c r="K86" s="78">
        <f t="shared" si="5"/>
        <v>78</v>
      </c>
      <c r="L86" s="78" t="str">
        <f t="shared" si="6"/>
        <v>A</v>
      </c>
      <c r="M86" s="78">
        <f t="shared" si="7"/>
        <v>80.666666666666671</v>
      </c>
    </row>
    <row r="87" spans="1:13" x14ac:dyDescent="0.3">
      <c r="A87" s="75">
        <v>85</v>
      </c>
      <c r="B87" s="79" t="s">
        <v>153</v>
      </c>
      <c r="C87" s="75" t="s">
        <v>175</v>
      </c>
      <c r="D87" s="77">
        <v>87</v>
      </c>
      <c r="E87" s="77">
        <v>77</v>
      </c>
      <c r="F87" s="77">
        <v>61</v>
      </c>
      <c r="G87" s="77">
        <v>63</v>
      </c>
      <c r="H87" s="77">
        <v>68</v>
      </c>
      <c r="I87" s="77">
        <v>78</v>
      </c>
      <c r="J87" s="78">
        <f t="shared" si="4"/>
        <v>434</v>
      </c>
      <c r="K87" s="78">
        <f t="shared" si="5"/>
        <v>72.333333333333329</v>
      </c>
      <c r="L87" s="78" t="str">
        <f t="shared" si="6"/>
        <v>A</v>
      </c>
      <c r="M87" s="78">
        <f t="shared" si="7"/>
        <v>80.666666666666671</v>
      </c>
    </row>
    <row r="88" spans="1:13" x14ac:dyDescent="0.3">
      <c r="A88" s="75">
        <v>86</v>
      </c>
      <c r="B88" s="79" t="s">
        <v>154</v>
      </c>
      <c r="C88" s="75" t="s">
        <v>175</v>
      </c>
      <c r="D88" s="78">
        <v>66</v>
      </c>
      <c r="E88" s="78">
        <v>87</v>
      </c>
      <c r="F88" s="78">
        <v>65</v>
      </c>
      <c r="G88" s="78">
        <v>92</v>
      </c>
      <c r="H88" s="78">
        <v>69</v>
      </c>
      <c r="I88" s="78">
        <v>64</v>
      </c>
      <c r="J88" s="78">
        <f t="shared" si="4"/>
        <v>443</v>
      </c>
      <c r="K88" s="78">
        <f t="shared" si="5"/>
        <v>73.833333333333329</v>
      </c>
      <c r="L88" s="78" t="str">
        <f t="shared" si="6"/>
        <v>A</v>
      </c>
      <c r="M88" s="78">
        <f t="shared" si="7"/>
        <v>80.666666666666671</v>
      </c>
    </row>
    <row r="89" spans="1:13" x14ac:dyDescent="0.3">
      <c r="A89" s="75">
        <v>87</v>
      </c>
      <c r="B89" s="79" t="s">
        <v>155</v>
      </c>
      <c r="C89" s="75" t="s">
        <v>175</v>
      </c>
      <c r="D89" s="77">
        <v>81</v>
      </c>
      <c r="E89" s="77">
        <v>71</v>
      </c>
      <c r="F89" s="77">
        <v>77</v>
      </c>
      <c r="G89" s="77">
        <v>88</v>
      </c>
      <c r="H89" s="77">
        <v>75</v>
      </c>
      <c r="I89" s="77">
        <v>66</v>
      </c>
      <c r="J89" s="78">
        <f t="shared" si="4"/>
        <v>458</v>
      </c>
      <c r="K89" s="78">
        <f t="shared" si="5"/>
        <v>76.333333333333329</v>
      </c>
      <c r="L89" s="78" t="str">
        <f t="shared" si="6"/>
        <v>A</v>
      </c>
      <c r="M89" s="78">
        <f t="shared" si="7"/>
        <v>80.666666666666671</v>
      </c>
    </row>
    <row r="90" spans="1:13" x14ac:dyDescent="0.3">
      <c r="A90" s="75">
        <v>88</v>
      </c>
      <c r="B90" s="79" t="s">
        <v>156</v>
      </c>
      <c r="C90" s="75" t="s">
        <v>177</v>
      </c>
      <c r="D90" s="78">
        <v>57</v>
      </c>
      <c r="E90" s="78">
        <v>92</v>
      </c>
      <c r="F90" s="78">
        <v>61</v>
      </c>
      <c r="G90" s="78">
        <v>67</v>
      </c>
      <c r="H90" s="78">
        <v>60</v>
      </c>
      <c r="I90" s="78">
        <v>92</v>
      </c>
      <c r="J90" s="78">
        <f t="shared" si="4"/>
        <v>429</v>
      </c>
      <c r="K90" s="78">
        <f t="shared" si="5"/>
        <v>71.5</v>
      </c>
      <c r="L90" s="78" t="str">
        <f t="shared" si="6"/>
        <v>A</v>
      </c>
      <c r="M90" s="78">
        <f t="shared" si="7"/>
        <v>80.666666666666671</v>
      </c>
    </row>
    <row r="91" spans="1:13" x14ac:dyDescent="0.3">
      <c r="A91" s="75">
        <v>89</v>
      </c>
      <c r="B91" s="79" t="s">
        <v>157</v>
      </c>
      <c r="C91" s="75" t="s">
        <v>175</v>
      </c>
      <c r="D91" s="77">
        <v>82</v>
      </c>
      <c r="E91" s="77">
        <v>61</v>
      </c>
      <c r="F91" s="77">
        <v>77</v>
      </c>
      <c r="G91" s="77">
        <v>91</v>
      </c>
      <c r="H91" s="77">
        <v>91</v>
      </c>
      <c r="I91" s="77">
        <v>65</v>
      </c>
      <c r="J91" s="78">
        <f t="shared" si="4"/>
        <v>467</v>
      </c>
      <c r="K91" s="78">
        <f t="shared" si="5"/>
        <v>77.833333333333329</v>
      </c>
      <c r="L91" s="78" t="str">
        <f t="shared" si="6"/>
        <v>A</v>
      </c>
      <c r="M91" s="78">
        <f t="shared" si="7"/>
        <v>80.666666666666671</v>
      </c>
    </row>
    <row r="92" spans="1:13" x14ac:dyDescent="0.3">
      <c r="A92" s="75">
        <v>90</v>
      </c>
      <c r="B92" s="79" t="s">
        <v>158</v>
      </c>
      <c r="C92" s="75" t="s">
        <v>177</v>
      </c>
      <c r="D92" s="78">
        <v>71</v>
      </c>
      <c r="E92" s="78">
        <v>85</v>
      </c>
      <c r="F92" s="78">
        <v>91</v>
      </c>
      <c r="G92" s="78">
        <v>69</v>
      </c>
      <c r="H92" s="78">
        <v>76</v>
      </c>
      <c r="I92" s="78">
        <v>60</v>
      </c>
      <c r="J92" s="78">
        <f t="shared" si="4"/>
        <v>452</v>
      </c>
      <c r="K92" s="78">
        <f t="shared" si="5"/>
        <v>75.333333333333329</v>
      </c>
      <c r="L92" s="78" t="str">
        <f t="shared" si="6"/>
        <v>A</v>
      </c>
      <c r="M92" s="78">
        <f t="shared" si="7"/>
        <v>80.666666666666671</v>
      </c>
    </row>
    <row r="93" spans="1:13" x14ac:dyDescent="0.3">
      <c r="A93" s="75">
        <v>91</v>
      </c>
      <c r="B93" s="79" t="s">
        <v>159</v>
      </c>
      <c r="C93" s="75" t="s">
        <v>177</v>
      </c>
      <c r="D93" s="77">
        <v>90</v>
      </c>
      <c r="E93" s="77">
        <v>62</v>
      </c>
      <c r="F93" s="77">
        <v>66</v>
      </c>
      <c r="G93" s="77">
        <v>60</v>
      </c>
      <c r="H93" s="77">
        <v>81</v>
      </c>
      <c r="I93" s="77">
        <v>64</v>
      </c>
      <c r="J93" s="78">
        <f t="shared" si="4"/>
        <v>423</v>
      </c>
      <c r="K93" s="78">
        <f t="shared" si="5"/>
        <v>70.5</v>
      </c>
      <c r="L93" s="78" t="str">
        <f t="shared" si="6"/>
        <v>A</v>
      </c>
      <c r="M93" s="78">
        <f t="shared" si="7"/>
        <v>80.666666666666671</v>
      </c>
    </row>
    <row r="94" spans="1:13" x14ac:dyDescent="0.3">
      <c r="A94" s="75">
        <v>92</v>
      </c>
      <c r="B94" s="79" t="s">
        <v>160</v>
      </c>
      <c r="C94" s="75" t="s">
        <v>176</v>
      </c>
      <c r="D94" s="78">
        <v>60</v>
      </c>
      <c r="E94" s="78">
        <v>86</v>
      </c>
      <c r="F94" s="78">
        <v>69</v>
      </c>
      <c r="G94" s="78">
        <v>60</v>
      </c>
      <c r="H94" s="78">
        <v>73</v>
      </c>
      <c r="I94" s="78">
        <v>92</v>
      </c>
      <c r="J94" s="78">
        <f t="shared" si="4"/>
        <v>440</v>
      </c>
      <c r="K94" s="78">
        <f t="shared" si="5"/>
        <v>73.333333333333329</v>
      </c>
      <c r="L94" s="78" t="str">
        <f t="shared" si="6"/>
        <v>A</v>
      </c>
      <c r="M94" s="78">
        <f t="shared" si="7"/>
        <v>80.666666666666671</v>
      </c>
    </row>
    <row r="95" spans="1:13" x14ac:dyDescent="0.3">
      <c r="A95" s="75">
        <v>93</v>
      </c>
      <c r="B95" s="79" t="s">
        <v>161</v>
      </c>
      <c r="C95" s="75" t="s">
        <v>176</v>
      </c>
      <c r="D95" s="77">
        <v>58</v>
      </c>
      <c r="E95" s="77">
        <v>71</v>
      </c>
      <c r="F95" s="77">
        <v>93</v>
      </c>
      <c r="G95" s="77">
        <v>78</v>
      </c>
      <c r="H95" s="77">
        <v>82</v>
      </c>
      <c r="I95" s="77">
        <v>73</v>
      </c>
      <c r="J95" s="78">
        <f t="shared" si="4"/>
        <v>455</v>
      </c>
      <c r="K95" s="78">
        <f t="shared" si="5"/>
        <v>75.833333333333329</v>
      </c>
      <c r="L95" s="78" t="str">
        <f t="shared" si="6"/>
        <v>A</v>
      </c>
      <c r="M95" s="78">
        <f t="shared" si="7"/>
        <v>80.666666666666671</v>
      </c>
    </row>
    <row r="96" spans="1:13" x14ac:dyDescent="0.3">
      <c r="A96" s="75">
        <v>94</v>
      </c>
      <c r="B96" s="79" t="s">
        <v>162</v>
      </c>
      <c r="C96" s="75" t="s">
        <v>178</v>
      </c>
      <c r="D96" s="78">
        <v>80</v>
      </c>
      <c r="E96" s="78">
        <v>64</v>
      </c>
      <c r="F96" s="78">
        <v>61</v>
      </c>
      <c r="G96" s="78">
        <v>89</v>
      </c>
      <c r="H96" s="78">
        <v>89</v>
      </c>
      <c r="I96" s="78">
        <v>63</v>
      </c>
      <c r="J96" s="78">
        <f t="shared" si="4"/>
        <v>446</v>
      </c>
      <c r="K96" s="78">
        <f t="shared" si="5"/>
        <v>74.333333333333329</v>
      </c>
      <c r="L96" s="78" t="str">
        <f t="shared" si="6"/>
        <v>A</v>
      </c>
      <c r="M96" s="78">
        <f t="shared" si="7"/>
        <v>80.666666666666671</v>
      </c>
    </row>
    <row r="97" spans="1:13" x14ac:dyDescent="0.3">
      <c r="A97" s="75">
        <v>95</v>
      </c>
      <c r="B97" s="79" t="s">
        <v>163</v>
      </c>
      <c r="C97" s="75" t="s">
        <v>178</v>
      </c>
      <c r="D97" s="77">
        <v>60</v>
      </c>
      <c r="E97" s="77">
        <v>76</v>
      </c>
      <c r="F97" s="77">
        <v>71</v>
      </c>
      <c r="G97" s="77">
        <v>60</v>
      </c>
      <c r="H97" s="77">
        <v>67</v>
      </c>
      <c r="I97" s="77">
        <v>70</v>
      </c>
      <c r="J97" s="78">
        <f t="shared" si="4"/>
        <v>404</v>
      </c>
      <c r="K97" s="78">
        <f t="shared" si="5"/>
        <v>67.333333333333329</v>
      </c>
      <c r="L97" s="78" t="str">
        <f t="shared" si="6"/>
        <v>B+</v>
      </c>
      <c r="M97" s="78">
        <f t="shared" si="7"/>
        <v>80.666666666666671</v>
      </c>
    </row>
    <row r="98" spans="1:13" x14ac:dyDescent="0.3">
      <c r="A98" s="75">
        <v>96</v>
      </c>
      <c r="B98" s="79" t="s">
        <v>164</v>
      </c>
      <c r="C98" s="75" t="s">
        <v>178</v>
      </c>
      <c r="D98" s="78">
        <v>61</v>
      </c>
      <c r="E98" s="78">
        <v>73</v>
      </c>
      <c r="F98" s="78">
        <v>71</v>
      </c>
      <c r="G98" s="78">
        <v>81</v>
      </c>
      <c r="H98" s="78">
        <v>75</v>
      </c>
      <c r="I98" s="78">
        <v>77</v>
      </c>
      <c r="J98" s="78">
        <f t="shared" si="4"/>
        <v>438</v>
      </c>
      <c r="K98" s="78">
        <f t="shared" si="5"/>
        <v>73</v>
      </c>
      <c r="L98" s="78" t="str">
        <f t="shared" si="6"/>
        <v>A</v>
      </c>
      <c r="M98" s="78">
        <f t="shared" si="7"/>
        <v>80.666666666666671</v>
      </c>
    </row>
    <row r="99" spans="1:13" x14ac:dyDescent="0.3">
      <c r="A99" s="75">
        <v>97</v>
      </c>
      <c r="B99" s="79" t="s">
        <v>165</v>
      </c>
      <c r="C99" s="75" t="s">
        <v>176</v>
      </c>
      <c r="D99" s="77">
        <v>83</v>
      </c>
      <c r="E99" s="77">
        <v>81</v>
      </c>
      <c r="F99" s="77">
        <v>83</v>
      </c>
      <c r="G99" s="77">
        <v>60</v>
      </c>
      <c r="H99" s="77">
        <v>88</v>
      </c>
      <c r="I99" s="77">
        <v>89</v>
      </c>
      <c r="J99" s="78">
        <f t="shared" si="4"/>
        <v>484</v>
      </c>
      <c r="K99" s="78">
        <f t="shared" si="5"/>
        <v>80.666666666666671</v>
      </c>
      <c r="L99" s="78" t="str">
        <f t="shared" si="6"/>
        <v>A+</v>
      </c>
      <c r="M99" s="78">
        <f t="shared" si="7"/>
        <v>80.666666666666671</v>
      </c>
    </row>
    <row r="100" spans="1:13" x14ac:dyDescent="0.3">
      <c r="A100" s="75">
        <v>98</v>
      </c>
      <c r="B100" s="79" t="s">
        <v>166</v>
      </c>
      <c r="C100" s="75" t="s">
        <v>173</v>
      </c>
      <c r="D100" s="78">
        <v>87</v>
      </c>
      <c r="E100" s="78">
        <v>64</v>
      </c>
      <c r="F100" s="78">
        <v>88</v>
      </c>
      <c r="G100" s="78">
        <v>66</v>
      </c>
      <c r="H100" s="78">
        <v>82</v>
      </c>
      <c r="I100" s="78">
        <v>73</v>
      </c>
      <c r="J100" s="78">
        <f t="shared" si="4"/>
        <v>460</v>
      </c>
      <c r="K100" s="78">
        <f t="shared" si="5"/>
        <v>76.666666666666671</v>
      </c>
      <c r="L100" s="78" t="str">
        <f t="shared" si="6"/>
        <v>A</v>
      </c>
      <c r="M100" s="78">
        <f t="shared" si="7"/>
        <v>76.666666666666671</v>
      </c>
    </row>
    <row r="101" spans="1:13" x14ac:dyDescent="0.3">
      <c r="A101" s="75">
        <v>99</v>
      </c>
      <c r="B101" s="79" t="s">
        <v>167</v>
      </c>
      <c r="C101" s="75" t="s">
        <v>176</v>
      </c>
      <c r="D101" s="77">
        <v>84</v>
      </c>
      <c r="E101" s="77">
        <v>71</v>
      </c>
      <c r="F101" s="77">
        <v>78</v>
      </c>
      <c r="G101" s="77">
        <v>65</v>
      </c>
      <c r="H101" s="77">
        <v>72</v>
      </c>
      <c r="I101" s="77">
        <v>75</v>
      </c>
      <c r="J101" s="78">
        <f t="shared" si="4"/>
        <v>445</v>
      </c>
      <c r="K101" s="78">
        <f t="shared" si="5"/>
        <v>74.166666666666671</v>
      </c>
      <c r="L101" s="78" t="str">
        <f t="shared" si="6"/>
        <v>A</v>
      </c>
      <c r="M101" s="78">
        <f t="shared" si="7"/>
        <v>74.166666666666671</v>
      </c>
    </row>
    <row r="102" spans="1:13" x14ac:dyDescent="0.3">
      <c r="A102" s="75">
        <v>100</v>
      </c>
      <c r="B102" s="79" t="s">
        <v>168</v>
      </c>
      <c r="C102" s="75" t="s">
        <v>174</v>
      </c>
      <c r="D102" s="78">
        <v>54</v>
      </c>
      <c r="E102" s="78">
        <v>84</v>
      </c>
      <c r="F102" s="78">
        <v>70</v>
      </c>
      <c r="G102" s="78">
        <v>81</v>
      </c>
      <c r="H102" s="78">
        <v>85</v>
      </c>
      <c r="I102" s="78">
        <v>66</v>
      </c>
      <c r="J102" s="78">
        <f t="shared" si="4"/>
        <v>440</v>
      </c>
      <c r="K102" s="78">
        <f t="shared" si="5"/>
        <v>73.333333333333329</v>
      </c>
      <c r="L102" s="78" t="str">
        <f t="shared" si="6"/>
        <v>A</v>
      </c>
      <c r="M102" s="78">
        <f t="shared" si="7"/>
        <v>73.333333333333329</v>
      </c>
    </row>
  </sheetData>
  <mergeCells count="1">
    <mergeCell ref="A1:M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A5F9-6C46-4406-AAF6-0D41FD9F634E}">
  <dimension ref="A1:K102"/>
  <sheetViews>
    <sheetView topLeftCell="A54" workbookViewId="0">
      <selection activeCell="B61" sqref="B61:E80"/>
    </sheetView>
  </sheetViews>
  <sheetFormatPr defaultRowHeight="14.4" x14ac:dyDescent="0.3"/>
  <cols>
    <col min="1" max="1" width="9.44140625" bestFit="1" customWidth="1"/>
    <col min="2" max="2" width="24.5546875" bestFit="1" customWidth="1"/>
    <col min="11" max="11" width="12.44140625" bestFit="1" customWidth="1"/>
  </cols>
  <sheetData>
    <row r="1" spans="1:11" ht="18" x14ac:dyDescent="0.35">
      <c r="A1" s="138" t="s">
        <v>180</v>
      </c>
      <c r="B1" s="139"/>
      <c r="C1" s="139"/>
      <c r="D1" s="139"/>
      <c r="E1" s="139"/>
      <c r="F1" s="139"/>
      <c r="G1" s="139"/>
      <c r="H1" s="139"/>
      <c r="I1" s="139"/>
      <c r="J1" s="139"/>
      <c r="K1" s="139"/>
    </row>
    <row r="2" spans="1:11" ht="15" thickBot="1" x14ac:dyDescent="0.35">
      <c r="A2" s="93" t="s">
        <v>83</v>
      </c>
      <c r="B2" s="93" t="s">
        <v>36</v>
      </c>
      <c r="C2" s="92" t="s">
        <v>181</v>
      </c>
      <c r="D2" s="92" t="s">
        <v>182</v>
      </c>
      <c r="E2" s="92" t="s">
        <v>183</v>
      </c>
      <c r="F2" s="92" t="s">
        <v>184</v>
      </c>
      <c r="G2" s="92" t="s">
        <v>185</v>
      </c>
      <c r="H2" s="92" t="s">
        <v>186</v>
      </c>
      <c r="I2" s="92" t="s">
        <v>192</v>
      </c>
      <c r="J2" s="92" t="s">
        <v>193</v>
      </c>
      <c r="K2" s="92" t="s">
        <v>10</v>
      </c>
    </row>
    <row r="3" spans="1:11" x14ac:dyDescent="0.3">
      <c r="A3" s="75">
        <v>1</v>
      </c>
      <c r="B3" s="76" t="s">
        <v>169</v>
      </c>
      <c r="C3" s="77">
        <v>86</v>
      </c>
      <c r="D3" s="77">
        <v>65</v>
      </c>
      <c r="E3" s="77">
        <v>93</v>
      </c>
      <c r="F3" s="77">
        <v>67</v>
      </c>
      <c r="G3" s="77">
        <v>65</v>
      </c>
      <c r="H3" s="82">
        <v>91</v>
      </c>
      <c r="I3" s="84">
        <f>MIN(C3:H3)</f>
        <v>65</v>
      </c>
      <c r="J3" s="85">
        <f>MAX(C3:H3)</f>
        <v>93</v>
      </c>
      <c r="K3" s="86">
        <f>AVERAGE(C3:H3)</f>
        <v>77.833333333333329</v>
      </c>
    </row>
    <row r="4" spans="1:11" x14ac:dyDescent="0.3">
      <c r="A4" s="75">
        <v>2</v>
      </c>
      <c r="B4" s="76" t="s">
        <v>85</v>
      </c>
      <c r="C4" s="78">
        <v>90</v>
      </c>
      <c r="D4" s="78">
        <v>86</v>
      </c>
      <c r="E4" s="78">
        <v>68</v>
      </c>
      <c r="F4" s="78">
        <v>69</v>
      </c>
      <c r="G4" s="78">
        <v>89</v>
      </c>
      <c r="H4" s="83">
        <v>83</v>
      </c>
      <c r="I4" s="87">
        <f t="shared" ref="I4:I67" si="0">MIN(C4:H4)</f>
        <v>68</v>
      </c>
      <c r="J4" s="74">
        <f t="shared" ref="J4:J67" si="1">MAX(C4:H4)</f>
        <v>90</v>
      </c>
      <c r="K4" s="88">
        <f t="shared" ref="K4:K67" si="2">AVERAGE(C4:H4)</f>
        <v>80.833333333333329</v>
      </c>
    </row>
    <row r="5" spans="1:11" x14ac:dyDescent="0.3">
      <c r="A5" s="75">
        <v>3</v>
      </c>
      <c r="B5" s="76" t="s">
        <v>40</v>
      </c>
      <c r="C5" s="77">
        <v>77</v>
      </c>
      <c r="D5" s="77">
        <v>85</v>
      </c>
      <c r="E5" s="77">
        <v>78</v>
      </c>
      <c r="F5" s="77">
        <v>87</v>
      </c>
      <c r="G5" s="77">
        <v>84</v>
      </c>
      <c r="H5" s="82">
        <v>89</v>
      </c>
      <c r="I5" s="87">
        <f t="shared" si="0"/>
        <v>77</v>
      </c>
      <c r="J5" s="74">
        <f t="shared" si="1"/>
        <v>89</v>
      </c>
      <c r="K5" s="88">
        <f t="shared" si="2"/>
        <v>83.333333333333329</v>
      </c>
    </row>
    <row r="6" spans="1:11" x14ac:dyDescent="0.3">
      <c r="A6" s="75">
        <v>4</v>
      </c>
      <c r="B6" s="76" t="s">
        <v>4</v>
      </c>
      <c r="C6" s="78">
        <v>75</v>
      </c>
      <c r="D6" s="78">
        <v>67</v>
      </c>
      <c r="E6" s="78">
        <v>79</v>
      </c>
      <c r="F6" s="78">
        <v>90</v>
      </c>
      <c r="G6" s="78">
        <v>62</v>
      </c>
      <c r="H6" s="83">
        <v>65</v>
      </c>
      <c r="I6" s="87">
        <f t="shared" si="0"/>
        <v>62</v>
      </c>
      <c r="J6" s="74">
        <f t="shared" si="1"/>
        <v>90</v>
      </c>
      <c r="K6" s="88">
        <f t="shared" si="2"/>
        <v>73</v>
      </c>
    </row>
    <row r="7" spans="1:11" x14ac:dyDescent="0.3">
      <c r="A7" s="75">
        <v>5</v>
      </c>
      <c r="B7" s="76" t="s">
        <v>86</v>
      </c>
      <c r="C7" s="77">
        <v>71</v>
      </c>
      <c r="D7" s="77">
        <v>68</v>
      </c>
      <c r="E7" s="77">
        <v>86</v>
      </c>
      <c r="F7" s="77">
        <v>67</v>
      </c>
      <c r="G7" s="77">
        <v>83</v>
      </c>
      <c r="H7" s="82">
        <v>78</v>
      </c>
      <c r="I7" s="87">
        <f t="shared" si="0"/>
        <v>67</v>
      </c>
      <c r="J7" s="74">
        <f t="shared" si="1"/>
        <v>86</v>
      </c>
      <c r="K7" s="88">
        <f t="shared" si="2"/>
        <v>75.5</v>
      </c>
    </row>
    <row r="8" spans="1:11" x14ac:dyDescent="0.3">
      <c r="A8" s="75">
        <v>6</v>
      </c>
      <c r="B8" s="76" t="s">
        <v>8</v>
      </c>
      <c r="C8" s="78">
        <v>88</v>
      </c>
      <c r="D8" s="78">
        <v>88</v>
      </c>
      <c r="E8" s="78">
        <v>93</v>
      </c>
      <c r="F8" s="78">
        <v>88</v>
      </c>
      <c r="G8" s="78">
        <v>68</v>
      </c>
      <c r="H8" s="83">
        <v>69</v>
      </c>
      <c r="I8" s="87">
        <f t="shared" si="0"/>
        <v>68</v>
      </c>
      <c r="J8" s="74">
        <f t="shared" si="1"/>
        <v>93</v>
      </c>
      <c r="K8" s="88">
        <f t="shared" si="2"/>
        <v>82.333333333333329</v>
      </c>
    </row>
    <row r="9" spans="1:11" x14ac:dyDescent="0.3">
      <c r="A9" s="75">
        <v>7</v>
      </c>
      <c r="B9" s="76" t="s">
        <v>87</v>
      </c>
      <c r="C9" s="77">
        <v>90</v>
      </c>
      <c r="D9" s="77">
        <v>65</v>
      </c>
      <c r="E9" s="77">
        <v>77</v>
      </c>
      <c r="F9" s="77">
        <v>64</v>
      </c>
      <c r="G9" s="77">
        <v>82</v>
      </c>
      <c r="H9" s="82">
        <v>63</v>
      </c>
      <c r="I9" s="87">
        <f t="shared" si="0"/>
        <v>63</v>
      </c>
      <c r="J9" s="74">
        <f t="shared" si="1"/>
        <v>90</v>
      </c>
      <c r="K9" s="88">
        <f t="shared" si="2"/>
        <v>73.5</v>
      </c>
    </row>
    <row r="10" spans="1:11" x14ac:dyDescent="0.3">
      <c r="A10" s="75">
        <v>8</v>
      </c>
      <c r="B10" s="76" t="s">
        <v>88</v>
      </c>
      <c r="C10" s="78">
        <v>68</v>
      </c>
      <c r="D10" s="78">
        <v>66</v>
      </c>
      <c r="E10" s="78">
        <v>76</v>
      </c>
      <c r="F10" s="78">
        <v>88</v>
      </c>
      <c r="G10" s="78">
        <v>74</v>
      </c>
      <c r="H10" s="83">
        <v>69</v>
      </c>
      <c r="I10" s="87">
        <f t="shared" si="0"/>
        <v>66</v>
      </c>
      <c r="J10" s="74">
        <f t="shared" si="1"/>
        <v>88</v>
      </c>
      <c r="K10" s="88">
        <f t="shared" si="2"/>
        <v>73.5</v>
      </c>
    </row>
    <row r="11" spans="1:11" x14ac:dyDescent="0.3">
      <c r="A11" s="75">
        <v>9</v>
      </c>
      <c r="B11" s="76" t="s">
        <v>89</v>
      </c>
      <c r="C11" s="77">
        <v>68</v>
      </c>
      <c r="D11" s="77">
        <v>60</v>
      </c>
      <c r="E11" s="77">
        <v>69</v>
      </c>
      <c r="F11" s="77">
        <v>66</v>
      </c>
      <c r="G11" s="77">
        <v>72</v>
      </c>
      <c r="H11" s="82">
        <v>84</v>
      </c>
      <c r="I11" s="87">
        <f t="shared" si="0"/>
        <v>60</v>
      </c>
      <c r="J11" s="74">
        <f t="shared" si="1"/>
        <v>84</v>
      </c>
      <c r="K11" s="88">
        <f t="shared" si="2"/>
        <v>69.833333333333329</v>
      </c>
    </row>
    <row r="12" spans="1:11" x14ac:dyDescent="0.3">
      <c r="A12" s="75">
        <v>10</v>
      </c>
      <c r="B12" s="76" t="s">
        <v>90</v>
      </c>
      <c r="C12" s="78">
        <v>70</v>
      </c>
      <c r="D12" s="78">
        <v>91</v>
      </c>
      <c r="E12" s="78">
        <v>73</v>
      </c>
      <c r="F12" s="78">
        <v>93</v>
      </c>
      <c r="G12" s="78">
        <v>65</v>
      </c>
      <c r="H12" s="83">
        <v>63</v>
      </c>
      <c r="I12" s="87">
        <f t="shared" si="0"/>
        <v>63</v>
      </c>
      <c r="J12" s="74">
        <f t="shared" si="1"/>
        <v>93</v>
      </c>
      <c r="K12" s="88">
        <f t="shared" si="2"/>
        <v>75.833333333333329</v>
      </c>
    </row>
    <row r="13" spans="1:11" x14ac:dyDescent="0.3">
      <c r="A13" s="75">
        <v>11</v>
      </c>
      <c r="B13" s="76" t="s">
        <v>38</v>
      </c>
      <c r="C13" s="77">
        <v>79</v>
      </c>
      <c r="D13" s="77">
        <v>83</v>
      </c>
      <c r="E13" s="77">
        <v>61</v>
      </c>
      <c r="F13" s="77">
        <v>70</v>
      </c>
      <c r="G13" s="77">
        <v>71</v>
      </c>
      <c r="H13" s="82">
        <v>66</v>
      </c>
      <c r="I13" s="87">
        <f t="shared" si="0"/>
        <v>61</v>
      </c>
      <c r="J13" s="74">
        <f t="shared" si="1"/>
        <v>83</v>
      </c>
      <c r="K13" s="88">
        <f t="shared" si="2"/>
        <v>71.666666666666671</v>
      </c>
    </row>
    <row r="14" spans="1:11" x14ac:dyDescent="0.3">
      <c r="A14" s="75">
        <v>12</v>
      </c>
      <c r="B14" s="76" t="s">
        <v>6</v>
      </c>
      <c r="C14" s="78">
        <v>71</v>
      </c>
      <c r="D14" s="78">
        <v>71</v>
      </c>
      <c r="E14" s="78">
        <v>64</v>
      </c>
      <c r="F14" s="78">
        <v>63</v>
      </c>
      <c r="G14" s="78">
        <v>87</v>
      </c>
      <c r="H14" s="83">
        <v>87</v>
      </c>
      <c r="I14" s="87">
        <f t="shared" si="0"/>
        <v>63</v>
      </c>
      <c r="J14" s="74">
        <f t="shared" si="1"/>
        <v>87</v>
      </c>
      <c r="K14" s="88">
        <f t="shared" si="2"/>
        <v>73.833333333333329</v>
      </c>
    </row>
    <row r="15" spans="1:11" x14ac:dyDescent="0.3">
      <c r="A15" s="75">
        <v>13</v>
      </c>
      <c r="B15" s="76" t="s">
        <v>1</v>
      </c>
      <c r="C15" s="77">
        <v>72</v>
      </c>
      <c r="D15" s="77">
        <v>88</v>
      </c>
      <c r="E15" s="77">
        <v>65</v>
      </c>
      <c r="F15" s="77">
        <v>92</v>
      </c>
      <c r="G15" s="77">
        <v>84</v>
      </c>
      <c r="H15" s="82">
        <v>65</v>
      </c>
      <c r="I15" s="87">
        <f t="shared" si="0"/>
        <v>65</v>
      </c>
      <c r="J15" s="74">
        <f t="shared" si="1"/>
        <v>92</v>
      </c>
      <c r="K15" s="88">
        <f t="shared" si="2"/>
        <v>77.666666666666671</v>
      </c>
    </row>
    <row r="16" spans="1:11" x14ac:dyDescent="0.3">
      <c r="A16" s="75">
        <v>14</v>
      </c>
      <c r="B16" s="76" t="s">
        <v>91</v>
      </c>
      <c r="C16" s="78">
        <v>65</v>
      </c>
      <c r="D16" s="78">
        <v>81</v>
      </c>
      <c r="E16" s="78">
        <v>85</v>
      </c>
      <c r="F16" s="78">
        <v>64</v>
      </c>
      <c r="G16" s="78">
        <v>65</v>
      </c>
      <c r="H16" s="83">
        <v>72</v>
      </c>
      <c r="I16" s="87">
        <f t="shared" si="0"/>
        <v>64</v>
      </c>
      <c r="J16" s="74">
        <f t="shared" si="1"/>
        <v>85</v>
      </c>
      <c r="K16" s="88">
        <f t="shared" si="2"/>
        <v>72</v>
      </c>
    </row>
    <row r="17" spans="1:11" x14ac:dyDescent="0.3">
      <c r="A17" s="75">
        <v>15</v>
      </c>
      <c r="B17" s="76" t="s">
        <v>92</v>
      </c>
      <c r="C17" s="77">
        <v>79</v>
      </c>
      <c r="D17" s="77">
        <v>69</v>
      </c>
      <c r="E17" s="77">
        <v>75</v>
      </c>
      <c r="F17" s="77">
        <v>62</v>
      </c>
      <c r="G17" s="77">
        <v>86</v>
      </c>
      <c r="H17" s="82">
        <v>67</v>
      </c>
      <c r="I17" s="87">
        <f t="shared" si="0"/>
        <v>62</v>
      </c>
      <c r="J17" s="74">
        <f t="shared" si="1"/>
        <v>86</v>
      </c>
      <c r="K17" s="88">
        <f t="shared" si="2"/>
        <v>73</v>
      </c>
    </row>
    <row r="18" spans="1:11" x14ac:dyDescent="0.3">
      <c r="A18" s="75">
        <v>16</v>
      </c>
      <c r="B18" s="76" t="s">
        <v>93</v>
      </c>
      <c r="C18" s="78">
        <v>67</v>
      </c>
      <c r="D18" s="78">
        <v>65</v>
      </c>
      <c r="E18" s="78">
        <v>93</v>
      </c>
      <c r="F18" s="78">
        <v>91</v>
      </c>
      <c r="G18" s="78">
        <v>86</v>
      </c>
      <c r="H18" s="83">
        <v>67</v>
      </c>
      <c r="I18" s="87">
        <f t="shared" si="0"/>
        <v>65</v>
      </c>
      <c r="J18" s="74">
        <f t="shared" si="1"/>
        <v>93</v>
      </c>
      <c r="K18" s="88">
        <f t="shared" si="2"/>
        <v>78.166666666666671</v>
      </c>
    </row>
    <row r="19" spans="1:11" x14ac:dyDescent="0.3">
      <c r="A19" s="75">
        <v>17</v>
      </c>
      <c r="B19" s="76" t="s">
        <v>85</v>
      </c>
      <c r="C19" s="77">
        <v>71</v>
      </c>
      <c r="D19" s="77">
        <v>75</v>
      </c>
      <c r="E19" s="77">
        <v>90</v>
      </c>
      <c r="F19" s="77">
        <v>78</v>
      </c>
      <c r="G19" s="77">
        <v>91</v>
      </c>
      <c r="H19" s="82">
        <v>86</v>
      </c>
      <c r="I19" s="87">
        <f t="shared" si="0"/>
        <v>71</v>
      </c>
      <c r="J19" s="74">
        <f t="shared" si="1"/>
        <v>91</v>
      </c>
      <c r="K19" s="88">
        <f t="shared" si="2"/>
        <v>81.833333333333329</v>
      </c>
    </row>
    <row r="20" spans="1:11" x14ac:dyDescent="0.3">
      <c r="A20" s="75">
        <v>18</v>
      </c>
      <c r="B20" s="79" t="s">
        <v>94</v>
      </c>
      <c r="C20" s="78">
        <v>70</v>
      </c>
      <c r="D20" s="78">
        <v>89</v>
      </c>
      <c r="E20" s="78">
        <v>62</v>
      </c>
      <c r="F20" s="78">
        <v>71</v>
      </c>
      <c r="G20" s="78">
        <v>83</v>
      </c>
      <c r="H20" s="83">
        <v>62</v>
      </c>
      <c r="I20" s="87">
        <f t="shared" si="0"/>
        <v>62</v>
      </c>
      <c r="J20" s="74">
        <f t="shared" si="1"/>
        <v>89</v>
      </c>
      <c r="K20" s="88">
        <f t="shared" si="2"/>
        <v>72.833333333333329</v>
      </c>
    </row>
    <row r="21" spans="1:11" x14ac:dyDescent="0.3">
      <c r="A21" s="75">
        <v>19</v>
      </c>
      <c r="B21" s="79" t="s">
        <v>95</v>
      </c>
      <c r="C21" s="77">
        <v>66</v>
      </c>
      <c r="D21" s="77">
        <v>61</v>
      </c>
      <c r="E21" s="77">
        <v>81</v>
      </c>
      <c r="F21" s="77">
        <v>63</v>
      </c>
      <c r="G21" s="77">
        <v>88</v>
      </c>
      <c r="H21" s="82">
        <v>74</v>
      </c>
      <c r="I21" s="87">
        <f t="shared" si="0"/>
        <v>61</v>
      </c>
      <c r="J21" s="74">
        <f t="shared" si="1"/>
        <v>88</v>
      </c>
      <c r="K21" s="88">
        <f t="shared" si="2"/>
        <v>72.166666666666671</v>
      </c>
    </row>
    <row r="22" spans="1:11" x14ac:dyDescent="0.3">
      <c r="A22" s="75">
        <v>20</v>
      </c>
      <c r="B22" s="79" t="s">
        <v>96</v>
      </c>
      <c r="C22" s="78">
        <v>55</v>
      </c>
      <c r="D22" s="78">
        <v>61</v>
      </c>
      <c r="E22" s="78">
        <v>66</v>
      </c>
      <c r="F22" s="78">
        <v>77</v>
      </c>
      <c r="G22" s="78">
        <v>69</v>
      </c>
      <c r="H22" s="83">
        <v>69</v>
      </c>
      <c r="I22" s="87">
        <f t="shared" si="0"/>
        <v>55</v>
      </c>
      <c r="J22" s="74">
        <f t="shared" si="1"/>
        <v>77</v>
      </c>
      <c r="K22" s="88">
        <f t="shared" si="2"/>
        <v>66.166666666666671</v>
      </c>
    </row>
    <row r="23" spans="1:11" x14ac:dyDescent="0.3">
      <c r="A23" s="75">
        <v>21</v>
      </c>
      <c r="B23" s="79" t="s">
        <v>97</v>
      </c>
      <c r="C23" s="77">
        <v>69</v>
      </c>
      <c r="D23" s="77">
        <v>83</v>
      </c>
      <c r="E23" s="77">
        <v>85</v>
      </c>
      <c r="F23" s="77">
        <v>62</v>
      </c>
      <c r="G23" s="77">
        <v>75</v>
      </c>
      <c r="H23" s="82">
        <v>83</v>
      </c>
      <c r="I23" s="87">
        <f t="shared" si="0"/>
        <v>62</v>
      </c>
      <c r="J23" s="74">
        <f t="shared" si="1"/>
        <v>85</v>
      </c>
      <c r="K23" s="88">
        <f t="shared" si="2"/>
        <v>76.166666666666671</v>
      </c>
    </row>
    <row r="24" spans="1:11" x14ac:dyDescent="0.3">
      <c r="A24" s="75">
        <v>22</v>
      </c>
      <c r="B24" s="79" t="s">
        <v>98</v>
      </c>
      <c r="C24" s="78">
        <v>65</v>
      </c>
      <c r="D24" s="78">
        <v>92</v>
      </c>
      <c r="E24" s="78">
        <v>65</v>
      </c>
      <c r="F24" s="78">
        <v>61</v>
      </c>
      <c r="G24" s="78">
        <v>92</v>
      </c>
      <c r="H24" s="83">
        <v>70</v>
      </c>
      <c r="I24" s="87">
        <f t="shared" si="0"/>
        <v>61</v>
      </c>
      <c r="J24" s="74">
        <f t="shared" si="1"/>
        <v>92</v>
      </c>
      <c r="K24" s="88">
        <f t="shared" si="2"/>
        <v>74.166666666666671</v>
      </c>
    </row>
    <row r="25" spans="1:11" x14ac:dyDescent="0.3">
      <c r="A25" s="75">
        <v>23</v>
      </c>
      <c r="B25" s="79" t="s">
        <v>99</v>
      </c>
      <c r="C25" s="77">
        <v>90</v>
      </c>
      <c r="D25" s="77">
        <v>64</v>
      </c>
      <c r="E25" s="77">
        <v>84</v>
      </c>
      <c r="F25" s="77">
        <v>92</v>
      </c>
      <c r="G25" s="77">
        <v>68</v>
      </c>
      <c r="H25" s="82">
        <v>75</v>
      </c>
      <c r="I25" s="87">
        <f t="shared" si="0"/>
        <v>64</v>
      </c>
      <c r="J25" s="74">
        <f t="shared" si="1"/>
        <v>92</v>
      </c>
      <c r="K25" s="88">
        <f t="shared" si="2"/>
        <v>78.833333333333329</v>
      </c>
    </row>
    <row r="26" spans="1:11" x14ac:dyDescent="0.3">
      <c r="A26" s="75">
        <v>24</v>
      </c>
      <c r="B26" s="79" t="s">
        <v>100</v>
      </c>
      <c r="C26" s="78">
        <v>60</v>
      </c>
      <c r="D26" s="78">
        <v>90</v>
      </c>
      <c r="E26" s="78">
        <v>88</v>
      </c>
      <c r="F26" s="78">
        <v>81</v>
      </c>
      <c r="G26" s="78">
        <v>60</v>
      </c>
      <c r="H26" s="83">
        <v>80</v>
      </c>
      <c r="I26" s="87">
        <f t="shared" si="0"/>
        <v>60</v>
      </c>
      <c r="J26" s="74">
        <f t="shared" si="1"/>
        <v>90</v>
      </c>
      <c r="K26" s="88">
        <f t="shared" si="2"/>
        <v>76.5</v>
      </c>
    </row>
    <row r="27" spans="1:11" x14ac:dyDescent="0.3">
      <c r="A27" s="75">
        <v>25</v>
      </c>
      <c r="B27" s="79" t="s">
        <v>101</v>
      </c>
      <c r="C27" s="77">
        <v>62</v>
      </c>
      <c r="D27" s="77">
        <v>79</v>
      </c>
      <c r="E27" s="77">
        <v>64</v>
      </c>
      <c r="F27" s="77">
        <v>90</v>
      </c>
      <c r="G27" s="77">
        <v>89</v>
      </c>
      <c r="H27" s="82">
        <v>74</v>
      </c>
      <c r="I27" s="87">
        <f t="shared" si="0"/>
        <v>62</v>
      </c>
      <c r="J27" s="74">
        <f t="shared" si="1"/>
        <v>90</v>
      </c>
      <c r="K27" s="88">
        <f t="shared" si="2"/>
        <v>76.333333333333329</v>
      </c>
    </row>
    <row r="28" spans="1:11" x14ac:dyDescent="0.3">
      <c r="A28" s="75">
        <v>26</v>
      </c>
      <c r="B28" s="79" t="s">
        <v>102</v>
      </c>
      <c r="C28" s="78">
        <v>72</v>
      </c>
      <c r="D28" s="78">
        <v>68</v>
      </c>
      <c r="E28" s="78">
        <v>88</v>
      </c>
      <c r="F28" s="78">
        <v>72</v>
      </c>
      <c r="G28" s="78">
        <v>83</v>
      </c>
      <c r="H28" s="83">
        <v>63</v>
      </c>
      <c r="I28" s="87">
        <f t="shared" si="0"/>
        <v>63</v>
      </c>
      <c r="J28" s="74">
        <f t="shared" si="1"/>
        <v>88</v>
      </c>
      <c r="K28" s="88">
        <f t="shared" si="2"/>
        <v>74.333333333333329</v>
      </c>
    </row>
    <row r="29" spans="1:11" x14ac:dyDescent="0.3">
      <c r="A29" s="75">
        <v>27</v>
      </c>
      <c r="B29" s="79" t="s">
        <v>103</v>
      </c>
      <c r="C29" s="77">
        <v>78</v>
      </c>
      <c r="D29" s="77">
        <v>64</v>
      </c>
      <c r="E29" s="77">
        <v>92</v>
      </c>
      <c r="F29" s="77">
        <v>67</v>
      </c>
      <c r="G29" s="77">
        <v>76</v>
      </c>
      <c r="H29" s="82">
        <v>78</v>
      </c>
      <c r="I29" s="87">
        <f t="shared" si="0"/>
        <v>64</v>
      </c>
      <c r="J29" s="74">
        <f t="shared" si="1"/>
        <v>92</v>
      </c>
      <c r="K29" s="88">
        <f t="shared" si="2"/>
        <v>75.833333333333329</v>
      </c>
    </row>
    <row r="30" spans="1:11" x14ac:dyDescent="0.3">
      <c r="A30" s="75">
        <v>28</v>
      </c>
      <c r="B30" s="79" t="s">
        <v>104</v>
      </c>
      <c r="C30" s="78">
        <v>85</v>
      </c>
      <c r="D30" s="78">
        <v>80</v>
      </c>
      <c r="E30" s="78">
        <v>91</v>
      </c>
      <c r="F30" s="78">
        <v>82</v>
      </c>
      <c r="G30" s="78">
        <v>75</v>
      </c>
      <c r="H30" s="83">
        <v>77</v>
      </c>
      <c r="I30" s="87">
        <f t="shared" si="0"/>
        <v>75</v>
      </c>
      <c r="J30" s="74">
        <f t="shared" si="1"/>
        <v>91</v>
      </c>
      <c r="K30" s="88">
        <f t="shared" si="2"/>
        <v>81.666666666666671</v>
      </c>
    </row>
    <row r="31" spans="1:11" x14ac:dyDescent="0.3">
      <c r="A31" s="75">
        <v>29</v>
      </c>
      <c r="B31" s="79" t="s">
        <v>105</v>
      </c>
      <c r="C31" s="77">
        <v>66</v>
      </c>
      <c r="D31" s="77">
        <v>82</v>
      </c>
      <c r="E31" s="77">
        <v>81</v>
      </c>
      <c r="F31" s="77">
        <v>90</v>
      </c>
      <c r="G31" s="77">
        <v>82</v>
      </c>
      <c r="H31" s="82">
        <v>62</v>
      </c>
      <c r="I31" s="87">
        <f t="shared" si="0"/>
        <v>62</v>
      </c>
      <c r="J31" s="74">
        <f t="shared" si="1"/>
        <v>90</v>
      </c>
      <c r="K31" s="88">
        <f t="shared" si="2"/>
        <v>77.166666666666671</v>
      </c>
    </row>
    <row r="32" spans="1:11" x14ac:dyDescent="0.3">
      <c r="A32" s="75">
        <v>30</v>
      </c>
      <c r="B32" s="79" t="s">
        <v>106</v>
      </c>
      <c r="C32" s="78">
        <v>70</v>
      </c>
      <c r="D32" s="78">
        <v>76</v>
      </c>
      <c r="E32" s="78">
        <v>80</v>
      </c>
      <c r="F32" s="78">
        <v>64</v>
      </c>
      <c r="G32" s="78">
        <v>70</v>
      </c>
      <c r="H32" s="83">
        <v>68</v>
      </c>
      <c r="I32" s="87">
        <f t="shared" si="0"/>
        <v>64</v>
      </c>
      <c r="J32" s="74">
        <f t="shared" si="1"/>
        <v>80</v>
      </c>
      <c r="K32" s="88">
        <f t="shared" si="2"/>
        <v>71.333333333333329</v>
      </c>
    </row>
    <row r="33" spans="1:11" x14ac:dyDescent="0.3">
      <c r="A33" s="75">
        <v>31</v>
      </c>
      <c r="B33" s="79" t="s">
        <v>107</v>
      </c>
      <c r="C33" s="77">
        <v>75</v>
      </c>
      <c r="D33" s="77">
        <v>87</v>
      </c>
      <c r="E33" s="77">
        <v>84</v>
      </c>
      <c r="F33" s="77">
        <v>74</v>
      </c>
      <c r="G33" s="77">
        <v>71</v>
      </c>
      <c r="H33" s="82">
        <v>80</v>
      </c>
      <c r="I33" s="87">
        <f t="shared" si="0"/>
        <v>71</v>
      </c>
      <c r="J33" s="74">
        <f t="shared" si="1"/>
        <v>87</v>
      </c>
      <c r="K33" s="88">
        <f t="shared" si="2"/>
        <v>78.5</v>
      </c>
    </row>
    <row r="34" spans="1:11" x14ac:dyDescent="0.3">
      <c r="A34" s="75">
        <v>32</v>
      </c>
      <c r="B34" s="79" t="s">
        <v>108</v>
      </c>
      <c r="C34" s="78">
        <v>71</v>
      </c>
      <c r="D34" s="78">
        <v>93</v>
      </c>
      <c r="E34" s="78">
        <v>68</v>
      </c>
      <c r="F34" s="78">
        <v>75</v>
      </c>
      <c r="G34" s="78">
        <v>90</v>
      </c>
      <c r="H34" s="83">
        <v>61</v>
      </c>
      <c r="I34" s="87">
        <f t="shared" si="0"/>
        <v>61</v>
      </c>
      <c r="J34" s="74">
        <f t="shared" si="1"/>
        <v>93</v>
      </c>
      <c r="K34" s="88">
        <f t="shared" si="2"/>
        <v>76.333333333333329</v>
      </c>
    </row>
    <row r="35" spans="1:11" x14ac:dyDescent="0.3">
      <c r="A35" s="75">
        <v>33</v>
      </c>
      <c r="B35" s="79" t="s">
        <v>109</v>
      </c>
      <c r="C35" s="77">
        <v>69</v>
      </c>
      <c r="D35" s="77">
        <v>90</v>
      </c>
      <c r="E35" s="77">
        <v>76</v>
      </c>
      <c r="F35" s="77">
        <v>72</v>
      </c>
      <c r="G35" s="77">
        <v>63</v>
      </c>
      <c r="H35" s="82">
        <v>93</v>
      </c>
      <c r="I35" s="87">
        <f t="shared" si="0"/>
        <v>63</v>
      </c>
      <c r="J35" s="74">
        <f t="shared" si="1"/>
        <v>93</v>
      </c>
      <c r="K35" s="88">
        <f t="shared" si="2"/>
        <v>77.166666666666671</v>
      </c>
    </row>
    <row r="36" spans="1:11" x14ac:dyDescent="0.3">
      <c r="A36" s="75">
        <v>34</v>
      </c>
      <c r="B36" s="79" t="s">
        <v>110</v>
      </c>
      <c r="C36" s="78">
        <v>73</v>
      </c>
      <c r="D36" s="78">
        <v>81</v>
      </c>
      <c r="E36" s="78">
        <v>75</v>
      </c>
      <c r="F36" s="78">
        <v>64</v>
      </c>
      <c r="G36" s="78">
        <v>68</v>
      </c>
      <c r="H36" s="83">
        <v>76</v>
      </c>
      <c r="I36" s="87">
        <f t="shared" si="0"/>
        <v>64</v>
      </c>
      <c r="J36" s="74">
        <f t="shared" si="1"/>
        <v>81</v>
      </c>
      <c r="K36" s="88">
        <f t="shared" si="2"/>
        <v>72.833333333333329</v>
      </c>
    </row>
    <row r="37" spans="1:11" x14ac:dyDescent="0.3">
      <c r="A37" s="75">
        <v>35</v>
      </c>
      <c r="B37" s="79" t="s">
        <v>111</v>
      </c>
      <c r="C37" s="77">
        <v>69</v>
      </c>
      <c r="D37" s="77">
        <v>77</v>
      </c>
      <c r="E37" s="77">
        <v>61</v>
      </c>
      <c r="F37" s="77">
        <v>62</v>
      </c>
      <c r="G37" s="77">
        <v>76</v>
      </c>
      <c r="H37" s="82">
        <v>71</v>
      </c>
      <c r="I37" s="87">
        <f t="shared" si="0"/>
        <v>61</v>
      </c>
      <c r="J37" s="74">
        <f t="shared" si="1"/>
        <v>77</v>
      </c>
      <c r="K37" s="88">
        <f t="shared" si="2"/>
        <v>69.333333333333329</v>
      </c>
    </row>
    <row r="38" spans="1:11" x14ac:dyDescent="0.3">
      <c r="A38" s="75">
        <v>36</v>
      </c>
      <c r="B38" s="79" t="s">
        <v>112</v>
      </c>
      <c r="C38" s="78">
        <v>76</v>
      </c>
      <c r="D38" s="78">
        <v>86</v>
      </c>
      <c r="E38" s="78">
        <v>87</v>
      </c>
      <c r="F38" s="78">
        <v>89</v>
      </c>
      <c r="G38" s="78">
        <v>70</v>
      </c>
      <c r="H38" s="83">
        <v>79</v>
      </c>
      <c r="I38" s="87">
        <f t="shared" si="0"/>
        <v>70</v>
      </c>
      <c r="J38" s="74">
        <f t="shared" si="1"/>
        <v>89</v>
      </c>
      <c r="K38" s="88">
        <f t="shared" si="2"/>
        <v>81.166666666666671</v>
      </c>
    </row>
    <row r="39" spans="1:11" x14ac:dyDescent="0.3">
      <c r="A39" s="75">
        <v>37</v>
      </c>
      <c r="B39" s="79" t="s">
        <v>113</v>
      </c>
      <c r="C39" s="77">
        <v>74</v>
      </c>
      <c r="D39" s="77">
        <v>84</v>
      </c>
      <c r="E39" s="77">
        <v>83</v>
      </c>
      <c r="F39" s="77">
        <v>80</v>
      </c>
      <c r="G39" s="77">
        <v>73</v>
      </c>
      <c r="H39" s="82">
        <v>65</v>
      </c>
      <c r="I39" s="87">
        <f t="shared" si="0"/>
        <v>65</v>
      </c>
      <c r="J39" s="74">
        <f t="shared" si="1"/>
        <v>84</v>
      </c>
      <c r="K39" s="88">
        <f t="shared" si="2"/>
        <v>76.5</v>
      </c>
    </row>
    <row r="40" spans="1:11" x14ac:dyDescent="0.3">
      <c r="A40" s="75">
        <v>38</v>
      </c>
      <c r="B40" s="79" t="s">
        <v>114</v>
      </c>
      <c r="C40" s="78">
        <v>79</v>
      </c>
      <c r="D40" s="78">
        <v>67</v>
      </c>
      <c r="E40" s="78">
        <v>84</v>
      </c>
      <c r="F40" s="78">
        <v>88</v>
      </c>
      <c r="G40" s="78">
        <v>68</v>
      </c>
      <c r="H40" s="83">
        <v>88</v>
      </c>
      <c r="I40" s="87">
        <f t="shared" si="0"/>
        <v>67</v>
      </c>
      <c r="J40" s="74">
        <f t="shared" si="1"/>
        <v>88</v>
      </c>
      <c r="K40" s="88">
        <f t="shared" si="2"/>
        <v>79</v>
      </c>
    </row>
    <row r="41" spans="1:11" x14ac:dyDescent="0.3">
      <c r="A41" s="75">
        <v>39</v>
      </c>
      <c r="B41" s="79" t="s">
        <v>115</v>
      </c>
      <c r="C41" s="77">
        <v>88</v>
      </c>
      <c r="D41" s="77">
        <v>68</v>
      </c>
      <c r="E41" s="77">
        <v>60</v>
      </c>
      <c r="F41" s="77">
        <v>79</v>
      </c>
      <c r="G41" s="77">
        <v>66</v>
      </c>
      <c r="H41" s="82">
        <v>71</v>
      </c>
      <c r="I41" s="87">
        <f t="shared" si="0"/>
        <v>60</v>
      </c>
      <c r="J41" s="74">
        <f t="shared" si="1"/>
        <v>88</v>
      </c>
      <c r="K41" s="88">
        <f t="shared" si="2"/>
        <v>72</v>
      </c>
    </row>
    <row r="42" spans="1:11" x14ac:dyDescent="0.3">
      <c r="A42" s="75">
        <v>40</v>
      </c>
      <c r="B42" s="79" t="s">
        <v>116</v>
      </c>
      <c r="C42" s="78">
        <v>87</v>
      </c>
      <c r="D42" s="78">
        <v>81</v>
      </c>
      <c r="E42" s="78">
        <v>63</v>
      </c>
      <c r="F42" s="78">
        <v>83</v>
      </c>
      <c r="G42" s="78">
        <v>76</v>
      </c>
      <c r="H42" s="83">
        <v>76</v>
      </c>
      <c r="I42" s="87">
        <f t="shared" si="0"/>
        <v>63</v>
      </c>
      <c r="J42" s="74">
        <f t="shared" si="1"/>
        <v>87</v>
      </c>
      <c r="K42" s="88">
        <f t="shared" si="2"/>
        <v>77.666666666666671</v>
      </c>
    </row>
    <row r="43" spans="1:11" x14ac:dyDescent="0.3">
      <c r="A43" s="75">
        <v>41</v>
      </c>
      <c r="B43" s="79" t="s">
        <v>117</v>
      </c>
      <c r="C43" s="77">
        <v>80</v>
      </c>
      <c r="D43" s="77">
        <v>73</v>
      </c>
      <c r="E43" s="77">
        <v>85</v>
      </c>
      <c r="F43" s="77">
        <v>87</v>
      </c>
      <c r="G43" s="77">
        <v>72</v>
      </c>
      <c r="H43" s="82">
        <v>71</v>
      </c>
      <c r="I43" s="87">
        <f t="shared" si="0"/>
        <v>71</v>
      </c>
      <c r="J43" s="74">
        <f t="shared" si="1"/>
        <v>87</v>
      </c>
      <c r="K43" s="88">
        <f t="shared" si="2"/>
        <v>78</v>
      </c>
    </row>
    <row r="44" spans="1:11" x14ac:dyDescent="0.3">
      <c r="A44" s="75">
        <v>42</v>
      </c>
      <c r="B44" s="79" t="s">
        <v>117</v>
      </c>
      <c r="C44" s="78">
        <v>78</v>
      </c>
      <c r="D44" s="78">
        <v>66</v>
      </c>
      <c r="E44" s="78">
        <v>78</v>
      </c>
      <c r="F44" s="78">
        <v>68</v>
      </c>
      <c r="G44" s="78">
        <v>78</v>
      </c>
      <c r="H44" s="83">
        <v>91</v>
      </c>
      <c r="I44" s="87">
        <f t="shared" si="0"/>
        <v>66</v>
      </c>
      <c r="J44" s="74">
        <f t="shared" si="1"/>
        <v>91</v>
      </c>
      <c r="K44" s="88">
        <f t="shared" si="2"/>
        <v>76.5</v>
      </c>
    </row>
    <row r="45" spans="1:11" x14ac:dyDescent="0.3">
      <c r="A45" s="75">
        <v>43</v>
      </c>
      <c r="B45" s="79" t="s">
        <v>118</v>
      </c>
      <c r="C45" s="77">
        <v>76</v>
      </c>
      <c r="D45" s="77">
        <v>75</v>
      </c>
      <c r="E45" s="77">
        <v>66</v>
      </c>
      <c r="F45" s="77">
        <v>89</v>
      </c>
      <c r="G45" s="77">
        <v>92</v>
      </c>
      <c r="H45" s="82">
        <v>75</v>
      </c>
      <c r="I45" s="87">
        <f t="shared" si="0"/>
        <v>66</v>
      </c>
      <c r="J45" s="74">
        <f t="shared" si="1"/>
        <v>92</v>
      </c>
      <c r="K45" s="88">
        <f t="shared" si="2"/>
        <v>78.833333333333329</v>
      </c>
    </row>
    <row r="46" spans="1:11" x14ac:dyDescent="0.3">
      <c r="A46" s="75">
        <v>44</v>
      </c>
      <c r="B46" s="79" t="s">
        <v>119</v>
      </c>
      <c r="C46" s="78">
        <v>74</v>
      </c>
      <c r="D46" s="78">
        <v>91</v>
      </c>
      <c r="E46" s="78">
        <v>81</v>
      </c>
      <c r="F46" s="78">
        <v>84</v>
      </c>
      <c r="G46" s="78">
        <v>78</v>
      </c>
      <c r="H46" s="83">
        <v>82</v>
      </c>
      <c r="I46" s="87">
        <f t="shared" si="0"/>
        <v>74</v>
      </c>
      <c r="J46" s="74">
        <f t="shared" si="1"/>
        <v>91</v>
      </c>
      <c r="K46" s="88">
        <f t="shared" si="2"/>
        <v>81.666666666666671</v>
      </c>
    </row>
    <row r="47" spans="1:11" x14ac:dyDescent="0.3">
      <c r="A47" s="75">
        <v>45</v>
      </c>
      <c r="B47" s="79" t="s">
        <v>119</v>
      </c>
      <c r="C47" s="77">
        <v>85</v>
      </c>
      <c r="D47" s="77">
        <v>80</v>
      </c>
      <c r="E47" s="77">
        <v>68</v>
      </c>
      <c r="F47" s="77">
        <v>93</v>
      </c>
      <c r="G47" s="77">
        <v>70</v>
      </c>
      <c r="H47" s="82">
        <v>63</v>
      </c>
      <c r="I47" s="87">
        <f t="shared" si="0"/>
        <v>63</v>
      </c>
      <c r="J47" s="74">
        <f t="shared" si="1"/>
        <v>93</v>
      </c>
      <c r="K47" s="88">
        <f t="shared" si="2"/>
        <v>76.5</v>
      </c>
    </row>
    <row r="48" spans="1:11" x14ac:dyDescent="0.3">
      <c r="A48" s="75">
        <v>46</v>
      </c>
      <c r="B48" s="79" t="s">
        <v>120</v>
      </c>
      <c r="C48" s="78">
        <v>73</v>
      </c>
      <c r="D48" s="78">
        <v>60</v>
      </c>
      <c r="E48" s="78">
        <v>60</v>
      </c>
      <c r="F48" s="78">
        <v>86</v>
      </c>
      <c r="G48" s="78">
        <v>86</v>
      </c>
      <c r="H48" s="83">
        <v>78</v>
      </c>
      <c r="I48" s="87">
        <f t="shared" si="0"/>
        <v>60</v>
      </c>
      <c r="J48" s="74">
        <f t="shared" si="1"/>
        <v>86</v>
      </c>
      <c r="K48" s="88">
        <f t="shared" si="2"/>
        <v>73.833333333333329</v>
      </c>
    </row>
    <row r="49" spans="1:11" x14ac:dyDescent="0.3">
      <c r="A49" s="75">
        <v>47</v>
      </c>
      <c r="B49" s="79" t="s">
        <v>121</v>
      </c>
      <c r="C49" s="77">
        <v>70</v>
      </c>
      <c r="D49" s="77">
        <v>78</v>
      </c>
      <c r="E49" s="77">
        <v>67</v>
      </c>
      <c r="F49" s="77">
        <v>71</v>
      </c>
      <c r="G49" s="77">
        <v>81</v>
      </c>
      <c r="H49" s="82">
        <v>86</v>
      </c>
      <c r="I49" s="87">
        <f t="shared" si="0"/>
        <v>67</v>
      </c>
      <c r="J49" s="74">
        <f t="shared" si="1"/>
        <v>86</v>
      </c>
      <c r="K49" s="88">
        <f t="shared" si="2"/>
        <v>75.5</v>
      </c>
    </row>
    <row r="50" spans="1:11" x14ac:dyDescent="0.3">
      <c r="A50" s="75">
        <v>48</v>
      </c>
      <c r="B50" s="79" t="s">
        <v>122</v>
      </c>
      <c r="C50" s="78">
        <v>70</v>
      </c>
      <c r="D50" s="78">
        <v>87</v>
      </c>
      <c r="E50" s="78">
        <v>83</v>
      </c>
      <c r="F50" s="78">
        <v>63</v>
      </c>
      <c r="G50" s="78">
        <v>73</v>
      </c>
      <c r="H50" s="83">
        <v>75</v>
      </c>
      <c r="I50" s="87">
        <f t="shared" si="0"/>
        <v>63</v>
      </c>
      <c r="J50" s="74">
        <f t="shared" si="1"/>
        <v>87</v>
      </c>
      <c r="K50" s="88">
        <f t="shared" si="2"/>
        <v>75.166666666666671</v>
      </c>
    </row>
    <row r="51" spans="1:11" x14ac:dyDescent="0.3">
      <c r="A51" s="75">
        <v>49</v>
      </c>
      <c r="B51" s="79" t="s">
        <v>123</v>
      </c>
      <c r="C51" s="77">
        <v>71</v>
      </c>
      <c r="D51" s="77">
        <v>83</v>
      </c>
      <c r="E51" s="77">
        <v>69</v>
      </c>
      <c r="F51" s="77">
        <v>68</v>
      </c>
      <c r="G51" s="77">
        <v>77</v>
      </c>
      <c r="H51" s="82">
        <v>64</v>
      </c>
      <c r="I51" s="87">
        <f t="shared" si="0"/>
        <v>64</v>
      </c>
      <c r="J51" s="74">
        <f t="shared" si="1"/>
        <v>83</v>
      </c>
      <c r="K51" s="88">
        <f t="shared" si="2"/>
        <v>72</v>
      </c>
    </row>
    <row r="52" spans="1:11" x14ac:dyDescent="0.3">
      <c r="A52" s="75">
        <v>50</v>
      </c>
      <c r="B52" s="79" t="s">
        <v>124</v>
      </c>
      <c r="C52" s="78">
        <v>70</v>
      </c>
      <c r="D52" s="78">
        <v>85</v>
      </c>
      <c r="E52" s="78">
        <v>66</v>
      </c>
      <c r="F52" s="78">
        <v>91</v>
      </c>
      <c r="G52" s="78">
        <v>69</v>
      </c>
      <c r="H52" s="83">
        <v>75</v>
      </c>
      <c r="I52" s="87">
        <f t="shared" si="0"/>
        <v>66</v>
      </c>
      <c r="J52" s="74">
        <f t="shared" si="1"/>
        <v>91</v>
      </c>
      <c r="K52" s="88">
        <f t="shared" si="2"/>
        <v>76</v>
      </c>
    </row>
    <row r="53" spans="1:11" x14ac:dyDescent="0.3">
      <c r="A53" s="75">
        <v>51</v>
      </c>
      <c r="B53" s="79" t="s">
        <v>107</v>
      </c>
      <c r="C53" s="77">
        <v>79</v>
      </c>
      <c r="D53" s="77">
        <v>92</v>
      </c>
      <c r="E53" s="77">
        <v>88</v>
      </c>
      <c r="F53" s="77">
        <v>86</v>
      </c>
      <c r="G53" s="77">
        <v>71</v>
      </c>
      <c r="H53" s="82">
        <v>89</v>
      </c>
      <c r="I53" s="87">
        <f t="shared" si="0"/>
        <v>71</v>
      </c>
      <c r="J53" s="74">
        <f t="shared" si="1"/>
        <v>92</v>
      </c>
      <c r="K53" s="88">
        <f t="shared" si="2"/>
        <v>84.166666666666671</v>
      </c>
    </row>
    <row r="54" spans="1:11" x14ac:dyDescent="0.3">
      <c r="A54" s="75">
        <v>52</v>
      </c>
      <c r="B54" s="79" t="s">
        <v>125</v>
      </c>
      <c r="C54" s="78">
        <v>71</v>
      </c>
      <c r="D54" s="78">
        <v>84</v>
      </c>
      <c r="E54" s="78">
        <v>67</v>
      </c>
      <c r="F54" s="78">
        <v>76</v>
      </c>
      <c r="G54" s="78">
        <v>63</v>
      </c>
      <c r="H54" s="83">
        <v>62</v>
      </c>
      <c r="I54" s="87">
        <f t="shared" si="0"/>
        <v>62</v>
      </c>
      <c r="J54" s="74">
        <f t="shared" si="1"/>
        <v>84</v>
      </c>
      <c r="K54" s="88">
        <f t="shared" si="2"/>
        <v>70.5</v>
      </c>
    </row>
    <row r="55" spans="1:11" x14ac:dyDescent="0.3">
      <c r="A55" s="75">
        <v>53</v>
      </c>
      <c r="B55" s="79" t="s">
        <v>126</v>
      </c>
      <c r="C55" s="77">
        <v>72</v>
      </c>
      <c r="D55" s="77">
        <v>86</v>
      </c>
      <c r="E55" s="77">
        <v>71</v>
      </c>
      <c r="F55" s="77">
        <v>86</v>
      </c>
      <c r="G55" s="77">
        <v>75</v>
      </c>
      <c r="H55" s="82">
        <v>89</v>
      </c>
      <c r="I55" s="87">
        <f t="shared" si="0"/>
        <v>71</v>
      </c>
      <c r="J55" s="74">
        <f t="shared" si="1"/>
        <v>89</v>
      </c>
      <c r="K55" s="88">
        <f t="shared" si="2"/>
        <v>79.833333333333329</v>
      </c>
    </row>
    <row r="56" spans="1:11" x14ac:dyDescent="0.3">
      <c r="A56" s="75">
        <v>54</v>
      </c>
      <c r="B56" s="79" t="s">
        <v>127</v>
      </c>
      <c r="C56" s="78">
        <v>65</v>
      </c>
      <c r="D56" s="78">
        <v>88</v>
      </c>
      <c r="E56" s="78">
        <v>85</v>
      </c>
      <c r="F56" s="78">
        <v>74</v>
      </c>
      <c r="G56" s="78">
        <v>91</v>
      </c>
      <c r="H56" s="83">
        <v>87</v>
      </c>
      <c r="I56" s="87">
        <f t="shared" si="0"/>
        <v>65</v>
      </c>
      <c r="J56" s="74">
        <f t="shared" si="1"/>
        <v>91</v>
      </c>
      <c r="K56" s="88">
        <f t="shared" si="2"/>
        <v>81.666666666666671</v>
      </c>
    </row>
    <row r="57" spans="1:11" x14ac:dyDescent="0.3">
      <c r="A57" s="75">
        <v>55</v>
      </c>
      <c r="B57" s="79" t="s">
        <v>128</v>
      </c>
      <c r="C57" s="77">
        <v>62</v>
      </c>
      <c r="D57" s="77">
        <v>75</v>
      </c>
      <c r="E57" s="77">
        <v>70</v>
      </c>
      <c r="F57" s="77">
        <v>80</v>
      </c>
      <c r="G57" s="77">
        <v>70</v>
      </c>
      <c r="H57" s="82">
        <v>66</v>
      </c>
      <c r="I57" s="87">
        <f t="shared" si="0"/>
        <v>62</v>
      </c>
      <c r="J57" s="74">
        <f t="shared" si="1"/>
        <v>80</v>
      </c>
      <c r="K57" s="88">
        <f t="shared" si="2"/>
        <v>70.5</v>
      </c>
    </row>
    <row r="58" spans="1:11" x14ac:dyDescent="0.3">
      <c r="A58" s="75">
        <v>56</v>
      </c>
      <c r="B58" s="79" t="s">
        <v>117</v>
      </c>
      <c r="C58" s="78">
        <v>65</v>
      </c>
      <c r="D58" s="78">
        <v>85</v>
      </c>
      <c r="E58" s="78">
        <v>76</v>
      </c>
      <c r="F58" s="78">
        <v>61</v>
      </c>
      <c r="G58" s="78">
        <v>79</v>
      </c>
      <c r="H58" s="83">
        <v>84</v>
      </c>
      <c r="I58" s="87">
        <f t="shared" si="0"/>
        <v>61</v>
      </c>
      <c r="J58" s="74">
        <f t="shared" si="1"/>
        <v>85</v>
      </c>
      <c r="K58" s="88">
        <f t="shared" si="2"/>
        <v>75</v>
      </c>
    </row>
    <row r="59" spans="1:11" x14ac:dyDescent="0.3">
      <c r="A59" s="75">
        <v>57</v>
      </c>
      <c r="B59" s="79" t="s">
        <v>117</v>
      </c>
      <c r="C59" s="77">
        <v>60</v>
      </c>
      <c r="D59" s="77">
        <v>88</v>
      </c>
      <c r="E59" s="77">
        <v>84</v>
      </c>
      <c r="F59" s="77">
        <v>90</v>
      </c>
      <c r="G59" s="77">
        <v>69</v>
      </c>
      <c r="H59" s="82">
        <v>91</v>
      </c>
      <c r="I59" s="87">
        <f t="shared" si="0"/>
        <v>60</v>
      </c>
      <c r="J59" s="74">
        <f t="shared" si="1"/>
        <v>91</v>
      </c>
      <c r="K59" s="88">
        <f t="shared" si="2"/>
        <v>80.333333333333329</v>
      </c>
    </row>
    <row r="60" spans="1:11" x14ac:dyDescent="0.3">
      <c r="A60" s="75">
        <v>58</v>
      </c>
      <c r="B60" s="79" t="s">
        <v>129</v>
      </c>
      <c r="C60" s="78">
        <v>70</v>
      </c>
      <c r="D60" s="78">
        <v>86</v>
      </c>
      <c r="E60" s="78">
        <v>84</v>
      </c>
      <c r="F60" s="78">
        <v>86</v>
      </c>
      <c r="G60" s="78">
        <v>68</v>
      </c>
      <c r="H60" s="83">
        <v>66</v>
      </c>
      <c r="I60" s="87">
        <f t="shared" si="0"/>
        <v>66</v>
      </c>
      <c r="J60" s="74">
        <f t="shared" si="1"/>
        <v>86</v>
      </c>
      <c r="K60" s="88">
        <f t="shared" si="2"/>
        <v>76.666666666666671</v>
      </c>
    </row>
    <row r="61" spans="1:11" x14ac:dyDescent="0.3">
      <c r="A61" s="75">
        <v>59</v>
      </c>
      <c r="B61" s="79" t="s">
        <v>130</v>
      </c>
      <c r="C61" s="77">
        <v>68</v>
      </c>
      <c r="D61" s="77">
        <v>77</v>
      </c>
      <c r="E61" s="77">
        <v>89</v>
      </c>
      <c r="F61" s="77">
        <v>71</v>
      </c>
      <c r="G61" s="77">
        <v>65</v>
      </c>
      <c r="H61" s="82">
        <v>63</v>
      </c>
      <c r="I61" s="87">
        <f t="shared" si="0"/>
        <v>63</v>
      </c>
      <c r="J61" s="74">
        <f t="shared" si="1"/>
        <v>89</v>
      </c>
      <c r="K61" s="88">
        <f t="shared" si="2"/>
        <v>72.166666666666671</v>
      </c>
    </row>
    <row r="62" spans="1:11" x14ac:dyDescent="0.3">
      <c r="A62" s="75">
        <v>60</v>
      </c>
      <c r="B62" s="79" t="s">
        <v>131</v>
      </c>
      <c r="C62" s="78">
        <v>67</v>
      </c>
      <c r="D62" s="78">
        <v>86</v>
      </c>
      <c r="E62" s="78">
        <v>85</v>
      </c>
      <c r="F62" s="78">
        <v>68</v>
      </c>
      <c r="G62" s="78">
        <v>70</v>
      </c>
      <c r="H62" s="83">
        <v>89</v>
      </c>
      <c r="I62" s="87">
        <f t="shared" si="0"/>
        <v>67</v>
      </c>
      <c r="J62" s="74">
        <f t="shared" si="1"/>
        <v>89</v>
      </c>
      <c r="K62" s="88">
        <f t="shared" si="2"/>
        <v>77.5</v>
      </c>
    </row>
    <row r="63" spans="1:11" x14ac:dyDescent="0.3">
      <c r="A63" s="75">
        <v>61</v>
      </c>
      <c r="B63" s="79" t="s">
        <v>132</v>
      </c>
      <c r="C63" s="77">
        <v>68</v>
      </c>
      <c r="D63" s="77">
        <v>75</v>
      </c>
      <c r="E63" s="77">
        <v>83</v>
      </c>
      <c r="F63" s="77">
        <v>93</v>
      </c>
      <c r="G63" s="77">
        <v>92</v>
      </c>
      <c r="H63" s="82">
        <v>92</v>
      </c>
      <c r="I63" s="87">
        <f t="shared" si="0"/>
        <v>68</v>
      </c>
      <c r="J63" s="74">
        <f t="shared" si="1"/>
        <v>93</v>
      </c>
      <c r="K63" s="88">
        <f t="shared" si="2"/>
        <v>83.833333333333329</v>
      </c>
    </row>
    <row r="64" spans="1:11" x14ac:dyDescent="0.3">
      <c r="A64" s="75">
        <v>62</v>
      </c>
      <c r="B64" s="79" t="s">
        <v>133</v>
      </c>
      <c r="C64" s="78">
        <v>73</v>
      </c>
      <c r="D64" s="78">
        <v>76</v>
      </c>
      <c r="E64" s="78">
        <v>79</v>
      </c>
      <c r="F64" s="78">
        <v>77</v>
      </c>
      <c r="G64" s="78">
        <v>64</v>
      </c>
      <c r="H64" s="83">
        <v>61</v>
      </c>
      <c r="I64" s="87">
        <f t="shared" si="0"/>
        <v>61</v>
      </c>
      <c r="J64" s="74">
        <f t="shared" si="1"/>
        <v>79</v>
      </c>
      <c r="K64" s="88">
        <f t="shared" si="2"/>
        <v>71.666666666666671</v>
      </c>
    </row>
    <row r="65" spans="1:11" x14ac:dyDescent="0.3">
      <c r="A65" s="75">
        <v>63</v>
      </c>
      <c r="B65" s="79" t="s">
        <v>98</v>
      </c>
      <c r="C65" s="77">
        <v>79</v>
      </c>
      <c r="D65" s="77">
        <v>79</v>
      </c>
      <c r="E65" s="77">
        <v>84</v>
      </c>
      <c r="F65" s="77">
        <v>73</v>
      </c>
      <c r="G65" s="77">
        <v>93</v>
      </c>
      <c r="H65" s="82">
        <v>86</v>
      </c>
      <c r="I65" s="87">
        <f t="shared" si="0"/>
        <v>73</v>
      </c>
      <c r="J65" s="74">
        <f t="shared" si="1"/>
        <v>93</v>
      </c>
      <c r="K65" s="88">
        <f t="shared" si="2"/>
        <v>82.333333333333329</v>
      </c>
    </row>
    <row r="66" spans="1:11" x14ac:dyDescent="0.3">
      <c r="A66" s="75">
        <v>64</v>
      </c>
      <c r="B66" s="79" t="s">
        <v>134</v>
      </c>
      <c r="C66" s="78">
        <v>70</v>
      </c>
      <c r="D66" s="78">
        <v>76</v>
      </c>
      <c r="E66" s="78">
        <v>91</v>
      </c>
      <c r="F66" s="78">
        <v>63</v>
      </c>
      <c r="G66" s="78">
        <v>75</v>
      </c>
      <c r="H66" s="83">
        <v>81</v>
      </c>
      <c r="I66" s="87">
        <f t="shared" si="0"/>
        <v>63</v>
      </c>
      <c r="J66" s="74">
        <f t="shared" si="1"/>
        <v>91</v>
      </c>
      <c r="K66" s="88">
        <f t="shared" si="2"/>
        <v>76</v>
      </c>
    </row>
    <row r="67" spans="1:11" x14ac:dyDescent="0.3">
      <c r="A67" s="75">
        <v>65</v>
      </c>
      <c r="B67" s="79" t="s">
        <v>135</v>
      </c>
      <c r="C67" s="77">
        <v>78</v>
      </c>
      <c r="D67" s="77">
        <v>69</v>
      </c>
      <c r="E67" s="77">
        <v>88</v>
      </c>
      <c r="F67" s="77">
        <v>73</v>
      </c>
      <c r="G67" s="77">
        <v>72</v>
      </c>
      <c r="H67" s="82">
        <v>80</v>
      </c>
      <c r="I67" s="87">
        <f t="shared" si="0"/>
        <v>69</v>
      </c>
      <c r="J67" s="74">
        <f t="shared" si="1"/>
        <v>88</v>
      </c>
      <c r="K67" s="88">
        <f t="shared" si="2"/>
        <v>76.666666666666671</v>
      </c>
    </row>
    <row r="68" spans="1:11" x14ac:dyDescent="0.3">
      <c r="A68" s="75">
        <v>66</v>
      </c>
      <c r="B68" s="79" t="s">
        <v>136</v>
      </c>
      <c r="C68" s="78">
        <v>55</v>
      </c>
      <c r="D68" s="78">
        <v>80</v>
      </c>
      <c r="E68" s="78">
        <v>93</v>
      </c>
      <c r="F68" s="78">
        <v>91</v>
      </c>
      <c r="G68" s="78">
        <v>65</v>
      </c>
      <c r="H68" s="83">
        <v>66</v>
      </c>
      <c r="I68" s="87">
        <f t="shared" ref="I68:I102" si="3">MIN(C68:H68)</f>
        <v>55</v>
      </c>
      <c r="J68" s="74">
        <f t="shared" ref="J68:J102" si="4">MAX(C68:H68)</f>
        <v>93</v>
      </c>
      <c r="K68" s="88">
        <f t="shared" ref="K68:K102" si="5">AVERAGE(C68:H68)</f>
        <v>75</v>
      </c>
    </row>
    <row r="69" spans="1:11" x14ac:dyDescent="0.3">
      <c r="A69" s="75">
        <v>67</v>
      </c>
      <c r="B69" s="79" t="s">
        <v>137</v>
      </c>
      <c r="C69" s="77">
        <v>56</v>
      </c>
      <c r="D69" s="77">
        <v>84</v>
      </c>
      <c r="E69" s="77">
        <v>63</v>
      </c>
      <c r="F69" s="77">
        <v>64</v>
      </c>
      <c r="G69" s="77">
        <v>60</v>
      </c>
      <c r="H69" s="82">
        <v>60</v>
      </c>
      <c r="I69" s="87">
        <f t="shared" si="3"/>
        <v>56</v>
      </c>
      <c r="J69" s="74">
        <f t="shared" si="4"/>
        <v>84</v>
      </c>
      <c r="K69" s="88">
        <f t="shared" si="5"/>
        <v>64.5</v>
      </c>
    </row>
    <row r="70" spans="1:11" x14ac:dyDescent="0.3">
      <c r="A70" s="75">
        <v>68</v>
      </c>
      <c r="B70" s="79" t="s">
        <v>138</v>
      </c>
      <c r="C70" s="78">
        <v>69</v>
      </c>
      <c r="D70" s="78">
        <v>82</v>
      </c>
      <c r="E70" s="78">
        <v>89</v>
      </c>
      <c r="F70" s="78">
        <v>72</v>
      </c>
      <c r="G70" s="78">
        <v>79</v>
      </c>
      <c r="H70" s="83">
        <v>71</v>
      </c>
      <c r="I70" s="87">
        <f t="shared" si="3"/>
        <v>69</v>
      </c>
      <c r="J70" s="74">
        <f t="shared" si="4"/>
        <v>89</v>
      </c>
      <c r="K70" s="88">
        <f t="shared" si="5"/>
        <v>77</v>
      </c>
    </row>
    <row r="71" spans="1:11" x14ac:dyDescent="0.3">
      <c r="A71" s="75">
        <v>69</v>
      </c>
      <c r="B71" s="79" t="s">
        <v>139</v>
      </c>
      <c r="C71" s="77">
        <v>76</v>
      </c>
      <c r="D71" s="77">
        <v>74</v>
      </c>
      <c r="E71" s="77">
        <v>66</v>
      </c>
      <c r="F71" s="77">
        <v>80</v>
      </c>
      <c r="G71" s="77">
        <v>64</v>
      </c>
      <c r="H71" s="82">
        <v>82</v>
      </c>
      <c r="I71" s="87">
        <f t="shared" si="3"/>
        <v>64</v>
      </c>
      <c r="J71" s="74">
        <f t="shared" si="4"/>
        <v>82</v>
      </c>
      <c r="K71" s="88">
        <f t="shared" si="5"/>
        <v>73.666666666666671</v>
      </c>
    </row>
    <row r="72" spans="1:11" x14ac:dyDescent="0.3">
      <c r="A72" s="75">
        <v>70</v>
      </c>
      <c r="B72" s="79" t="s">
        <v>114</v>
      </c>
      <c r="C72" s="78">
        <v>74</v>
      </c>
      <c r="D72" s="78">
        <v>92</v>
      </c>
      <c r="E72" s="78">
        <v>67</v>
      </c>
      <c r="F72" s="78">
        <v>84</v>
      </c>
      <c r="G72" s="78">
        <v>69</v>
      </c>
      <c r="H72" s="83">
        <v>85</v>
      </c>
      <c r="I72" s="87">
        <f t="shared" si="3"/>
        <v>67</v>
      </c>
      <c r="J72" s="74">
        <f t="shared" si="4"/>
        <v>92</v>
      </c>
      <c r="K72" s="88">
        <f t="shared" si="5"/>
        <v>78.5</v>
      </c>
    </row>
    <row r="73" spans="1:11" x14ac:dyDescent="0.3">
      <c r="A73" s="75">
        <v>71</v>
      </c>
      <c r="B73" s="79" t="s">
        <v>140</v>
      </c>
      <c r="C73" s="77">
        <v>79</v>
      </c>
      <c r="D73" s="77">
        <v>75</v>
      </c>
      <c r="E73" s="77">
        <v>84</v>
      </c>
      <c r="F73" s="77">
        <v>92</v>
      </c>
      <c r="G73" s="77">
        <v>62</v>
      </c>
      <c r="H73" s="82">
        <v>90</v>
      </c>
      <c r="I73" s="87">
        <f t="shared" si="3"/>
        <v>62</v>
      </c>
      <c r="J73" s="74">
        <f t="shared" si="4"/>
        <v>92</v>
      </c>
      <c r="K73" s="88">
        <f t="shared" si="5"/>
        <v>80.333333333333329</v>
      </c>
    </row>
    <row r="74" spans="1:11" x14ac:dyDescent="0.3">
      <c r="A74" s="75">
        <v>72</v>
      </c>
      <c r="B74" s="79" t="s">
        <v>141</v>
      </c>
      <c r="C74" s="78">
        <v>88</v>
      </c>
      <c r="D74" s="78">
        <v>63</v>
      </c>
      <c r="E74" s="78">
        <v>69</v>
      </c>
      <c r="F74" s="78">
        <v>72</v>
      </c>
      <c r="G74" s="78">
        <v>72</v>
      </c>
      <c r="H74" s="83">
        <v>88</v>
      </c>
      <c r="I74" s="87">
        <f t="shared" si="3"/>
        <v>63</v>
      </c>
      <c r="J74" s="74">
        <f t="shared" si="4"/>
        <v>88</v>
      </c>
      <c r="K74" s="88">
        <f t="shared" si="5"/>
        <v>75.333333333333329</v>
      </c>
    </row>
    <row r="75" spans="1:11" x14ac:dyDescent="0.3">
      <c r="A75" s="75">
        <v>73</v>
      </c>
      <c r="B75" s="79" t="s">
        <v>142</v>
      </c>
      <c r="C75" s="77">
        <v>52</v>
      </c>
      <c r="D75" s="77">
        <v>71</v>
      </c>
      <c r="E75" s="77">
        <v>61</v>
      </c>
      <c r="F75" s="77">
        <v>86</v>
      </c>
      <c r="G75" s="77">
        <v>80</v>
      </c>
      <c r="H75" s="82">
        <v>65</v>
      </c>
      <c r="I75" s="87">
        <f t="shared" si="3"/>
        <v>52</v>
      </c>
      <c r="J75" s="74">
        <f t="shared" si="4"/>
        <v>86</v>
      </c>
      <c r="K75" s="88">
        <f t="shared" si="5"/>
        <v>69.166666666666671</v>
      </c>
    </row>
    <row r="76" spans="1:11" x14ac:dyDescent="0.3">
      <c r="A76" s="75">
        <v>74</v>
      </c>
      <c r="B76" s="79" t="s">
        <v>143</v>
      </c>
      <c r="C76" s="78">
        <v>55</v>
      </c>
      <c r="D76" s="78">
        <v>81</v>
      </c>
      <c r="E76" s="78">
        <v>70</v>
      </c>
      <c r="F76" s="78">
        <v>87</v>
      </c>
      <c r="G76" s="78">
        <v>76</v>
      </c>
      <c r="H76" s="83">
        <v>79</v>
      </c>
      <c r="I76" s="87">
        <f t="shared" si="3"/>
        <v>55</v>
      </c>
      <c r="J76" s="74">
        <f t="shared" si="4"/>
        <v>87</v>
      </c>
      <c r="K76" s="88">
        <f t="shared" si="5"/>
        <v>74.666666666666671</v>
      </c>
    </row>
    <row r="77" spans="1:11" x14ac:dyDescent="0.3">
      <c r="A77" s="75">
        <v>75</v>
      </c>
      <c r="B77" s="79" t="s">
        <v>144</v>
      </c>
      <c r="C77" s="77">
        <v>55</v>
      </c>
      <c r="D77" s="77">
        <v>65</v>
      </c>
      <c r="E77" s="77">
        <v>76</v>
      </c>
      <c r="F77" s="77">
        <v>82</v>
      </c>
      <c r="G77" s="77">
        <v>82</v>
      </c>
      <c r="H77" s="82">
        <v>71</v>
      </c>
      <c r="I77" s="87">
        <f t="shared" si="3"/>
        <v>55</v>
      </c>
      <c r="J77" s="74">
        <f t="shared" si="4"/>
        <v>82</v>
      </c>
      <c r="K77" s="88">
        <f t="shared" si="5"/>
        <v>71.833333333333329</v>
      </c>
    </row>
    <row r="78" spans="1:11" x14ac:dyDescent="0.3">
      <c r="A78" s="75">
        <v>76</v>
      </c>
      <c r="B78" s="79" t="s">
        <v>145</v>
      </c>
      <c r="C78" s="78">
        <v>69</v>
      </c>
      <c r="D78" s="78">
        <v>77</v>
      </c>
      <c r="E78" s="78">
        <v>78</v>
      </c>
      <c r="F78" s="78">
        <v>86</v>
      </c>
      <c r="G78" s="78">
        <v>74</v>
      </c>
      <c r="H78" s="83">
        <v>71</v>
      </c>
      <c r="I78" s="87">
        <f t="shared" si="3"/>
        <v>69</v>
      </c>
      <c r="J78" s="74">
        <f t="shared" si="4"/>
        <v>86</v>
      </c>
      <c r="K78" s="88">
        <f t="shared" si="5"/>
        <v>75.833333333333329</v>
      </c>
    </row>
    <row r="79" spans="1:11" x14ac:dyDescent="0.3">
      <c r="A79" s="75">
        <v>77</v>
      </c>
      <c r="B79" s="79" t="s">
        <v>146</v>
      </c>
      <c r="C79" s="77">
        <v>53</v>
      </c>
      <c r="D79" s="77">
        <v>73</v>
      </c>
      <c r="E79" s="77">
        <v>88</v>
      </c>
      <c r="F79" s="77">
        <v>78</v>
      </c>
      <c r="G79" s="77">
        <v>69</v>
      </c>
      <c r="H79" s="82">
        <v>89</v>
      </c>
      <c r="I79" s="87">
        <f t="shared" si="3"/>
        <v>53</v>
      </c>
      <c r="J79" s="74">
        <f t="shared" si="4"/>
        <v>89</v>
      </c>
      <c r="K79" s="88">
        <f t="shared" si="5"/>
        <v>75</v>
      </c>
    </row>
    <row r="80" spans="1:11" x14ac:dyDescent="0.3">
      <c r="A80" s="75">
        <v>78</v>
      </c>
      <c r="B80" s="79" t="s">
        <v>147</v>
      </c>
      <c r="C80" s="78">
        <v>69</v>
      </c>
      <c r="D80" s="78">
        <v>69</v>
      </c>
      <c r="E80" s="78">
        <v>93</v>
      </c>
      <c r="F80" s="78">
        <v>68</v>
      </c>
      <c r="G80" s="78">
        <v>68</v>
      </c>
      <c r="H80" s="83">
        <v>65</v>
      </c>
      <c r="I80" s="87">
        <f t="shared" si="3"/>
        <v>65</v>
      </c>
      <c r="J80" s="74">
        <f t="shared" si="4"/>
        <v>93</v>
      </c>
      <c r="K80" s="88">
        <f t="shared" si="5"/>
        <v>72</v>
      </c>
    </row>
    <row r="81" spans="1:11" x14ac:dyDescent="0.3">
      <c r="A81" s="75">
        <v>79</v>
      </c>
      <c r="B81" s="79" t="s">
        <v>148</v>
      </c>
      <c r="C81" s="77">
        <v>89</v>
      </c>
      <c r="D81" s="77">
        <v>73</v>
      </c>
      <c r="E81" s="77">
        <v>86</v>
      </c>
      <c r="F81" s="77">
        <v>93</v>
      </c>
      <c r="G81" s="77">
        <v>72</v>
      </c>
      <c r="H81" s="82">
        <v>83</v>
      </c>
      <c r="I81" s="87">
        <f t="shared" si="3"/>
        <v>72</v>
      </c>
      <c r="J81" s="74">
        <f t="shared" si="4"/>
        <v>93</v>
      </c>
      <c r="K81" s="88">
        <f t="shared" si="5"/>
        <v>82.666666666666671</v>
      </c>
    </row>
    <row r="82" spans="1:11" x14ac:dyDescent="0.3">
      <c r="A82" s="75">
        <v>80</v>
      </c>
      <c r="B82" s="79" t="s">
        <v>149</v>
      </c>
      <c r="C82" s="78">
        <v>51</v>
      </c>
      <c r="D82" s="78">
        <v>82</v>
      </c>
      <c r="E82" s="78">
        <v>72</v>
      </c>
      <c r="F82" s="78">
        <v>70</v>
      </c>
      <c r="G82" s="78">
        <v>88</v>
      </c>
      <c r="H82" s="83">
        <v>64</v>
      </c>
      <c r="I82" s="87">
        <f t="shared" si="3"/>
        <v>51</v>
      </c>
      <c r="J82" s="74">
        <f t="shared" si="4"/>
        <v>88</v>
      </c>
      <c r="K82" s="88">
        <f t="shared" si="5"/>
        <v>71.166666666666671</v>
      </c>
    </row>
    <row r="83" spans="1:11" x14ac:dyDescent="0.3">
      <c r="A83" s="75">
        <v>81</v>
      </c>
      <c r="B83" s="79" t="s">
        <v>150</v>
      </c>
      <c r="C83" s="77">
        <v>58</v>
      </c>
      <c r="D83" s="77">
        <v>84</v>
      </c>
      <c r="E83" s="77">
        <v>90</v>
      </c>
      <c r="F83" s="77">
        <v>92</v>
      </c>
      <c r="G83" s="77">
        <v>87</v>
      </c>
      <c r="H83" s="82">
        <v>84</v>
      </c>
      <c r="I83" s="87">
        <f t="shared" si="3"/>
        <v>58</v>
      </c>
      <c r="J83" s="74">
        <f t="shared" si="4"/>
        <v>92</v>
      </c>
      <c r="K83" s="88">
        <f t="shared" si="5"/>
        <v>82.5</v>
      </c>
    </row>
    <row r="84" spans="1:11" x14ac:dyDescent="0.3">
      <c r="A84" s="75">
        <v>82</v>
      </c>
      <c r="B84" s="79" t="s">
        <v>109</v>
      </c>
      <c r="C84" s="78">
        <v>53</v>
      </c>
      <c r="D84" s="78">
        <v>72</v>
      </c>
      <c r="E84" s="78">
        <v>80</v>
      </c>
      <c r="F84" s="78">
        <v>93</v>
      </c>
      <c r="G84" s="78">
        <v>64</v>
      </c>
      <c r="H84" s="83">
        <v>74</v>
      </c>
      <c r="I84" s="87">
        <f t="shared" si="3"/>
        <v>53</v>
      </c>
      <c r="J84" s="74">
        <f t="shared" si="4"/>
        <v>93</v>
      </c>
      <c r="K84" s="88">
        <f t="shared" si="5"/>
        <v>72.666666666666671</v>
      </c>
    </row>
    <row r="85" spans="1:11" x14ac:dyDescent="0.3">
      <c r="A85" s="75">
        <v>83</v>
      </c>
      <c r="B85" s="79" t="s">
        <v>151</v>
      </c>
      <c r="C85" s="77">
        <v>83</v>
      </c>
      <c r="D85" s="77">
        <v>61</v>
      </c>
      <c r="E85" s="77">
        <v>74</v>
      </c>
      <c r="F85" s="77">
        <v>81</v>
      </c>
      <c r="G85" s="77">
        <v>63</v>
      </c>
      <c r="H85" s="82">
        <v>68</v>
      </c>
      <c r="I85" s="87">
        <f t="shared" si="3"/>
        <v>61</v>
      </c>
      <c r="J85" s="74">
        <f t="shared" si="4"/>
        <v>83</v>
      </c>
      <c r="K85" s="88">
        <f t="shared" si="5"/>
        <v>71.666666666666671</v>
      </c>
    </row>
    <row r="86" spans="1:11" x14ac:dyDescent="0.3">
      <c r="A86" s="75">
        <v>84</v>
      </c>
      <c r="B86" s="79" t="s">
        <v>152</v>
      </c>
      <c r="C86" s="78">
        <v>79</v>
      </c>
      <c r="D86" s="78">
        <v>79</v>
      </c>
      <c r="E86" s="78">
        <v>84</v>
      </c>
      <c r="F86" s="78">
        <v>65</v>
      </c>
      <c r="G86" s="78">
        <v>74</v>
      </c>
      <c r="H86" s="83">
        <v>87</v>
      </c>
      <c r="I86" s="87">
        <f t="shared" si="3"/>
        <v>65</v>
      </c>
      <c r="J86" s="74">
        <f t="shared" si="4"/>
        <v>87</v>
      </c>
      <c r="K86" s="88">
        <f t="shared" si="5"/>
        <v>78</v>
      </c>
    </row>
    <row r="87" spans="1:11" x14ac:dyDescent="0.3">
      <c r="A87" s="75">
        <v>85</v>
      </c>
      <c r="B87" s="79" t="s">
        <v>153</v>
      </c>
      <c r="C87" s="77">
        <v>87</v>
      </c>
      <c r="D87" s="77">
        <v>77</v>
      </c>
      <c r="E87" s="77">
        <v>61</v>
      </c>
      <c r="F87" s="77">
        <v>63</v>
      </c>
      <c r="G87" s="77">
        <v>68</v>
      </c>
      <c r="H87" s="82">
        <v>78</v>
      </c>
      <c r="I87" s="87">
        <f t="shared" si="3"/>
        <v>61</v>
      </c>
      <c r="J87" s="74">
        <f t="shared" si="4"/>
        <v>87</v>
      </c>
      <c r="K87" s="88">
        <f t="shared" si="5"/>
        <v>72.333333333333329</v>
      </c>
    </row>
    <row r="88" spans="1:11" x14ac:dyDescent="0.3">
      <c r="A88" s="75">
        <v>86</v>
      </c>
      <c r="B88" s="79" t="s">
        <v>154</v>
      </c>
      <c r="C88" s="78">
        <v>66</v>
      </c>
      <c r="D88" s="78">
        <v>87</v>
      </c>
      <c r="E88" s="78">
        <v>65</v>
      </c>
      <c r="F88" s="78">
        <v>92</v>
      </c>
      <c r="G88" s="78">
        <v>69</v>
      </c>
      <c r="H88" s="83">
        <v>64</v>
      </c>
      <c r="I88" s="87">
        <f t="shared" si="3"/>
        <v>64</v>
      </c>
      <c r="J88" s="74">
        <f t="shared" si="4"/>
        <v>92</v>
      </c>
      <c r="K88" s="88">
        <f t="shared" si="5"/>
        <v>73.833333333333329</v>
      </c>
    </row>
    <row r="89" spans="1:11" x14ac:dyDescent="0.3">
      <c r="A89" s="75">
        <v>87</v>
      </c>
      <c r="B89" s="79" t="s">
        <v>155</v>
      </c>
      <c r="C89" s="77">
        <v>81</v>
      </c>
      <c r="D89" s="77">
        <v>71</v>
      </c>
      <c r="E89" s="77">
        <v>77</v>
      </c>
      <c r="F89" s="77">
        <v>88</v>
      </c>
      <c r="G89" s="77">
        <v>75</v>
      </c>
      <c r="H89" s="82">
        <v>66</v>
      </c>
      <c r="I89" s="87">
        <f t="shared" si="3"/>
        <v>66</v>
      </c>
      <c r="J89" s="74">
        <f t="shared" si="4"/>
        <v>88</v>
      </c>
      <c r="K89" s="88">
        <f t="shared" si="5"/>
        <v>76.333333333333329</v>
      </c>
    </row>
    <row r="90" spans="1:11" x14ac:dyDescent="0.3">
      <c r="A90" s="75">
        <v>88</v>
      </c>
      <c r="B90" s="79" t="s">
        <v>156</v>
      </c>
      <c r="C90" s="78">
        <v>57</v>
      </c>
      <c r="D90" s="78">
        <v>92</v>
      </c>
      <c r="E90" s="78">
        <v>61</v>
      </c>
      <c r="F90" s="78">
        <v>67</v>
      </c>
      <c r="G90" s="78">
        <v>60</v>
      </c>
      <c r="H90" s="83">
        <v>92</v>
      </c>
      <c r="I90" s="87">
        <f t="shared" si="3"/>
        <v>57</v>
      </c>
      <c r="J90" s="74">
        <f t="shared" si="4"/>
        <v>92</v>
      </c>
      <c r="K90" s="88">
        <f t="shared" si="5"/>
        <v>71.5</v>
      </c>
    </row>
    <row r="91" spans="1:11" x14ac:dyDescent="0.3">
      <c r="A91" s="75">
        <v>89</v>
      </c>
      <c r="B91" s="79" t="s">
        <v>157</v>
      </c>
      <c r="C91" s="77">
        <v>82</v>
      </c>
      <c r="D91" s="77">
        <v>61</v>
      </c>
      <c r="E91" s="77">
        <v>77</v>
      </c>
      <c r="F91" s="77">
        <v>91</v>
      </c>
      <c r="G91" s="77">
        <v>91</v>
      </c>
      <c r="H91" s="82">
        <v>65</v>
      </c>
      <c r="I91" s="87">
        <f t="shared" si="3"/>
        <v>61</v>
      </c>
      <c r="J91" s="74">
        <f t="shared" si="4"/>
        <v>91</v>
      </c>
      <c r="K91" s="88">
        <f t="shared" si="5"/>
        <v>77.833333333333329</v>
      </c>
    </row>
    <row r="92" spans="1:11" x14ac:dyDescent="0.3">
      <c r="A92" s="75">
        <v>90</v>
      </c>
      <c r="B92" s="79" t="s">
        <v>158</v>
      </c>
      <c r="C92" s="78">
        <v>71</v>
      </c>
      <c r="D92" s="78">
        <v>85</v>
      </c>
      <c r="E92" s="78">
        <v>91</v>
      </c>
      <c r="F92" s="78">
        <v>69</v>
      </c>
      <c r="G92" s="78">
        <v>76</v>
      </c>
      <c r="H92" s="83">
        <v>60</v>
      </c>
      <c r="I92" s="87">
        <f t="shared" si="3"/>
        <v>60</v>
      </c>
      <c r="J92" s="74">
        <f t="shared" si="4"/>
        <v>91</v>
      </c>
      <c r="K92" s="88">
        <f t="shared" si="5"/>
        <v>75.333333333333329</v>
      </c>
    </row>
    <row r="93" spans="1:11" x14ac:dyDescent="0.3">
      <c r="A93" s="75">
        <v>91</v>
      </c>
      <c r="B93" s="79" t="s">
        <v>159</v>
      </c>
      <c r="C93" s="77">
        <v>90</v>
      </c>
      <c r="D93" s="77">
        <v>62</v>
      </c>
      <c r="E93" s="77">
        <v>66</v>
      </c>
      <c r="F93" s="77">
        <v>60</v>
      </c>
      <c r="G93" s="77">
        <v>81</v>
      </c>
      <c r="H93" s="82">
        <v>64</v>
      </c>
      <c r="I93" s="87">
        <f t="shared" si="3"/>
        <v>60</v>
      </c>
      <c r="J93" s="74">
        <f t="shared" si="4"/>
        <v>90</v>
      </c>
      <c r="K93" s="88">
        <f t="shared" si="5"/>
        <v>70.5</v>
      </c>
    </row>
    <row r="94" spans="1:11" x14ac:dyDescent="0.3">
      <c r="A94" s="75">
        <v>92</v>
      </c>
      <c r="B94" s="79" t="s">
        <v>160</v>
      </c>
      <c r="C94" s="78">
        <v>60</v>
      </c>
      <c r="D94" s="78">
        <v>86</v>
      </c>
      <c r="E94" s="78">
        <v>69</v>
      </c>
      <c r="F94" s="78">
        <v>60</v>
      </c>
      <c r="G94" s="78">
        <v>73</v>
      </c>
      <c r="H94" s="83">
        <v>92</v>
      </c>
      <c r="I94" s="87">
        <f t="shared" si="3"/>
        <v>60</v>
      </c>
      <c r="J94" s="74">
        <f t="shared" si="4"/>
        <v>92</v>
      </c>
      <c r="K94" s="88">
        <f t="shared" si="5"/>
        <v>73.333333333333329</v>
      </c>
    </row>
    <row r="95" spans="1:11" x14ac:dyDescent="0.3">
      <c r="A95" s="75">
        <v>93</v>
      </c>
      <c r="B95" s="79" t="s">
        <v>161</v>
      </c>
      <c r="C95" s="77">
        <v>58</v>
      </c>
      <c r="D95" s="77">
        <v>71</v>
      </c>
      <c r="E95" s="77">
        <v>93</v>
      </c>
      <c r="F95" s="77">
        <v>78</v>
      </c>
      <c r="G95" s="77">
        <v>82</v>
      </c>
      <c r="H95" s="82">
        <v>73</v>
      </c>
      <c r="I95" s="87">
        <f t="shared" si="3"/>
        <v>58</v>
      </c>
      <c r="J95" s="74">
        <f t="shared" si="4"/>
        <v>93</v>
      </c>
      <c r="K95" s="88">
        <f t="shared" si="5"/>
        <v>75.833333333333329</v>
      </c>
    </row>
    <row r="96" spans="1:11" x14ac:dyDescent="0.3">
      <c r="A96" s="75">
        <v>94</v>
      </c>
      <c r="B96" s="79" t="s">
        <v>162</v>
      </c>
      <c r="C96" s="78">
        <v>80</v>
      </c>
      <c r="D96" s="78">
        <v>64</v>
      </c>
      <c r="E96" s="78">
        <v>61</v>
      </c>
      <c r="F96" s="78">
        <v>89</v>
      </c>
      <c r="G96" s="78">
        <v>89</v>
      </c>
      <c r="H96" s="83">
        <v>63</v>
      </c>
      <c r="I96" s="87">
        <f t="shared" si="3"/>
        <v>61</v>
      </c>
      <c r="J96" s="74">
        <f t="shared" si="4"/>
        <v>89</v>
      </c>
      <c r="K96" s="88">
        <f t="shared" si="5"/>
        <v>74.333333333333329</v>
      </c>
    </row>
    <row r="97" spans="1:11" x14ac:dyDescent="0.3">
      <c r="A97" s="75">
        <v>95</v>
      </c>
      <c r="B97" s="79" t="s">
        <v>163</v>
      </c>
      <c r="C97" s="77">
        <v>60</v>
      </c>
      <c r="D97" s="77">
        <v>76</v>
      </c>
      <c r="E97" s="77">
        <v>71</v>
      </c>
      <c r="F97" s="77">
        <v>60</v>
      </c>
      <c r="G97" s="77">
        <v>67</v>
      </c>
      <c r="H97" s="82">
        <v>70</v>
      </c>
      <c r="I97" s="87">
        <f t="shared" si="3"/>
        <v>60</v>
      </c>
      <c r="J97" s="74">
        <f t="shared" si="4"/>
        <v>76</v>
      </c>
      <c r="K97" s="88">
        <f t="shared" si="5"/>
        <v>67.333333333333329</v>
      </c>
    </row>
    <row r="98" spans="1:11" x14ac:dyDescent="0.3">
      <c r="A98" s="75">
        <v>96</v>
      </c>
      <c r="B98" s="79" t="s">
        <v>164</v>
      </c>
      <c r="C98" s="78">
        <v>61</v>
      </c>
      <c r="D98" s="78">
        <v>73</v>
      </c>
      <c r="E98" s="78">
        <v>71</v>
      </c>
      <c r="F98" s="78">
        <v>81</v>
      </c>
      <c r="G98" s="78">
        <v>75</v>
      </c>
      <c r="H98" s="83">
        <v>77</v>
      </c>
      <c r="I98" s="87">
        <f t="shared" si="3"/>
        <v>61</v>
      </c>
      <c r="J98" s="74">
        <f t="shared" si="4"/>
        <v>81</v>
      </c>
      <c r="K98" s="88">
        <f t="shared" si="5"/>
        <v>73</v>
      </c>
    </row>
    <row r="99" spans="1:11" x14ac:dyDescent="0.3">
      <c r="A99" s="75">
        <v>97</v>
      </c>
      <c r="B99" s="79" t="s">
        <v>165</v>
      </c>
      <c r="C99" s="77">
        <v>83</v>
      </c>
      <c r="D99" s="77">
        <v>81</v>
      </c>
      <c r="E99" s="77">
        <v>83</v>
      </c>
      <c r="F99" s="77">
        <v>60</v>
      </c>
      <c r="G99" s="77">
        <v>88</v>
      </c>
      <c r="H99" s="82">
        <v>89</v>
      </c>
      <c r="I99" s="87">
        <f t="shared" si="3"/>
        <v>60</v>
      </c>
      <c r="J99" s="74">
        <f t="shared" si="4"/>
        <v>89</v>
      </c>
      <c r="K99" s="88">
        <f t="shared" si="5"/>
        <v>80.666666666666671</v>
      </c>
    </row>
    <row r="100" spans="1:11" x14ac:dyDescent="0.3">
      <c r="A100" s="75">
        <v>98</v>
      </c>
      <c r="B100" s="79" t="s">
        <v>166</v>
      </c>
      <c r="C100" s="78">
        <v>87</v>
      </c>
      <c r="D100" s="78">
        <v>64</v>
      </c>
      <c r="E100" s="78">
        <v>88</v>
      </c>
      <c r="F100" s="78">
        <v>66</v>
      </c>
      <c r="G100" s="78">
        <v>82</v>
      </c>
      <c r="H100" s="83">
        <v>73</v>
      </c>
      <c r="I100" s="87">
        <f t="shared" si="3"/>
        <v>64</v>
      </c>
      <c r="J100" s="74">
        <f t="shared" si="4"/>
        <v>88</v>
      </c>
      <c r="K100" s="88">
        <f t="shared" si="5"/>
        <v>76.666666666666671</v>
      </c>
    </row>
    <row r="101" spans="1:11" x14ac:dyDescent="0.3">
      <c r="A101" s="75">
        <v>99</v>
      </c>
      <c r="B101" s="79" t="s">
        <v>167</v>
      </c>
      <c r="C101" s="77">
        <v>84</v>
      </c>
      <c r="D101" s="77">
        <v>71</v>
      </c>
      <c r="E101" s="77">
        <v>78</v>
      </c>
      <c r="F101" s="77">
        <v>65</v>
      </c>
      <c r="G101" s="77">
        <v>72</v>
      </c>
      <c r="H101" s="82">
        <v>75</v>
      </c>
      <c r="I101" s="87">
        <f t="shared" si="3"/>
        <v>65</v>
      </c>
      <c r="J101" s="74">
        <f t="shared" si="4"/>
        <v>84</v>
      </c>
      <c r="K101" s="88">
        <f t="shared" si="5"/>
        <v>74.166666666666671</v>
      </c>
    </row>
    <row r="102" spans="1:11" ht="15" thickBot="1" x14ac:dyDescent="0.35">
      <c r="A102" s="75">
        <v>100</v>
      </c>
      <c r="B102" s="79" t="s">
        <v>168</v>
      </c>
      <c r="C102" s="78">
        <v>54</v>
      </c>
      <c r="D102" s="78">
        <v>84</v>
      </c>
      <c r="E102" s="78">
        <v>70</v>
      </c>
      <c r="F102" s="78">
        <v>81</v>
      </c>
      <c r="G102" s="78">
        <v>85</v>
      </c>
      <c r="H102" s="83">
        <v>66</v>
      </c>
      <c r="I102" s="89">
        <f t="shared" si="3"/>
        <v>54</v>
      </c>
      <c r="J102" s="90">
        <f t="shared" si="4"/>
        <v>85</v>
      </c>
      <c r="K102" s="91">
        <f t="shared" si="5"/>
        <v>73.333333333333329</v>
      </c>
    </row>
  </sheetData>
  <mergeCells count="1">
    <mergeCell ref="A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FC05-89B4-43CF-B484-B5842FE9CD00}">
  <dimension ref="A2:L6"/>
  <sheetViews>
    <sheetView zoomScale="93" workbookViewId="0">
      <selection activeCell="D15" sqref="D15"/>
    </sheetView>
  </sheetViews>
  <sheetFormatPr defaultRowHeight="14.4" x14ac:dyDescent="0.3"/>
  <cols>
    <col min="1" max="1" width="9.44140625" bestFit="1" customWidth="1"/>
    <col min="2" max="2" width="10" bestFit="1" customWidth="1"/>
    <col min="3" max="6" width="20.44140625" bestFit="1" customWidth="1"/>
    <col min="7" max="10" width="19.88671875" bestFit="1" customWidth="1"/>
    <col min="11" max="11" width="19.77734375" bestFit="1" customWidth="1"/>
    <col min="12" max="12" width="10.88671875" bestFit="1" customWidth="1"/>
  </cols>
  <sheetData>
    <row r="2" spans="1:12" x14ac:dyDescent="0.3">
      <c r="A2" s="94" t="s">
        <v>83</v>
      </c>
      <c r="B2" s="94" t="s">
        <v>36</v>
      </c>
      <c r="C2" s="95" t="s">
        <v>195</v>
      </c>
      <c r="D2" s="95" t="s">
        <v>197</v>
      </c>
      <c r="E2" s="95" t="s">
        <v>198</v>
      </c>
      <c r="F2" s="95" t="s">
        <v>199</v>
      </c>
      <c r="G2" s="95" t="s">
        <v>201</v>
      </c>
      <c r="H2" s="95" t="s">
        <v>202</v>
      </c>
      <c r="I2" s="95" t="s">
        <v>203</v>
      </c>
      <c r="J2" s="95" t="s">
        <v>204</v>
      </c>
      <c r="K2" s="95" t="s">
        <v>200</v>
      </c>
      <c r="L2" s="95" t="s">
        <v>194</v>
      </c>
    </row>
    <row r="3" spans="1:12" x14ac:dyDescent="0.3">
      <c r="A3" s="96">
        <v>1</v>
      </c>
      <c r="B3" s="97" t="s">
        <v>169</v>
      </c>
      <c r="C3" s="98">
        <v>12</v>
      </c>
      <c r="D3" s="98">
        <v>17</v>
      </c>
      <c r="E3" s="98">
        <v>18</v>
      </c>
      <c r="F3" s="98">
        <v>19</v>
      </c>
      <c r="G3" s="98" t="str">
        <f>IF(C3&gt;=15,"PASS","FAIL")</f>
        <v>FAIL</v>
      </c>
      <c r="H3" s="98" t="str">
        <f>IF(D3&gt;=15,"PASS","FAIL")</f>
        <v>PASS</v>
      </c>
      <c r="I3" s="98" t="str">
        <f t="shared" ref="I3:J3" si="0">IF(E3&gt;=15,"PASS","FAIL")</f>
        <v>PASS</v>
      </c>
      <c r="J3" s="98" t="str">
        <f t="shared" si="0"/>
        <v>PASS</v>
      </c>
      <c r="K3" s="98">
        <f>COUNTIF(G3:J3,"PASS")</f>
        <v>3</v>
      </c>
      <c r="L3" s="98" t="str">
        <f>IF(K3=4,"PASS","FAIL")</f>
        <v>FAIL</v>
      </c>
    </row>
    <row r="4" spans="1:12" x14ac:dyDescent="0.3">
      <c r="A4" s="96">
        <v>2</v>
      </c>
      <c r="B4" s="97" t="s">
        <v>2</v>
      </c>
      <c r="C4" s="98">
        <v>15</v>
      </c>
      <c r="D4" s="98">
        <v>17</v>
      </c>
      <c r="E4" s="98">
        <v>18</v>
      </c>
      <c r="F4" s="98">
        <v>15</v>
      </c>
      <c r="G4" s="98" t="str">
        <f t="shared" ref="G4:G6" si="1">IF(C4&gt;=15,"PASS","FAIL")</f>
        <v>PASS</v>
      </c>
      <c r="H4" s="98" t="str">
        <f t="shared" ref="H4:H6" si="2">IF(D4&gt;=15,"PASS","FAIL")</f>
        <v>PASS</v>
      </c>
      <c r="I4" s="98" t="str">
        <f t="shared" ref="I4:I6" si="3">IF(E4&gt;=15,"PASS","FAIL")</f>
        <v>PASS</v>
      </c>
      <c r="J4" s="98" t="str">
        <f t="shared" ref="J4:J6" si="4">IF(F4&gt;=15,"PASS","FAIL")</f>
        <v>PASS</v>
      </c>
      <c r="K4" s="98">
        <f t="shared" ref="K4:K6" si="5">COUNTIF(G4:J4,"PASS")</f>
        <v>4</v>
      </c>
      <c r="L4" s="98" t="str">
        <f t="shared" ref="L4:L6" si="6">IF(K4=4,"PASS","FAIL")</f>
        <v>PASS</v>
      </c>
    </row>
    <row r="5" spans="1:12" x14ac:dyDescent="0.3">
      <c r="A5" s="96">
        <v>3</v>
      </c>
      <c r="B5" s="97" t="s">
        <v>40</v>
      </c>
      <c r="C5" s="98">
        <v>19</v>
      </c>
      <c r="D5" s="98">
        <v>18</v>
      </c>
      <c r="E5" s="98">
        <v>17</v>
      </c>
      <c r="F5" s="98">
        <v>18</v>
      </c>
      <c r="G5" s="98" t="str">
        <f t="shared" si="1"/>
        <v>PASS</v>
      </c>
      <c r="H5" s="98" t="str">
        <f t="shared" si="2"/>
        <v>PASS</v>
      </c>
      <c r="I5" s="98" t="str">
        <f t="shared" si="3"/>
        <v>PASS</v>
      </c>
      <c r="J5" s="98" t="str">
        <f t="shared" si="4"/>
        <v>PASS</v>
      </c>
      <c r="K5" s="98">
        <f t="shared" si="5"/>
        <v>4</v>
      </c>
      <c r="L5" s="98" t="str">
        <f t="shared" si="6"/>
        <v>PASS</v>
      </c>
    </row>
    <row r="6" spans="1:12" x14ac:dyDescent="0.3">
      <c r="A6" s="96">
        <v>4</v>
      </c>
      <c r="B6" s="97" t="s">
        <v>196</v>
      </c>
      <c r="C6" s="98">
        <v>15</v>
      </c>
      <c r="D6" s="98">
        <v>17</v>
      </c>
      <c r="E6" s="98">
        <v>11</v>
      </c>
      <c r="F6" s="98">
        <v>12</v>
      </c>
      <c r="G6" s="98" t="str">
        <f t="shared" si="1"/>
        <v>PASS</v>
      </c>
      <c r="H6" s="98" t="str">
        <f t="shared" si="2"/>
        <v>PASS</v>
      </c>
      <c r="I6" s="98" t="str">
        <f t="shared" si="3"/>
        <v>FAIL</v>
      </c>
      <c r="J6" s="98" t="str">
        <f t="shared" si="4"/>
        <v>FAIL</v>
      </c>
      <c r="K6" s="98">
        <f t="shared" si="5"/>
        <v>2</v>
      </c>
      <c r="L6" s="98" t="str">
        <f t="shared" si="6"/>
        <v>FAIL</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DA6D-FA56-4445-9BF4-DFBBFAAAB44B}">
  <dimension ref="A1:G101"/>
  <sheetViews>
    <sheetView zoomScale="93" zoomScaleNormal="328" workbookViewId="0">
      <selection activeCell="F23" sqref="F23"/>
    </sheetView>
  </sheetViews>
  <sheetFormatPr defaultRowHeight="14.4" x14ac:dyDescent="0.3"/>
  <cols>
    <col min="6" max="6" width="32.88671875" bestFit="1" customWidth="1"/>
    <col min="7" max="7" width="25.88671875" bestFit="1" customWidth="1"/>
  </cols>
  <sheetData>
    <row r="1" spans="1:7" x14ac:dyDescent="0.3">
      <c r="A1" s="99" t="s">
        <v>83</v>
      </c>
      <c r="B1" s="99" t="s">
        <v>36</v>
      </c>
      <c r="C1" s="100" t="s">
        <v>205</v>
      </c>
      <c r="D1" s="100" t="s">
        <v>206</v>
      </c>
    </row>
    <row r="2" spans="1:7" x14ac:dyDescent="0.3">
      <c r="A2" s="101">
        <v>1</v>
      </c>
      <c r="B2" s="102" t="s">
        <v>169</v>
      </c>
      <c r="C2" s="103">
        <v>90</v>
      </c>
      <c r="D2" s="103">
        <v>93</v>
      </c>
    </row>
    <row r="3" spans="1:7" x14ac:dyDescent="0.3">
      <c r="A3" s="101">
        <v>2</v>
      </c>
      <c r="B3" s="102" t="s">
        <v>85</v>
      </c>
      <c r="C3" s="104">
        <v>91</v>
      </c>
      <c r="D3" s="104">
        <v>68</v>
      </c>
    </row>
    <row r="4" spans="1:7" x14ac:dyDescent="0.3">
      <c r="A4" s="101">
        <v>3</v>
      </c>
      <c r="B4" s="102" t="s">
        <v>40</v>
      </c>
      <c r="C4" s="103">
        <v>92</v>
      </c>
      <c r="D4" s="103">
        <v>78</v>
      </c>
      <c r="F4" s="31" t="s">
        <v>208</v>
      </c>
      <c r="G4" s="31" t="s">
        <v>209</v>
      </c>
    </row>
    <row r="5" spans="1:7" x14ac:dyDescent="0.3">
      <c r="A5" s="101">
        <v>4</v>
      </c>
      <c r="B5" s="102" t="s">
        <v>4</v>
      </c>
      <c r="C5" s="104">
        <v>93</v>
      </c>
      <c r="D5" s="104">
        <v>79</v>
      </c>
      <c r="F5" s="31">
        <f>COUNTIF(C2:C101,99)</f>
        <v>12</v>
      </c>
      <c r="G5" s="31">
        <f>COUNTIF(C2:C101,100)</f>
        <v>4</v>
      </c>
    </row>
    <row r="6" spans="1:7" x14ac:dyDescent="0.3">
      <c r="A6" s="101">
        <v>5</v>
      </c>
      <c r="B6" s="102" t="s">
        <v>86</v>
      </c>
      <c r="C6" s="103">
        <v>95</v>
      </c>
      <c r="D6" s="103">
        <v>86</v>
      </c>
      <c r="F6" s="140" t="s">
        <v>210</v>
      </c>
      <c r="G6" s="140"/>
    </row>
    <row r="7" spans="1:7" x14ac:dyDescent="0.3">
      <c r="A7" s="101">
        <v>6</v>
      </c>
      <c r="B7" s="102" t="s">
        <v>8</v>
      </c>
      <c r="C7" s="104">
        <v>97</v>
      </c>
      <c r="D7" s="104">
        <v>93</v>
      </c>
      <c r="F7" s="141">
        <f>SUM(F5:G5)</f>
        <v>16</v>
      </c>
      <c r="G7" s="141"/>
    </row>
    <row r="8" spans="1:7" x14ac:dyDescent="0.3">
      <c r="A8" s="101">
        <v>7</v>
      </c>
      <c r="B8" s="102" t="s">
        <v>87</v>
      </c>
      <c r="C8" s="103">
        <v>98</v>
      </c>
      <c r="D8" s="103">
        <v>77</v>
      </c>
    </row>
    <row r="9" spans="1:7" x14ac:dyDescent="0.3">
      <c r="A9" s="101">
        <v>8</v>
      </c>
      <c r="B9" s="102" t="s">
        <v>88</v>
      </c>
      <c r="C9" s="104">
        <v>91</v>
      </c>
      <c r="D9" s="104">
        <v>76</v>
      </c>
      <c r="F9" s="31" t="s">
        <v>211</v>
      </c>
      <c r="G9" s="31" t="s">
        <v>212</v>
      </c>
    </row>
    <row r="10" spans="1:7" x14ac:dyDescent="0.3">
      <c r="A10" s="101">
        <v>9</v>
      </c>
      <c r="B10" s="102" t="s">
        <v>89</v>
      </c>
      <c r="C10" s="103">
        <v>92</v>
      </c>
      <c r="D10" s="103">
        <v>69</v>
      </c>
      <c r="F10" s="31">
        <f>COUNTIF(D2:D101,99)</f>
        <v>0</v>
      </c>
      <c r="G10" s="31">
        <f>COUNTIF(D2:D101,100)</f>
        <v>0</v>
      </c>
    </row>
    <row r="11" spans="1:7" x14ac:dyDescent="0.3">
      <c r="A11" s="101">
        <v>10</v>
      </c>
      <c r="B11" s="102" t="s">
        <v>90</v>
      </c>
      <c r="C11" s="104">
        <v>97</v>
      </c>
      <c r="D11" s="104">
        <v>73</v>
      </c>
      <c r="F11" s="140" t="s">
        <v>213</v>
      </c>
      <c r="G11" s="140"/>
    </row>
    <row r="12" spans="1:7" x14ac:dyDescent="0.3">
      <c r="A12" s="101">
        <v>11</v>
      </c>
      <c r="B12" s="102" t="s">
        <v>38</v>
      </c>
      <c r="C12" s="103">
        <v>95</v>
      </c>
      <c r="D12" s="103">
        <v>61</v>
      </c>
      <c r="F12" s="140">
        <f>SUM(F10:G10)</f>
        <v>0</v>
      </c>
      <c r="G12" s="140"/>
    </row>
    <row r="13" spans="1:7" x14ac:dyDescent="0.3">
      <c r="A13" s="101">
        <v>12</v>
      </c>
      <c r="B13" s="102" t="s">
        <v>6</v>
      </c>
      <c r="C13" s="104">
        <v>98</v>
      </c>
      <c r="D13" s="104">
        <v>64</v>
      </c>
    </row>
    <row r="14" spans="1:7" x14ac:dyDescent="0.3">
      <c r="A14" s="101">
        <v>13</v>
      </c>
      <c r="B14" s="102" t="s">
        <v>1</v>
      </c>
      <c r="C14" s="103">
        <v>97</v>
      </c>
      <c r="D14" s="103">
        <v>65</v>
      </c>
      <c r="F14" s="106" t="s">
        <v>207</v>
      </c>
      <c r="G14" s="106" t="s">
        <v>214</v>
      </c>
    </row>
    <row r="15" spans="1:7" x14ac:dyDescent="0.3">
      <c r="A15" s="101">
        <v>14</v>
      </c>
      <c r="B15" s="102" t="s">
        <v>91</v>
      </c>
      <c r="C15" s="104">
        <v>94</v>
      </c>
      <c r="D15" s="104">
        <v>85</v>
      </c>
      <c r="F15" s="106" t="str">
        <f>IF(F7&gt;1,"EASY","HARD")</f>
        <v>EASY</v>
      </c>
      <c r="G15" s="106" t="str">
        <f>IF(F12&gt;1,"EASY","HARD")</f>
        <v>HARD</v>
      </c>
    </row>
    <row r="16" spans="1:7" x14ac:dyDescent="0.3">
      <c r="A16" s="101">
        <v>15</v>
      </c>
      <c r="B16" s="102" t="s">
        <v>92</v>
      </c>
      <c r="C16" s="103">
        <v>99</v>
      </c>
      <c r="D16" s="103">
        <v>75</v>
      </c>
    </row>
    <row r="17" spans="1:4" x14ac:dyDescent="0.3">
      <c r="A17" s="101">
        <v>16</v>
      </c>
      <c r="B17" s="102" t="s">
        <v>93</v>
      </c>
      <c r="C17" s="104">
        <v>99</v>
      </c>
      <c r="D17" s="104">
        <v>93</v>
      </c>
    </row>
    <row r="18" spans="1:4" x14ac:dyDescent="0.3">
      <c r="A18" s="101">
        <v>17</v>
      </c>
      <c r="B18" s="102" t="s">
        <v>85</v>
      </c>
      <c r="C18" s="103">
        <v>100</v>
      </c>
      <c r="D18" s="103">
        <v>90</v>
      </c>
    </row>
    <row r="19" spans="1:4" x14ac:dyDescent="0.3">
      <c r="A19" s="101">
        <v>18</v>
      </c>
      <c r="B19" s="105" t="s">
        <v>94</v>
      </c>
      <c r="C19" s="104">
        <v>100</v>
      </c>
      <c r="D19" s="104">
        <v>62</v>
      </c>
    </row>
    <row r="20" spans="1:4" x14ac:dyDescent="0.3">
      <c r="A20" s="101">
        <v>19</v>
      </c>
      <c r="B20" s="105" t="s">
        <v>95</v>
      </c>
      <c r="C20" s="103">
        <v>91</v>
      </c>
      <c r="D20" s="103">
        <v>81</v>
      </c>
    </row>
    <row r="21" spans="1:4" x14ac:dyDescent="0.3">
      <c r="A21" s="101">
        <v>20</v>
      </c>
      <c r="B21" s="105" t="s">
        <v>96</v>
      </c>
      <c r="C21" s="104">
        <v>99</v>
      </c>
      <c r="D21" s="104">
        <v>66</v>
      </c>
    </row>
    <row r="22" spans="1:4" x14ac:dyDescent="0.3">
      <c r="A22" s="101">
        <v>21</v>
      </c>
      <c r="B22" s="105" t="s">
        <v>97</v>
      </c>
      <c r="C22" s="103">
        <v>99</v>
      </c>
      <c r="D22" s="103">
        <v>85</v>
      </c>
    </row>
    <row r="23" spans="1:4" x14ac:dyDescent="0.3">
      <c r="A23" s="101">
        <v>22</v>
      </c>
      <c r="B23" s="105" t="s">
        <v>98</v>
      </c>
      <c r="C23" s="104">
        <v>98</v>
      </c>
      <c r="D23" s="104">
        <v>65</v>
      </c>
    </row>
    <row r="24" spans="1:4" x14ac:dyDescent="0.3">
      <c r="A24" s="101">
        <v>23</v>
      </c>
      <c r="B24" s="105" t="s">
        <v>99</v>
      </c>
      <c r="C24" s="103">
        <v>95</v>
      </c>
      <c r="D24" s="103">
        <v>84</v>
      </c>
    </row>
    <row r="25" spans="1:4" x14ac:dyDescent="0.3">
      <c r="A25" s="101">
        <v>24</v>
      </c>
      <c r="B25" s="105" t="s">
        <v>100</v>
      </c>
      <c r="C25" s="104">
        <v>99</v>
      </c>
      <c r="D25" s="104">
        <v>88</v>
      </c>
    </row>
    <row r="26" spans="1:4" x14ac:dyDescent="0.3">
      <c r="A26" s="101">
        <v>25</v>
      </c>
      <c r="B26" s="105" t="s">
        <v>101</v>
      </c>
      <c r="C26" s="103">
        <v>98</v>
      </c>
      <c r="D26" s="103">
        <v>64</v>
      </c>
    </row>
    <row r="27" spans="1:4" x14ac:dyDescent="0.3">
      <c r="A27" s="101">
        <v>26</v>
      </c>
      <c r="B27" s="105" t="s">
        <v>102</v>
      </c>
      <c r="C27" s="104">
        <v>97</v>
      </c>
      <c r="D27" s="104">
        <v>88</v>
      </c>
    </row>
    <row r="28" spans="1:4" x14ac:dyDescent="0.3">
      <c r="A28" s="101">
        <v>27</v>
      </c>
      <c r="B28" s="105" t="s">
        <v>103</v>
      </c>
      <c r="C28" s="103">
        <v>99</v>
      </c>
      <c r="D28" s="103">
        <v>92</v>
      </c>
    </row>
    <row r="29" spans="1:4" x14ac:dyDescent="0.3">
      <c r="A29" s="101">
        <v>28</v>
      </c>
      <c r="B29" s="105" t="s">
        <v>104</v>
      </c>
      <c r="C29" s="104">
        <v>95</v>
      </c>
      <c r="D29" s="104">
        <v>91</v>
      </c>
    </row>
    <row r="30" spans="1:4" x14ac:dyDescent="0.3">
      <c r="A30" s="101">
        <v>29</v>
      </c>
      <c r="B30" s="105" t="s">
        <v>105</v>
      </c>
      <c r="C30" s="103">
        <v>88</v>
      </c>
      <c r="D30" s="103">
        <v>81</v>
      </c>
    </row>
    <row r="31" spans="1:4" x14ac:dyDescent="0.3">
      <c r="A31" s="101">
        <v>30</v>
      </c>
      <c r="B31" s="105" t="s">
        <v>106</v>
      </c>
      <c r="C31" s="104">
        <v>86</v>
      </c>
      <c r="D31" s="104">
        <v>80</v>
      </c>
    </row>
    <row r="32" spans="1:4" x14ac:dyDescent="0.3">
      <c r="A32" s="101">
        <v>31</v>
      </c>
      <c r="B32" s="105" t="s">
        <v>107</v>
      </c>
      <c r="C32" s="103">
        <v>89</v>
      </c>
      <c r="D32" s="103">
        <v>84</v>
      </c>
    </row>
    <row r="33" spans="1:4" x14ac:dyDescent="0.3">
      <c r="A33" s="101">
        <v>32</v>
      </c>
      <c r="B33" s="105" t="s">
        <v>108</v>
      </c>
      <c r="C33" s="104">
        <v>90</v>
      </c>
      <c r="D33" s="104">
        <v>68</v>
      </c>
    </row>
    <row r="34" spans="1:4" x14ac:dyDescent="0.3">
      <c r="A34" s="101">
        <v>33</v>
      </c>
      <c r="B34" s="105" t="s">
        <v>109</v>
      </c>
      <c r="C34" s="103">
        <v>92</v>
      </c>
      <c r="D34" s="103">
        <v>76</v>
      </c>
    </row>
    <row r="35" spans="1:4" x14ac:dyDescent="0.3">
      <c r="A35" s="101">
        <v>34</v>
      </c>
      <c r="B35" s="105" t="s">
        <v>110</v>
      </c>
      <c r="C35" s="104">
        <v>91</v>
      </c>
      <c r="D35" s="104">
        <v>75</v>
      </c>
    </row>
    <row r="36" spans="1:4" x14ac:dyDescent="0.3">
      <c r="A36" s="101">
        <v>35</v>
      </c>
      <c r="B36" s="105" t="s">
        <v>111</v>
      </c>
      <c r="C36" s="103">
        <v>93</v>
      </c>
      <c r="D36" s="103">
        <v>61</v>
      </c>
    </row>
    <row r="37" spans="1:4" x14ac:dyDescent="0.3">
      <c r="A37" s="101">
        <v>36</v>
      </c>
      <c r="B37" s="105" t="s">
        <v>112</v>
      </c>
      <c r="C37" s="104">
        <v>98</v>
      </c>
      <c r="D37" s="104">
        <v>87</v>
      </c>
    </row>
    <row r="38" spans="1:4" x14ac:dyDescent="0.3">
      <c r="A38" s="101">
        <v>37</v>
      </c>
      <c r="B38" s="105" t="s">
        <v>113</v>
      </c>
      <c r="C38" s="103">
        <v>95</v>
      </c>
      <c r="D38" s="103">
        <v>83</v>
      </c>
    </row>
    <row r="39" spans="1:4" x14ac:dyDescent="0.3">
      <c r="A39" s="101">
        <v>38</v>
      </c>
      <c r="B39" s="105" t="s">
        <v>114</v>
      </c>
      <c r="C39" s="104">
        <v>97</v>
      </c>
      <c r="D39" s="104">
        <v>84</v>
      </c>
    </row>
    <row r="40" spans="1:4" x14ac:dyDescent="0.3">
      <c r="A40" s="101">
        <v>39</v>
      </c>
      <c r="B40" s="105" t="s">
        <v>115</v>
      </c>
      <c r="C40" s="103">
        <v>96</v>
      </c>
      <c r="D40" s="103">
        <v>60</v>
      </c>
    </row>
    <row r="41" spans="1:4" x14ac:dyDescent="0.3">
      <c r="A41" s="101">
        <v>40</v>
      </c>
      <c r="B41" s="105" t="s">
        <v>116</v>
      </c>
      <c r="C41" s="104">
        <v>98</v>
      </c>
      <c r="D41" s="104">
        <v>63</v>
      </c>
    </row>
    <row r="42" spans="1:4" x14ac:dyDescent="0.3">
      <c r="A42" s="101">
        <v>41</v>
      </c>
      <c r="B42" s="105" t="s">
        <v>117</v>
      </c>
      <c r="C42" s="103">
        <v>95</v>
      </c>
      <c r="D42" s="103">
        <v>85</v>
      </c>
    </row>
    <row r="43" spans="1:4" x14ac:dyDescent="0.3">
      <c r="A43" s="101">
        <v>42</v>
      </c>
      <c r="B43" s="105" t="s">
        <v>117</v>
      </c>
      <c r="C43" s="104">
        <v>96</v>
      </c>
      <c r="D43" s="104">
        <v>78</v>
      </c>
    </row>
    <row r="44" spans="1:4" x14ac:dyDescent="0.3">
      <c r="A44" s="101">
        <v>43</v>
      </c>
      <c r="B44" s="105" t="s">
        <v>118</v>
      </c>
      <c r="C44" s="103">
        <v>97</v>
      </c>
      <c r="D44" s="103">
        <v>66</v>
      </c>
    </row>
    <row r="45" spans="1:4" x14ac:dyDescent="0.3">
      <c r="A45" s="101">
        <v>44</v>
      </c>
      <c r="B45" s="105" t="s">
        <v>119</v>
      </c>
      <c r="C45" s="104">
        <v>88</v>
      </c>
      <c r="D45" s="104">
        <v>81</v>
      </c>
    </row>
    <row r="46" spans="1:4" x14ac:dyDescent="0.3">
      <c r="A46" s="101">
        <v>45</v>
      </c>
      <c r="B46" s="105" t="s">
        <v>119</v>
      </c>
      <c r="C46" s="103">
        <v>89</v>
      </c>
      <c r="D46" s="103">
        <v>68</v>
      </c>
    </row>
    <row r="47" spans="1:4" x14ac:dyDescent="0.3">
      <c r="A47" s="101">
        <v>46</v>
      </c>
      <c r="B47" s="105" t="s">
        <v>120</v>
      </c>
      <c r="C47" s="104">
        <v>90</v>
      </c>
      <c r="D47" s="104">
        <v>60</v>
      </c>
    </row>
    <row r="48" spans="1:4" x14ac:dyDescent="0.3">
      <c r="A48" s="101">
        <v>47</v>
      </c>
      <c r="B48" s="105" t="s">
        <v>121</v>
      </c>
      <c r="C48" s="103">
        <v>98</v>
      </c>
      <c r="D48" s="103">
        <v>67</v>
      </c>
    </row>
    <row r="49" spans="1:4" x14ac:dyDescent="0.3">
      <c r="A49" s="101">
        <v>48</v>
      </c>
      <c r="B49" s="105" t="s">
        <v>122</v>
      </c>
      <c r="C49" s="104">
        <v>9799</v>
      </c>
      <c r="D49" s="104">
        <v>83</v>
      </c>
    </row>
    <row r="50" spans="1:4" x14ac:dyDescent="0.3">
      <c r="A50" s="101">
        <v>49</v>
      </c>
      <c r="B50" s="105" t="s">
        <v>123</v>
      </c>
      <c r="C50" s="103">
        <v>95</v>
      </c>
      <c r="D50" s="103">
        <v>69</v>
      </c>
    </row>
    <row r="51" spans="1:4" x14ac:dyDescent="0.3">
      <c r="A51" s="101">
        <v>50</v>
      </c>
      <c r="B51" s="105" t="s">
        <v>124</v>
      </c>
      <c r="C51" s="104">
        <v>98</v>
      </c>
      <c r="D51" s="104">
        <v>66</v>
      </c>
    </row>
    <row r="52" spans="1:4" x14ac:dyDescent="0.3">
      <c r="A52" s="101">
        <v>51</v>
      </c>
      <c r="B52" s="105" t="s">
        <v>107</v>
      </c>
      <c r="C52" s="103">
        <v>97</v>
      </c>
      <c r="D52" s="103">
        <v>88</v>
      </c>
    </row>
    <row r="53" spans="1:4" x14ac:dyDescent="0.3">
      <c r="A53" s="101">
        <v>52</v>
      </c>
      <c r="B53" s="105" t="s">
        <v>125</v>
      </c>
      <c r="C53" s="104">
        <v>95</v>
      </c>
      <c r="D53" s="104">
        <v>67</v>
      </c>
    </row>
    <row r="54" spans="1:4" x14ac:dyDescent="0.3">
      <c r="A54" s="101">
        <v>53</v>
      </c>
      <c r="B54" s="105" t="s">
        <v>126</v>
      </c>
      <c r="C54" s="103">
        <v>96</v>
      </c>
      <c r="D54" s="103">
        <v>71</v>
      </c>
    </row>
    <row r="55" spans="1:4" x14ac:dyDescent="0.3">
      <c r="A55" s="101">
        <v>54</v>
      </c>
      <c r="B55" s="105" t="s">
        <v>127</v>
      </c>
      <c r="C55" s="104">
        <v>99</v>
      </c>
      <c r="D55" s="104">
        <v>85</v>
      </c>
    </row>
    <row r="56" spans="1:4" x14ac:dyDescent="0.3">
      <c r="A56" s="101">
        <v>55</v>
      </c>
      <c r="B56" s="105" t="s">
        <v>128</v>
      </c>
      <c r="C56" s="103">
        <v>96</v>
      </c>
      <c r="D56" s="103">
        <v>70</v>
      </c>
    </row>
    <row r="57" spans="1:4" x14ac:dyDescent="0.3">
      <c r="A57" s="101">
        <v>56</v>
      </c>
      <c r="B57" s="105" t="s">
        <v>117</v>
      </c>
      <c r="C57" s="104">
        <v>99</v>
      </c>
      <c r="D57" s="104">
        <v>76</v>
      </c>
    </row>
    <row r="58" spans="1:4" x14ac:dyDescent="0.3">
      <c r="A58" s="101">
        <v>57</v>
      </c>
      <c r="B58" s="105" t="s">
        <v>117</v>
      </c>
      <c r="C58" s="103">
        <v>100</v>
      </c>
      <c r="D58" s="103">
        <v>84</v>
      </c>
    </row>
    <row r="59" spans="1:4" x14ac:dyDescent="0.3">
      <c r="A59" s="101">
        <v>58</v>
      </c>
      <c r="B59" s="105" t="s">
        <v>129</v>
      </c>
      <c r="C59" s="104">
        <v>98</v>
      </c>
      <c r="D59" s="104">
        <v>84</v>
      </c>
    </row>
    <row r="60" spans="1:4" x14ac:dyDescent="0.3">
      <c r="A60" s="101">
        <v>59</v>
      </c>
      <c r="B60" s="105" t="s">
        <v>130</v>
      </c>
      <c r="C60" s="103">
        <v>97</v>
      </c>
      <c r="D60" s="103">
        <v>89</v>
      </c>
    </row>
    <row r="61" spans="1:4" x14ac:dyDescent="0.3">
      <c r="A61" s="101">
        <v>60</v>
      </c>
      <c r="B61" s="105" t="s">
        <v>131</v>
      </c>
      <c r="C61" s="104">
        <v>99</v>
      </c>
      <c r="D61" s="104">
        <v>85</v>
      </c>
    </row>
    <row r="62" spans="1:4" x14ac:dyDescent="0.3">
      <c r="A62" s="101">
        <v>61</v>
      </c>
      <c r="B62" s="105" t="s">
        <v>132</v>
      </c>
      <c r="C62" s="103">
        <v>95</v>
      </c>
      <c r="D62" s="103">
        <v>83</v>
      </c>
    </row>
    <row r="63" spans="1:4" x14ac:dyDescent="0.3">
      <c r="A63" s="101">
        <v>62</v>
      </c>
      <c r="B63" s="105" t="s">
        <v>133</v>
      </c>
      <c r="C63" s="104">
        <v>91</v>
      </c>
      <c r="D63" s="104">
        <v>79</v>
      </c>
    </row>
    <row r="64" spans="1:4" x14ac:dyDescent="0.3">
      <c r="A64" s="101">
        <v>63</v>
      </c>
      <c r="B64" s="105" t="s">
        <v>98</v>
      </c>
      <c r="C64" s="103">
        <v>90</v>
      </c>
      <c r="D64" s="103">
        <v>84</v>
      </c>
    </row>
    <row r="65" spans="1:4" x14ac:dyDescent="0.3">
      <c r="A65" s="101">
        <v>64</v>
      </c>
      <c r="B65" s="105" t="s">
        <v>134</v>
      </c>
      <c r="C65" s="104">
        <v>91</v>
      </c>
      <c r="D65" s="104">
        <v>91</v>
      </c>
    </row>
    <row r="66" spans="1:4" x14ac:dyDescent="0.3">
      <c r="A66" s="101">
        <v>65</v>
      </c>
      <c r="B66" s="105" t="s">
        <v>135</v>
      </c>
      <c r="C66" s="103">
        <v>90</v>
      </c>
      <c r="D66" s="103">
        <v>88</v>
      </c>
    </row>
    <row r="67" spans="1:4" x14ac:dyDescent="0.3">
      <c r="A67" s="101">
        <v>66</v>
      </c>
      <c r="B67" s="105" t="s">
        <v>136</v>
      </c>
      <c r="C67" s="104">
        <v>97</v>
      </c>
      <c r="D67" s="104">
        <v>93</v>
      </c>
    </row>
    <row r="68" spans="1:4" x14ac:dyDescent="0.3">
      <c r="A68" s="101">
        <v>67</v>
      </c>
      <c r="B68" s="105" t="s">
        <v>137</v>
      </c>
      <c r="C68" s="103">
        <v>95</v>
      </c>
      <c r="D68" s="103">
        <v>63</v>
      </c>
    </row>
    <row r="69" spans="1:4" x14ac:dyDescent="0.3">
      <c r="A69" s="101">
        <v>68</v>
      </c>
      <c r="B69" s="105" t="s">
        <v>138</v>
      </c>
      <c r="C69" s="104">
        <v>98</v>
      </c>
      <c r="D69" s="104">
        <v>89</v>
      </c>
    </row>
    <row r="70" spans="1:4" x14ac:dyDescent="0.3">
      <c r="A70" s="101">
        <v>69</v>
      </c>
      <c r="B70" s="105" t="s">
        <v>139</v>
      </c>
      <c r="C70" s="103">
        <v>94</v>
      </c>
      <c r="D70" s="103">
        <v>66</v>
      </c>
    </row>
    <row r="71" spans="1:4" x14ac:dyDescent="0.3">
      <c r="A71" s="101">
        <v>70</v>
      </c>
      <c r="B71" s="105" t="s">
        <v>114</v>
      </c>
      <c r="C71" s="104">
        <v>93</v>
      </c>
      <c r="D71" s="104">
        <v>67</v>
      </c>
    </row>
    <row r="72" spans="1:4" x14ac:dyDescent="0.3">
      <c r="A72" s="101">
        <v>71</v>
      </c>
      <c r="B72" s="105" t="s">
        <v>140</v>
      </c>
      <c r="C72" s="103">
        <v>95</v>
      </c>
      <c r="D72" s="103">
        <v>84</v>
      </c>
    </row>
    <row r="73" spans="1:4" x14ac:dyDescent="0.3">
      <c r="A73" s="101">
        <v>72</v>
      </c>
      <c r="B73" s="105" t="s">
        <v>141</v>
      </c>
      <c r="C73" s="104">
        <v>94</v>
      </c>
      <c r="D73" s="104">
        <v>69</v>
      </c>
    </row>
    <row r="74" spans="1:4" x14ac:dyDescent="0.3">
      <c r="A74" s="101">
        <v>73</v>
      </c>
      <c r="B74" s="105" t="s">
        <v>142</v>
      </c>
      <c r="C74" s="103">
        <v>95</v>
      </c>
      <c r="D74" s="103">
        <v>61</v>
      </c>
    </row>
    <row r="75" spans="1:4" x14ac:dyDescent="0.3">
      <c r="A75" s="101">
        <v>74</v>
      </c>
      <c r="B75" s="105" t="s">
        <v>143</v>
      </c>
      <c r="C75" s="104">
        <v>90</v>
      </c>
      <c r="D75" s="104">
        <v>70</v>
      </c>
    </row>
    <row r="76" spans="1:4" x14ac:dyDescent="0.3">
      <c r="A76" s="101">
        <v>75</v>
      </c>
      <c r="B76" s="105" t="s">
        <v>144</v>
      </c>
      <c r="C76" s="103">
        <v>89</v>
      </c>
      <c r="D76" s="103">
        <v>76</v>
      </c>
    </row>
    <row r="77" spans="1:4" x14ac:dyDescent="0.3">
      <c r="A77" s="101">
        <v>76</v>
      </c>
      <c r="B77" s="105" t="s">
        <v>145</v>
      </c>
      <c r="C77" s="104">
        <v>84</v>
      </c>
      <c r="D77" s="104">
        <v>78</v>
      </c>
    </row>
    <row r="78" spans="1:4" x14ac:dyDescent="0.3">
      <c r="A78" s="101">
        <v>77</v>
      </c>
      <c r="B78" s="105" t="s">
        <v>146</v>
      </c>
      <c r="C78" s="103">
        <v>97</v>
      </c>
      <c r="D78" s="103">
        <v>88</v>
      </c>
    </row>
    <row r="79" spans="1:4" x14ac:dyDescent="0.3">
      <c r="A79" s="101">
        <v>78</v>
      </c>
      <c r="B79" s="105" t="s">
        <v>147</v>
      </c>
      <c r="C79" s="104">
        <v>87</v>
      </c>
      <c r="D79" s="104">
        <v>93</v>
      </c>
    </row>
    <row r="80" spans="1:4" x14ac:dyDescent="0.3">
      <c r="A80" s="101">
        <v>79</v>
      </c>
      <c r="B80" s="105" t="s">
        <v>148</v>
      </c>
      <c r="C80" s="103">
        <v>98</v>
      </c>
      <c r="D80" s="103">
        <v>86</v>
      </c>
    </row>
    <row r="81" spans="1:4" x14ac:dyDescent="0.3">
      <c r="A81" s="101">
        <v>80</v>
      </c>
      <c r="B81" s="105" t="s">
        <v>149</v>
      </c>
      <c r="C81" s="104">
        <v>99</v>
      </c>
      <c r="D81" s="104">
        <v>72</v>
      </c>
    </row>
    <row r="82" spans="1:4" x14ac:dyDescent="0.3">
      <c r="A82" s="101">
        <v>81</v>
      </c>
      <c r="B82" s="105" t="s">
        <v>150</v>
      </c>
      <c r="C82" s="103">
        <v>94</v>
      </c>
      <c r="D82" s="103">
        <v>90</v>
      </c>
    </row>
    <row r="83" spans="1:4" x14ac:dyDescent="0.3">
      <c r="A83" s="101">
        <v>82</v>
      </c>
      <c r="B83" s="105" t="s">
        <v>109</v>
      </c>
      <c r="C83" s="104">
        <v>91</v>
      </c>
      <c r="D83" s="104">
        <v>80</v>
      </c>
    </row>
    <row r="84" spans="1:4" x14ac:dyDescent="0.3">
      <c r="A84" s="101">
        <v>83</v>
      </c>
      <c r="B84" s="105" t="s">
        <v>151</v>
      </c>
      <c r="C84" s="103">
        <v>95</v>
      </c>
      <c r="D84" s="103">
        <v>74</v>
      </c>
    </row>
    <row r="85" spans="1:4" x14ac:dyDescent="0.3">
      <c r="A85" s="101">
        <v>84</v>
      </c>
      <c r="B85" s="105" t="s">
        <v>152</v>
      </c>
      <c r="C85" s="104">
        <v>97</v>
      </c>
      <c r="D85" s="104">
        <v>84</v>
      </c>
    </row>
    <row r="86" spans="1:4" x14ac:dyDescent="0.3">
      <c r="A86" s="101">
        <v>85</v>
      </c>
      <c r="B86" s="105" t="s">
        <v>153</v>
      </c>
      <c r="C86" s="103">
        <v>92</v>
      </c>
      <c r="D86" s="103">
        <v>61</v>
      </c>
    </row>
    <row r="87" spans="1:4" x14ac:dyDescent="0.3">
      <c r="A87" s="101">
        <v>86</v>
      </c>
      <c r="B87" s="105" t="s">
        <v>154</v>
      </c>
      <c r="C87" s="104">
        <v>92</v>
      </c>
      <c r="D87" s="104">
        <v>65</v>
      </c>
    </row>
    <row r="88" spans="1:4" x14ac:dyDescent="0.3">
      <c r="A88" s="101">
        <v>87</v>
      </c>
      <c r="B88" s="105" t="s">
        <v>155</v>
      </c>
      <c r="C88" s="103">
        <v>91</v>
      </c>
      <c r="D88" s="103">
        <v>77</v>
      </c>
    </row>
    <row r="89" spans="1:4" x14ac:dyDescent="0.3">
      <c r="A89" s="101">
        <v>88</v>
      </c>
      <c r="B89" s="105" t="s">
        <v>156</v>
      </c>
      <c r="C89" s="104">
        <v>93</v>
      </c>
      <c r="D89" s="104">
        <v>61</v>
      </c>
    </row>
    <row r="90" spans="1:4" x14ac:dyDescent="0.3">
      <c r="A90" s="101">
        <v>89</v>
      </c>
      <c r="B90" s="105" t="s">
        <v>157</v>
      </c>
      <c r="C90" s="103">
        <v>92</v>
      </c>
      <c r="D90" s="103">
        <v>77</v>
      </c>
    </row>
    <row r="91" spans="1:4" x14ac:dyDescent="0.3">
      <c r="A91" s="101">
        <v>90</v>
      </c>
      <c r="B91" s="105" t="s">
        <v>158</v>
      </c>
      <c r="C91" s="104">
        <v>95</v>
      </c>
      <c r="D91" s="104">
        <v>91</v>
      </c>
    </row>
    <row r="92" spans="1:4" x14ac:dyDescent="0.3">
      <c r="A92" s="101">
        <v>91</v>
      </c>
      <c r="B92" s="105" t="s">
        <v>159</v>
      </c>
      <c r="C92" s="103">
        <v>96</v>
      </c>
      <c r="D92" s="103">
        <v>66</v>
      </c>
    </row>
    <row r="93" spans="1:4" x14ac:dyDescent="0.3">
      <c r="A93" s="101">
        <v>92</v>
      </c>
      <c r="B93" s="105" t="s">
        <v>160</v>
      </c>
      <c r="C93" s="104">
        <v>94</v>
      </c>
      <c r="D93" s="104">
        <v>69</v>
      </c>
    </row>
    <row r="94" spans="1:4" x14ac:dyDescent="0.3">
      <c r="A94" s="101">
        <v>93</v>
      </c>
      <c r="B94" s="105" t="s">
        <v>161</v>
      </c>
      <c r="C94" s="103">
        <v>100</v>
      </c>
      <c r="D94" s="103">
        <v>93</v>
      </c>
    </row>
    <row r="95" spans="1:4" x14ac:dyDescent="0.3">
      <c r="A95" s="101">
        <v>94</v>
      </c>
      <c r="B95" s="105" t="s">
        <v>162</v>
      </c>
      <c r="C95" s="104">
        <v>98</v>
      </c>
      <c r="D95" s="104">
        <v>61</v>
      </c>
    </row>
    <row r="96" spans="1:4" x14ac:dyDescent="0.3">
      <c r="A96" s="101">
        <v>95</v>
      </c>
      <c r="B96" s="105" t="s">
        <v>163</v>
      </c>
      <c r="C96" s="103">
        <v>99</v>
      </c>
      <c r="D96" s="103">
        <v>71</v>
      </c>
    </row>
    <row r="97" spans="1:4" x14ac:dyDescent="0.3">
      <c r="A97" s="101">
        <v>96</v>
      </c>
      <c r="B97" s="105" t="s">
        <v>164</v>
      </c>
      <c r="C97" s="104">
        <v>97</v>
      </c>
      <c r="D97" s="104">
        <v>71</v>
      </c>
    </row>
    <row r="98" spans="1:4" x14ac:dyDescent="0.3">
      <c r="A98" s="101">
        <v>97</v>
      </c>
      <c r="B98" s="105" t="s">
        <v>165</v>
      </c>
      <c r="C98" s="103">
        <v>97</v>
      </c>
      <c r="D98" s="103">
        <v>83</v>
      </c>
    </row>
    <row r="99" spans="1:4" x14ac:dyDescent="0.3">
      <c r="A99" s="101">
        <v>98</v>
      </c>
      <c r="B99" s="105" t="s">
        <v>166</v>
      </c>
      <c r="C99" s="104">
        <v>95</v>
      </c>
      <c r="D99" s="104">
        <v>88</v>
      </c>
    </row>
    <row r="100" spans="1:4" x14ac:dyDescent="0.3">
      <c r="A100" s="101">
        <v>99</v>
      </c>
      <c r="B100" s="105" t="s">
        <v>167</v>
      </c>
      <c r="C100" s="103">
        <v>99</v>
      </c>
      <c r="D100" s="103">
        <v>78</v>
      </c>
    </row>
    <row r="101" spans="1:4" x14ac:dyDescent="0.3">
      <c r="A101" s="101">
        <v>100</v>
      </c>
      <c r="B101" s="105" t="s">
        <v>168</v>
      </c>
      <c r="C101" s="104">
        <v>94</v>
      </c>
      <c r="D101" s="104">
        <v>70</v>
      </c>
    </row>
  </sheetData>
  <mergeCells count="4">
    <mergeCell ref="F6:G6"/>
    <mergeCell ref="F7:G7"/>
    <mergeCell ref="F11:G11"/>
    <mergeCell ref="F12:G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21DC4-7F33-49B5-97C9-7B606B34B510}">
  <dimension ref="A1:J102"/>
  <sheetViews>
    <sheetView workbookViewId="0">
      <selection activeCell="B2" sqref="B2:H102"/>
    </sheetView>
  </sheetViews>
  <sheetFormatPr defaultRowHeight="14.4" x14ac:dyDescent="0.3"/>
  <cols>
    <col min="1" max="1" width="9.44140625" bestFit="1" customWidth="1"/>
    <col min="2" max="2" width="24.5546875" bestFit="1" customWidth="1"/>
    <col min="3" max="8" width="8.33203125" bestFit="1" customWidth="1"/>
    <col min="9" max="9" width="12.44140625" bestFit="1" customWidth="1"/>
    <col min="10" max="10" width="9.5546875" bestFit="1" customWidth="1"/>
  </cols>
  <sheetData>
    <row r="1" spans="1:10" ht="18" x14ac:dyDescent="0.35">
      <c r="A1" s="142" t="s">
        <v>180</v>
      </c>
      <c r="B1" s="142"/>
      <c r="C1" s="142"/>
      <c r="D1" s="142"/>
      <c r="E1" s="142"/>
      <c r="F1" s="142"/>
      <c r="G1" s="142"/>
      <c r="H1" s="142"/>
      <c r="I1" s="142"/>
      <c r="J1" s="142"/>
    </row>
    <row r="2" spans="1:10" ht="15" thickBot="1" x14ac:dyDescent="0.35">
      <c r="A2" s="117" t="s">
        <v>83</v>
      </c>
      <c r="B2" s="117" t="s">
        <v>36</v>
      </c>
      <c r="C2" s="118" t="s">
        <v>181</v>
      </c>
      <c r="D2" s="118" t="s">
        <v>182</v>
      </c>
      <c r="E2" s="118" t="s">
        <v>183</v>
      </c>
      <c r="F2" s="118" t="s">
        <v>184</v>
      </c>
      <c r="G2" s="118" t="s">
        <v>185</v>
      </c>
      <c r="H2" s="118" t="s">
        <v>186</v>
      </c>
      <c r="I2" s="118" t="s">
        <v>10</v>
      </c>
      <c r="J2" s="118" t="s">
        <v>64</v>
      </c>
    </row>
    <row r="3" spans="1:10" x14ac:dyDescent="0.3">
      <c r="A3" s="107">
        <v>1</v>
      </c>
      <c r="B3" s="108" t="s">
        <v>169</v>
      </c>
      <c r="C3" s="109">
        <v>86</v>
      </c>
      <c r="D3" s="109">
        <v>65</v>
      </c>
      <c r="E3" s="109">
        <v>93</v>
      </c>
      <c r="F3" s="109">
        <v>67</v>
      </c>
      <c r="G3" s="109">
        <v>65</v>
      </c>
      <c r="H3" s="110">
        <v>91</v>
      </c>
      <c r="I3" s="111">
        <f>AVERAGE(C3:H3)</f>
        <v>77.833333333333329</v>
      </c>
      <c r="J3" s="114" t="str">
        <f>_xlfn.IFS(I3&gt;=80,"EXCELENT",I3&gt;=60,"GOOD",I3&lt;=60,"FAILED")</f>
        <v>GOOD</v>
      </c>
    </row>
    <row r="4" spans="1:10" x14ac:dyDescent="0.3">
      <c r="A4" s="107">
        <v>2</v>
      </c>
      <c r="B4" s="108" t="s">
        <v>85</v>
      </c>
      <c r="C4" s="112">
        <v>90</v>
      </c>
      <c r="D4" s="112">
        <v>86</v>
      </c>
      <c r="E4" s="112">
        <v>68</v>
      </c>
      <c r="F4" s="112">
        <v>69</v>
      </c>
      <c r="G4" s="112">
        <v>89</v>
      </c>
      <c r="H4" s="111">
        <v>83</v>
      </c>
      <c r="I4" s="111">
        <f t="shared" ref="I4:I67" si="0">AVERAGE(C4:H4)</f>
        <v>80.833333333333329</v>
      </c>
      <c r="J4" s="115" t="str">
        <f t="shared" ref="J4:J67" si="1">_xlfn.IFS(I4&gt;=80,"EXCELENT",I4&gt;=60,"GOOD",I4&lt;=60,"FAILED")</f>
        <v>EXCELENT</v>
      </c>
    </row>
    <row r="5" spans="1:10" x14ac:dyDescent="0.3">
      <c r="A5" s="107">
        <v>3</v>
      </c>
      <c r="B5" s="108" t="s">
        <v>40</v>
      </c>
      <c r="C5" s="109">
        <v>77</v>
      </c>
      <c r="D5" s="109">
        <v>85</v>
      </c>
      <c r="E5" s="109">
        <v>78</v>
      </c>
      <c r="F5" s="109">
        <v>87</v>
      </c>
      <c r="G5" s="109">
        <v>84</v>
      </c>
      <c r="H5" s="110">
        <v>89</v>
      </c>
      <c r="I5" s="111">
        <f t="shared" si="0"/>
        <v>83.333333333333329</v>
      </c>
      <c r="J5" s="115" t="str">
        <f t="shared" si="1"/>
        <v>EXCELENT</v>
      </c>
    </row>
    <row r="6" spans="1:10" x14ac:dyDescent="0.3">
      <c r="A6" s="107">
        <v>4</v>
      </c>
      <c r="B6" s="108" t="s">
        <v>4</v>
      </c>
      <c r="C6" s="112">
        <v>75</v>
      </c>
      <c r="D6" s="112">
        <v>67</v>
      </c>
      <c r="E6" s="112">
        <v>79</v>
      </c>
      <c r="F6" s="112">
        <v>90</v>
      </c>
      <c r="G6" s="112">
        <v>62</v>
      </c>
      <c r="H6" s="111">
        <v>65</v>
      </c>
      <c r="I6" s="111">
        <f t="shared" si="0"/>
        <v>73</v>
      </c>
      <c r="J6" s="115" t="str">
        <f t="shared" si="1"/>
        <v>GOOD</v>
      </c>
    </row>
    <row r="7" spans="1:10" x14ac:dyDescent="0.3">
      <c r="A7" s="107">
        <v>5</v>
      </c>
      <c r="B7" s="108" t="s">
        <v>86</v>
      </c>
      <c r="C7" s="109">
        <v>71</v>
      </c>
      <c r="D7" s="109">
        <v>68</v>
      </c>
      <c r="E7" s="109">
        <v>86</v>
      </c>
      <c r="F7" s="109">
        <v>67</v>
      </c>
      <c r="G7" s="109">
        <v>83</v>
      </c>
      <c r="H7" s="110">
        <v>78</v>
      </c>
      <c r="I7" s="111">
        <f t="shared" si="0"/>
        <v>75.5</v>
      </c>
      <c r="J7" s="115" t="str">
        <f t="shared" si="1"/>
        <v>GOOD</v>
      </c>
    </row>
    <row r="8" spans="1:10" x14ac:dyDescent="0.3">
      <c r="A8" s="107">
        <v>6</v>
      </c>
      <c r="B8" s="108" t="s">
        <v>8</v>
      </c>
      <c r="C8" s="112">
        <v>88</v>
      </c>
      <c r="D8" s="112">
        <v>88</v>
      </c>
      <c r="E8" s="112">
        <v>93</v>
      </c>
      <c r="F8" s="112">
        <v>88</v>
      </c>
      <c r="G8" s="112">
        <v>68</v>
      </c>
      <c r="H8" s="111">
        <v>69</v>
      </c>
      <c r="I8" s="111">
        <f t="shared" si="0"/>
        <v>82.333333333333329</v>
      </c>
      <c r="J8" s="115" t="str">
        <f t="shared" si="1"/>
        <v>EXCELENT</v>
      </c>
    </row>
    <row r="9" spans="1:10" x14ac:dyDescent="0.3">
      <c r="A9" s="107">
        <v>7</v>
      </c>
      <c r="B9" s="108" t="s">
        <v>87</v>
      </c>
      <c r="C9" s="109">
        <v>90</v>
      </c>
      <c r="D9" s="109">
        <v>65</v>
      </c>
      <c r="E9" s="109">
        <v>77</v>
      </c>
      <c r="F9" s="109">
        <v>64</v>
      </c>
      <c r="G9" s="109">
        <v>82</v>
      </c>
      <c r="H9" s="110">
        <v>63</v>
      </c>
      <c r="I9" s="111">
        <f t="shared" si="0"/>
        <v>73.5</v>
      </c>
      <c r="J9" s="115" t="str">
        <f t="shared" si="1"/>
        <v>GOOD</v>
      </c>
    </row>
    <row r="10" spans="1:10" x14ac:dyDescent="0.3">
      <c r="A10" s="107">
        <v>8</v>
      </c>
      <c r="B10" s="108" t="s">
        <v>88</v>
      </c>
      <c r="C10" s="112">
        <v>68</v>
      </c>
      <c r="D10" s="112">
        <v>66</v>
      </c>
      <c r="E10" s="112">
        <v>76</v>
      </c>
      <c r="F10" s="112">
        <v>88</v>
      </c>
      <c r="G10" s="112">
        <v>74</v>
      </c>
      <c r="H10" s="111">
        <v>69</v>
      </c>
      <c r="I10" s="111">
        <f t="shared" si="0"/>
        <v>73.5</v>
      </c>
      <c r="J10" s="115" t="str">
        <f t="shared" si="1"/>
        <v>GOOD</v>
      </c>
    </row>
    <row r="11" spans="1:10" x14ac:dyDescent="0.3">
      <c r="A11" s="107">
        <v>9</v>
      </c>
      <c r="B11" s="108" t="s">
        <v>89</v>
      </c>
      <c r="C11" s="109">
        <v>68</v>
      </c>
      <c r="D11" s="109">
        <v>60</v>
      </c>
      <c r="E11" s="109">
        <v>69</v>
      </c>
      <c r="F11" s="109">
        <v>66</v>
      </c>
      <c r="G11" s="109">
        <v>62</v>
      </c>
      <c r="H11" s="110">
        <v>60</v>
      </c>
      <c r="I11" s="111">
        <f t="shared" si="0"/>
        <v>64.166666666666671</v>
      </c>
      <c r="J11" s="115" t="str">
        <f t="shared" si="1"/>
        <v>GOOD</v>
      </c>
    </row>
    <row r="12" spans="1:10" x14ac:dyDescent="0.3">
      <c r="A12" s="107">
        <v>10</v>
      </c>
      <c r="B12" s="108" t="s">
        <v>90</v>
      </c>
      <c r="C12" s="112">
        <v>70</v>
      </c>
      <c r="D12" s="112">
        <v>91</v>
      </c>
      <c r="E12" s="112">
        <v>73</v>
      </c>
      <c r="F12" s="112">
        <v>93</v>
      </c>
      <c r="G12" s="112">
        <v>65</v>
      </c>
      <c r="H12" s="111">
        <v>63</v>
      </c>
      <c r="I12" s="111">
        <f t="shared" si="0"/>
        <v>75.833333333333329</v>
      </c>
      <c r="J12" s="115" t="str">
        <f t="shared" si="1"/>
        <v>GOOD</v>
      </c>
    </row>
    <row r="13" spans="1:10" x14ac:dyDescent="0.3">
      <c r="A13" s="107">
        <v>11</v>
      </c>
      <c r="B13" s="108" t="s">
        <v>38</v>
      </c>
      <c r="C13" s="109">
        <v>79</v>
      </c>
      <c r="D13" s="109">
        <v>83</v>
      </c>
      <c r="E13" s="109">
        <v>61</v>
      </c>
      <c r="F13" s="109">
        <v>70</v>
      </c>
      <c r="G13" s="109">
        <v>71</v>
      </c>
      <c r="H13" s="110">
        <v>66</v>
      </c>
      <c r="I13" s="111">
        <f t="shared" si="0"/>
        <v>71.666666666666671</v>
      </c>
      <c r="J13" s="115" t="str">
        <f t="shared" si="1"/>
        <v>GOOD</v>
      </c>
    </row>
    <row r="14" spans="1:10" x14ac:dyDescent="0.3">
      <c r="A14" s="107">
        <v>12</v>
      </c>
      <c r="B14" s="108" t="s">
        <v>6</v>
      </c>
      <c r="C14" s="112">
        <v>71</v>
      </c>
      <c r="D14" s="112">
        <v>71</v>
      </c>
      <c r="E14" s="112">
        <v>64</v>
      </c>
      <c r="F14" s="112">
        <v>63</v>
      </c>
      <c r="G14" s="112">
        <v>87</v>
      </c>
      <c r="H14" s="111">
        <v>87</v>
      </c>
      <c r="I14" s="111">
        <f t="shared" si="0"/>
        <v>73.833333333333329</v>
      </c>
      <c r="J14" s="115" t="str">
        <f t="shared" si="1"/>
        <v>GOOD</v>
      </c>
    </row>
    <row r="15" spans="1:10" x14ac:dyDescent="0.3">
      <c r="A15" s="107">
        <v>13</v>
      </c>
      <c r="B15" s="108" t="s">
        <v>1</v>
      </c>
      <c r="C15" s="109">
        <v>72</v>
      </c>
      <c r="D15" s="109">
        <v>88</v>
      </c>
      <c r="E15" s="109">
        <v>65</v>
      </c>
      <c r="F15" s="109">
        <v>92</v>
      </c>
      <c r="G15" s="109">
        <v>84</v>
      </c>
      <c r="H15" s="110">
        <v>65</v>
      </c>
      <c r="I15" s="111">
        <f t="shared" si="0"/>
        <v>77.666666666666671</v>
      </c>
      <c r="J15" s="115" t="str">
        <f t="shared" si="1"/>
        <v>GOOD</v>
      </c>
    </row>
    <row r="16" spans="1:10" x14ac:dyDescent="0.3">
      <c r="A16" s="107">
        <v>14</v>
      </c>
      <c r="B16" s="108" t="s">
        <v>91</v>
      </c>
      <c r="C16" s="112">
        <v>65</v>
      </c>
      <c r="D16" s="112">
        <v>81</v>
      </c>
      <c r="E16" s="112">
        <v>85</v>
      </c>
      <c r="F16" s="112">
        <v>64</v>
      </c>
      <c r="G16" s="112">
        <v>65</v>
      </c>
      <c r="H16" s="111">
        <v>72</v>
      </c>
      <c r="I16" s="111">
        <f t="shared" si="0"/>
        <v>72</v>
      </c>
      <c r="J16" s="115" t="str">
        <f t="shared" si="1"/>
        <v>GOOD</v>
      </c>
    </row>
    <row r="17" spans="1:10" x14ac:dyDescent="0.3">
      <c r="A17" s="107">
        <v>15</v>
      </c>
      <c r="B17" s="108" t="s">
        <v>92</v>
      </c>
      <c r="C17" s="109">
        <v>79</v>
      </c>
      <c r="D17" s="109">
        <v>69</v>
      </c>
      <c r="E17" s="109">
        <v>75</v>
      </c>
      <c r="F17" s="109">
        <v>62</v>
      </c>
      <c r="G17" s="109">
        <v>86</v>
      </c>
      <c r="H17" s="110">
        <v>67</v>
      </c>
      <c r="I17" s="111">
        <f t="shared" si="0"/>
        <v>73</v>
      </c>
      <c r="J17" s="115" t="str">
        <f t="shared" si="1"/>
        <v>GOOD</v>
      </c>
    </row>
    <row r="18" spans="1:10" x14ac:dyDescent="0.3">
      <c r="A18" s="107">
        <v>16</v>
      </c>
      <c r="B18" s="108" t="s">
        <v>93</v>
      </c>
      <c r="C18" s="112">
        <v>67</v>
      </c>
      <c r="D18" s="112">
        <v>65</v>
      </c>
      <c r="E18" s="112">
        <v>93</v>
      </c>
      <c r="F18" s="112">
        <v>91</v>
      </c>
      <c r="G18" s="112">
        <v>86</v>
      </c>
      <c r="H18" s="111">
        <v>67</v>
      </c>
      <c r="I18" s="111">
        <f t="shared" si="0"/>
        <v>78.166666666666671</v>
      </c>
      <c r="J18" s="115" t="str">
        <f t="shared" si="1"/>
        <v>GOOD</v>
      </c>
    </row>
    <row r="19" spans="1:10" x14ac:dyDescent="0.3">
      <c r="A19" s="107">
        <v>17</v>
      </c>
      <c r="B19" s="108" t="s">
        <v>85</v>
      </c>
      <c r="C19" s="109">
        <v>71</v>
      </c>
      <c r="D19" s="109">
        <v>75</v>
      </c>
      <c r="E19" s="109">
        <v>90</v>
      </c>
      <c r="F19" s="109">
        <v>78</v>
      </c>
      <c r="G19" s="109">
        <v>91</v>
      </c>
      <c r="H19" s="110">
        <v>86</v>
      </c>
      <c r="I19" s="111">
        <f t="shared" si="0"/>
        <v>81.833333333333329</v>
      </c>
      <c r="J19" s="115" t="str">
        <f t="shared" si="1"/>
        <v>EXCELENT</v>
      </c>
    </row>
    <row r="20" spans="1:10" x14ac:dyDescent="0.3">
      <c r="A20" s="107">
        <v>18</v>
      </c>
      <c r="B20" s="113" t="s">
        <v>94</v>
      </c>
      <c r="C20" s="112">
        <v>70</v>
      </c>
      <c r="D20" s="112">
        <v>89</v>
      </c>
      <c r="E20" s="112">
        <v>62</v>
      </c>
      <c r="F20" s="112">
        <v>71</v>
      </c>
      <c r="G20" s="112">
        <v>83</v>
      </c>
      <c r="H20" s="111">
        <v>62</v>
      </c>
      <c r="I20" s="111">
        <f t="shared" si="0"/>
        <v>72.833333333333329</v>
      </c>
      <c r="J20" s="115" t="str">
        <f t="shared" si="1"/>
        <v>GOOD</v>
      </c>
    </row>
    <row r="21" spans="1:10" x14ac:dyDescent="0.3">
      <c r="A21" s="107">
        <v>19</v>
      </c>
      <c r="B21" s="113" t="s">
        <v>95</v>
      </c>
      <c r="C21" s="109">
        <v>66</v>
      </c>
      <c r="D21" s="109">
        <v>61</v>
      </c>
      <c r="E21" s="109">
        <v>81</v>
      </c>
      <c r="F21" s="109">
        <v>63</v>
      </c>
      <c r="G21" s="109">
        <v>88</v>
      </c>
      <c r="H21" s="110">
        <v>74</v>
      </c>
      <c r="I21" s="111">
        <f t="shared" si="0"/>
        <v>72.166666666666671</v>
      </c>
      <c r="J21" s="115" t="str">
        <f t="shared" si="1"/>
        <v>GOOD</v>
      </c>
    </row>
    <row r="22" spans="1:10" x14ac:dyDescent="0.3">
      <c r="A22" s="107">
        <v>20</v>
      </c>
      <c r="B22" s="113" t="s">
        <v>96</v>
      </c>
      <c r="C22" s="112">
        <v>55</v>
      </c>
      <c r="D22" s="112">
        <v>61</v>
      </c>
      <c r="E22" s="112">
        <v>66</v>
      </c>
      <c r="F22" s="112">
        <v>77</v>
      </c>
      <c r="G22" s="112">
        <v>69</v>
      </c>
      <c r="H22" s="111">
        <v>69</v>
      </c>
      <c r="I22" s="111">
        <f t="shared" si="0"/>
        <v>66.166666666666671</v>
      </c>
      <c r="J22" s="115" t="str">
        <f t="shared" si="1"/>
        <v>GOOD</v>
      </c>
    </row>
    <row r="23" spans="1:10" x14ac:dyDescent="0.3">
      <c r="A23" s="107">
        <v>21</v>
      </c>
      <c r="B23" s="113" t="s">
        <v>97</v>
      </c>
      <c r="C23" s="109">
        <v>69</v>
      </c>
      <c r="D23" s="109">
        <v>83</v>
      </c>
      <c r="E23" s="109">
        <v>85</v>
      </c>
      <c r="F23" s="109">
        <v>62</v>
      </c>
      <c r="G23" s="109">
        <v>75</v>
      </c>
      <c r="H23" s="110">
        <v>83</v>
      </c>
      <c r="I23" s="111">
        <f t="shared" si="0"/>
        <v>76.166666666666671</v>
      </c>
      <c r="J23" s="115" t="str">
        <f t="shared" si="1"/>
        <v>GOOD</v>
      </c>
    </row>
    <row r="24" spans="1:10" x14ac:dyDescent="0.3">
      <c r="A24" s="107">
        <v>22</v>
      </c>
      <c r="B24" s="113" t="s">
        <v>98</v>
      </c>
      <c r="C24" s="112">
        <v>65</v>
      </c>
      <c r="D24" s="112">
        <v>92</v>
      </c>
      <c r="E24" s="112">
        <v>65</v>
      </c>
      <c r="F24" s="112">
        <v>61</v>
      </c>
      <c r="G24" s="112">
        <v>92</v>
      </c>
      <c r="H24" s="111">
        <v>70</v>
      </c>
      <c r="I24" s="111">
        <f t="shared" si="0"/>
        <v>74.166666666666671</v>
      </c>
      <c r="J24" s="115" t="str">
        <f t="shared" si="1"/>
        <v>GOOD</v>
      </c>
    </row>
    <row r="25" spans="1:10" x14ac:dyDescent="0.3">
      <c r="A25" s="107">
        <v>23</v>
      </c>
      <c r="B25" s="113" t="s">
        <v>99</v>
      </c>
      <c r="C25" s="109">
        <v>90</v>
      </c>
      <c r="D25" s="109">
        <v>64</v>
      </c>
      <c r="E25" s="109">
        <v>84</v>
      </c>
      <c r="F25" s="109">
        <v>92</v>
      </c>
      <c r="G25" s="109">
        <v>68</v>
      </c>
      <c r="H25" s="110">
        <v>75</v>
      </c>
      <c r="I25" s="111">
        <f t="shared" si="0"/>
        <v>78.833333333333329</v>
      </c>
      <c r="J25" s="115" t="str">
        <f t="shared" si="1"/>
        <v>GOOD</v>
      </c>
    </row>
    <row r="26" spans="1:10" x14ac:dyDescent="0.3">
      <c r="A26" s="107">
        <v>24</v>
      </c>
      <c r="B26" s="113" t="s">
        <v>100</v>
      </c>
      <c r="C26" s="112">
        <v>60</v>
      </c>
      <c r="D26" s="112">
        <v>90</v>
      </c>
      <c r="E26" s="112">
        <v>88</v>
      </c>
      <c r="F26" s="112">
        <v>81</v>
      </c>
      <c r="G26" s="112">
        <v>60</v>
      </c>
      <c r="H26" s="111">
        <v>80</v>
      </c>
      <c r="I26" s="111">
        <f t="shared" si="0"/>
        <v>76.5</v>
      </c>
      <c r="J26" s="115" t="str">
        <f t="shared" si="1"/>
        <v>GOOD</v>
      </c>
    </row>
    <row r="27" spans="1:10" x14ac:dyDescent="0.3">
      <c r="A27" s="107">
        <v>25</v>
      </c>
      <c r="B27" s="113" t="s">
        <v>101</v>
      </c>
      <c r="C27" s="109">
        <v>62</v>
      </c>
      <c r="D27" s="109">
        <v>79</v>
      </c>
      <c r="E27" s="109">
        <v>64</v>
      </c>
      <c r="F27" s="109">
        <v>90</v>
      </c>
      <c r="G27" s="109">
        <v>89</v>
      </c>
      <c r="H27" s="110">
        <v>74</v>
      </c>
      <c r="I27" s="111">
        <f t="shared" si="0"/>
        <v>76.333333333333329</v>
      </c>
      <c r="J27" s="115" t="str">
        <f t="shared" si="1"/>
        <v>GOOD</v>
      </c>
    </row>
    <row r="28" spans="1:10" x14ac:dyDescent="0.3">
      <c r="A28" s="107">
        <v>26</v>
      </c>
      <c r="B28" s="113" t="s">
        <v>102</v>
      </c>
      <c r="C28" s="112">
        <v>72</v>
      </c>
      <c r="D28" s="112">
        <v>68</v>
      </c>
      <c r="E28" s="112">
        <v>88</v>
      </c>
      <c r="F28" s="112">
        <v>72</v>
      </c>
      <c r="G28" s="112">
        <v>83</v>
      </c>
      <c r="H28" s="111">
        <v>63</v>
      </c>
      <c r="I28" s="111">
        <f t="shared" si="0"/>
        <v>74.333333333333329</v>
      </c>
      <c r="J28" s="115" t="str">
        <f t="shared" si="1"/>
        <v>GOOD</v>
      </c>
    </row>
    <row r="29" spans="1:10" x14ac:dyDescent="0.3">
      <c r="A29" s="107">
        <v>27</v>
      </c>
      <c r="B29" s="113" t="s">
        <v>103</v>
      </c>
      <c r="C29" s="109">
        <v>78</v>
      </c>
      <c r="D29" s="109">
        <v>64</v>
      </c>
      <c r="E29" s="109">
        <v>92</v>
      </c>
      <c r="F29" s="109">
        <v>67</v>
      </c>
      <c r="G29" s="109">
        <v>76</v>
      </c>
      <c r="H29" s="110">
        <v>78</v>
      </c>
      <c r="I29" s="111">
        <f t="shared" si="0"/>
        <v>75.833333333333329</v>
      </c>
      <c r="J29" s="115" t="str">
        <f t="shared" si="1"/>
        <v>GOOD</v>
      </c>
    </row>
    <row r="30" spans="1:10" x14ac:dyDescent="0.3">
      <c r="A30" s="107">
        <v>28</v>
      </c>
      <c r="B30" s="113" t="s">
        <v>104</v>
      </c>
      <c r="C30" s="112">
        <v>85</v>
      </c>
      <c r="D30" s="112">
        <v>80</v>
      </c>
      <c r="E30" s="112">
        <v>91</v>
      </c>
      <c r="F30" s="112">
        <v>82</v>
      </c>
      <c r="G30" s="112">
        <v>75</v>
      </c>
      <c r="H30" s="111">
        <v>77</v>
      </c>
      <c r="I30" s="111">
        <f t="shared" si="0"/>
        <v>81.666666666666671</v>
      </c>
      <c r="J30" s="115" t="str">
        <f t="shared" si="1"/>
        <v>EXCELENT</v>
      </c>
    </row>
    <row r="31" spans="1:10" x14ac:dyDescent="0.3">
      <c r="A31" s="107">
        <v>29</v>
      </c>
      <c r="B31" s="113" t="s">
        <v>105</v>
      </c>
      <c r="C31" s="109">
        <v>66</v>
      </c>
      <c r="D31" s="109">
        <v>82</v>
      </c>
      <c r="E31" s="109">
        <v>81</v>
      </c>
      <c r="F31" s="109">
        <v>90</v>
      </c>
      <c r="G31" s="109">
        <v>82</v>
      </c>
      <c r="H31" s="110">
        <v>62</v>
      </c>
      <c r="I31" s="111">
        <f t="shared" si="0"/>
        <v>77.166666666666671</v>
      </c>
      <c r="J31" s="115" t="str">
        <f t="shared" si="1"/>
        <v>GOOD</v>
      </c>
    </row>
    <row r="32" spans="1:10" x14ac:dyDescent="0.3">
      <c r="A32" s="107">
        <v>30</v>
      </c>
      <c r="B32" s="113" t="s">
        <v>106</v>
      </c>
      <c r="C32" s="112">
        <v>70</v>
      </c>
      <c r="D32" s="112">
        <v>76</v>
      </c>
      <c r="E32" s="112">
        <v>80</v>
      </c>
      <c r="F32" s="112">
        <v>64</v>
      </c>
      <c r="G32" s="112">
        <v>70</v>
      </c>
      <c r="H32" s="111">
        <v>68</v>
      </c>
      <c r="I32" s="111">
        <f t="shared" si="0"/>
        <v>71.333333333333329</v>
      </c>
      <c r="J32" s="115" t="str">
        <f t="shared" si="1"/>
        <v>GOOD</v>
      </c>
    </row>
    <row r="33" spans="1:10" x14ac:dyDescent="0.3">
      <c r="A33" s="107">
        <v>31</v>
      </c>
      <c r="B33" s="113" t="s">
        <v>107</v>
      </c>
      <c r="C33" s="109">
        <v>75</v>
      </c>
      <c r="D33" s="109">
        <v>87</v>
      </c>
      <c r="E33" s="109">
        <v>84</v>
      </c>
      <c r="F33" s="109">
        <v>74</v>
      </c>
      <c r="G33" s="109">
        <v>71</v>
      </c>
      <c r="H33" s="110">
        <v>80</v>
      </c>
      <c r="I33" s="111">
        <f t="shared" si="0"/>
        <v>78.5</v>
      </c>
      <c r="J33" s="115" t="str">
        <f t="shared" si="1"/>
        <v>GOOD</v>
      </c>
    </row>
    <row r="34" spans="1:10" x14ac:dyDescent="0.3">
      <c r="A34" s="107">
        <v>32</v>
      </c>
      <c r="B34" s="113" t="s">
        <v>108</v>
      </c>
      <c r="C34" s="112">
        <v>71</v>
      </c>
      <c r="D34" s="112">
        <v>93</v>
      </c>
      <c r="E34" s="112">
        <v>68</v>
      </c>
      <c r="F34" s="112">
        <v>75</v>
      </c>
      <c r="G34" s="112">
        <v>90</v>
      </c>
      <c r="H34" s="111">
        <v>61</v>
      </c>
      <c r="I34" s="111">
        <f t="shared" si="0"/>
        <v>76.333333333333329</v>
      </c>
      <c r="J34" s="115" t="str">
        <f t="shared" si="1"/>
        <v>GOOD</v>
      </c>
    </row>
    <row r="35" spans="1:10" x14ac:dyDescent="0.3">
      <c r="A35" s="107">
        <v>33</v>
      </c>
      <c r="B35" s="113" t="s">
        <v>109</v>
      </c>
      <c r="C35" s="109">
        <v>69</v>
      </c>
      <c r="D35" s="109">
        <v>90</v>
      </c>
      <c r="E35" s="109">
        <v>76</v>
      </c>
      <c r="F35" s="109">
        <v>72</v>
      </c>
      <c r="G35" s="109">
        <v>63</v>
      </c>
      <c r="H35" s="110">
        <v>93</v>
      </c>
      <c r="I35" s="111">
        <f t="shared" si="0"/>
        <v>77.166666666666671</v>
      </c>
      <c r="J35" s="115" t="str">
        <f t="shared" si="1"/>
        <v>GOOD</v>
      </c>
    </row>
    <row r="36" spans="1:10" x14ac:dyDescent="0.3">
      <c r="A36" s="107">
        <v>34</v>
      </c>
      <c r="B36" s="113" t="s">
        <v>110</v>
      </c>
      <c r="C36" s="112">
        <v>73</v>
      </c>
      <c r="D36" s="112">
        <v>81</v>
      </c>
      <c r="E36" s="112">
        <v>75</v>
      </c>
      <c r="F36" s="112">
        <v>64</v>
      </c>
      <c r="G36" s="112">
        <v>68</v>
      </c>
      <c r="H36" s="111">
        <v>76</v>
      </c>
      <c r="I36" s="111">
        <f t="shared" si="0"/>
        <v>72.833333333333329</v>
      </c>
      <c r="J36" s="115" t="str">
        <f t="shared" si="1"/>
        <v>GOOD</v>
      </c>
    </row>
    <row r="37" spans="1:10" x14ac:dyDescent="0.3">
      <c r="A37" s="107">
        <v>35</v>
      </c>
      <c r="B37" s="113" t="s">
        <v>111</v>
      </c>
      <c r="C37" s="109">
        <v>69</v>
      </c>
      <c r="D37" s="109">
        <v>77</v>
      </c>
      <c r="E37" s="109">
        <v>61</v>
      </c>
      <c r="F37" s="109">
        <v>62</v>
      </c>
      <c r="G37" s="109">
        <v>76</v>
      </c>
      <c r="H37" s="110">
        <v>71</v>
      </c>
      <c r="I37" s="111">
        <f t="shared" si="0"/>
        <v>69.333333333333329</v>
      </c>
      <c r="J37" s="115" t="str">
        <f t="shared" si="1"/>
        <v>GOOD</v>
      </c>
    </row>
    <row r="38" spans="1:10" x14ac:dyDescent="0.3">
      <c r="A38" s="107">
        <v>36</v>
      </c>
      <c r="B38" s="113" t="s">
        <v>112</v>
      </c>
      <c r="C38" s="112">
        <v>76</v>
      </c>
      <c r="D38" s="112">
        <v>86</v>
      </c>
      <c r="E38" s="112">
        <v>87</v>
      </c>
      <c r="F38" s="112">
        <v>89</v>
      </c>
      <c r="G38" s="112">
        <v>70</v>
      </c>
      <c r="H38" s="111">
        <v>79</v>
      </c>
      <c r="I38" s="111">
        <f t="shared" si="0"/>
        <v>81.166666666666671</v>
      </c>
      <c r="J38" s="115" t="str">
        <f t="shared" si="1"/>
        <v>EXCELENT</v>
      </c>
    </row>
    <row r="39" spans="1:10" x14ac:dyDescent="0.3">
      <c r="A39" s="107">
        <v>37</v>
      </c>
      <c r="B39" s="113" t="s">
        <v>113</v>
      </c>
      <c r="C39" s="109">
        <v>74</v>
      </c>
      <c r="D39" s="109">
        <v>84</v>
      </c>
      <c r="E39" s="109">
        <v>83</v>
      </c>
      <c r="F39" s="109">
        <v>80</v>
      </c>
      <c r="G39" s="109">
        <v>73</v>
      </c>
      <c r="H39" s="110">
        <v>65</v>
      </c>
      <c r="I39" s="111">
        <f t="shared" si="0"/>
        <v>76.5</v>
      </c>
      <c r="J39" s="115" t="str">
        <f t="shared" si="1"/>
        <v>GOOD</v>
      </c>
    </row>
    <row r="40" spans="1:10" x14ac:dyDescent="0.3">
      <c r="A40" s="107">
        <v>38</v>
      </c>
      <c r="B40" s="113" t="s">
        <v>114</v>
      </c>
      <c r="C40" s="112">
        <v>79</v>
      </c>
      <c r="D40" s="112">
        <v>67</v>
      </c>
      <c r="E40" s="112">
        <v>84</v>
      </c>
      <c r="F40" s="112">
        <v>88</v>
      </c>
      <c r="G40" s="112">
        <v>68</v>
      </c>
      <c r="H40" s="111">
        <v>88</v>
      </c>
      <c r="I40" s="111">
        <f t="shared" si="0"/>
        <v>79</v>
      </c>
      <c r="J40" s="115" t="str">
        <f t="shared" si="1"/>
        <v>GOOD</v>
      </c>
    </row>
    <row r="41" spans="1:10" x14ac:dyDescent="0.3">
      <c r="A41" s="107">
        <v>39</v>
      </c>
      <c r="B41" s="113" t="s">
        <v>115</v>
      </c>
      <c r="C41" s="109">
        <v>88</v>
      </c>
      <c r="D41" s="109">
        <v>68</v>
      </c>
      <c r="E41" s="109">
        <v>60</v>
      </c>
      <c r="F41" s="109">
        <v>79</v>
      </c>
      <c r="G41" s="109">
        <v>66</v>
      </c>
      <c r="H41" s="110">
        <v>71</v>
      </c>
      <c r="I41" s="111">
        <f t="shared" si="0"/>
        <v>72</v>
      </c>
      <c r="J41" s="115" t="str">
        <f t="shared" si="1"/>
        <v>GOOD</v>
      </c>
    </row>
    <row r="42" spans="1:10" x14ac:dyDescent="0.3">
      <c r="A42" s="107">
        <v>40</v>
      </c>
      <c r="B42" s="113" t="s">
        <v>116</v>
      </c>
      <c r="C42" s="112">
        <v>87</v>
      </c>
      <c r="D42" s="112">
        <v>81</v>
      </c>
      <c r="E42" s="112">
        <v>63</v>
      </c>
      <c r="F42" s="112">
        <v>83</v>
      </c>
      <c r="G42" s="112">
        <v>76</v>
      </c>
      <c r="H42" s="111">
        <v>76</v>
      </c>
      <c r="I42" s="111">
        <f t="shared" si="0"/>
        <v>77.666666666666671</v>
      </c>
      <c r="J42" s="115" t="str">
        <f t="shared" si="1"/>
        <v>GOOD</v>
      </c>
    </row>
    <row r="43" spans="1:10" x14ac:dyDescent="0.3">
      <c r="A43" s="107">
        <v>41</v>
      </c>
      <c r="B43" s="113" t="s">
        <v>117</v>
      </c>
      <c r="C43" s="109">
        <v>80</v>
      </c>
      <c r="D43" s="109">
        <v>73</v>
      </c>
      <c r="E43" s="109">
        <v>85</v>
      </c>
      <c r="F43" s="109">
        <v>87</v>
      </c>
      <c r="G43" s="109">
        <v>72</v>
      </c>
      <c r="H43" s="110">
        <v>71</v>
      </c>
      <c r="I43" s="111">
        <f t="shared" si="0"/>
        <v>78</v>
      </c>
      <c r="J43" s="115" t="str">
        <f t="shared" si="1"/>
        <v>GOOD</v>
      </c>
    </row>
    <row r="44" spans="1:10" x14ac:dyDescent="0.3">
      <c r="A44" s="107">
        <v>42</v>
      </c>
      <c r="B44" s="113" t="s">
        <v>117</v>
      </c>
      <c r="C44" s="112">
        <v>78</v>
      </c>
      <c r="D44" s="112">
        <v>66</v>
      </c>
      <c r="E44" s="112">
        <v>78</v>
      </c>
      <c r="F44" s="112">
        <v>68</v>
      </c>
      <c r="G44" s="112">
        <v>78</v>
      </c>
      <c r="H44" s="111">
        <v>91</v>
      </c>
      <c r="I44" s="111">
        <f t="shared" si="0"/>
        <v>76.5</v>
      </c>
      <c r="J44" s="115" t="str">
        <f t="shared" si="1"/>
        <v>GOOD</v>
      </c>
    </row>
    <row r="45" spans="1:10" x14ac:dyDescent="0.3">
      <c r="A45" s="107">
        <v>43</v>
      </c>
      <c r="B45" s="113" t="s">
        <v>118</v>
      </c>
      <c r="C45" s="109">
        <v>76</v>
      </c>
      <c r="D45" s="109">
        <v>75</v>
      </c>
      <c r="E45" s="109">
        <v>66</v>
      </c>
      <c r="F45" s="109">
        <v>89</v>
      </c>
      <c r="G45" s="109">
        <v>92</v>
      </c>
      <c r="H45" s="110">
        <v>75</v>
      </c>
      <c r="I45" s="111">
        <f t="shared" si="0"/>
        <v>78.833333333333329</v>
      </c>
      <c r="J45" s="115" t="str">
        <f t="shared" si="1"/>
        <v>GOOD</v>
      </c>
    </row>
    <row r="46" spans="1:10" x14ac:dyDescent="0.3">
      <c r="A46" s="107">
        <v>44</v>
      </c>
      <c r="B46" s="113" t="s">
        <v>119</v>
      </c>
      <c r="C46" s="112">
        <v>74</v>
      </c>
      <c r="D46" s="112">
        <v>91</v>
      </c>
      <c r="E46" s="112">
        <v>81</v>
      </c>
      <c r="F46" s="112">
        <v>84</v>
      </c>
      <c r="G46" s="112">
        <v>78</v>
      </c>
      <c r="H46" s="111">
        <v>82</v>
      </c>
      <c r="I46" s="111">
        <f t="shared" si="0"/>
        <v>81.666666666666671</v>
      </c>
      <c r="J46" s="115" t="str">
        <f t="shared" si="1"/>
        <v>EXCELENT</v>
      </c>
    </row>
    <row r="47" spans="1:10" x14ac:dyDescent="0.3">
      <c r="A47" s="107">
        <v>45</v>
      </c>
      <c r="B47" s="113" t="s">
        <v>119</v>
      </c>
      <c r="C47" s="109">
        <v>85</v>
      </c>
      <c r="D47" s="109">
        <v>80</v>
      </c>
      <c r="E47" s="109">
        <v>68</v>
      </c>
      <c r="F47" s="109">
        <v>93</v>
      </c>
      <c r="G47" s="109">
        <v>70</v>
      </c>
      <c r="H47" s="110">
        <v>63</v>
      </c>
      <c r="I47" s="111">
        <f t="shared" si="0"/>
        <v>76.5</v>
      </c>
      <c r="J47" s="115" t="str">
        <f t="shared" si="1"/>
        <v>GOOD</v>
      </c>
    </row>
    <row r="48" spans="1:10" x14ac:dyDescent="0.3">
      <c r="A48" s="107">
        <v>46</v>
      </c>
      <c r="B48" s="113" t="s">
        <v>120</v>
      </c>
      <c r="C48" s="112">
        <v>73</v>
      </c>
      <c r="D48" s="112">
        <v>60</v>
      </c>
      <c r="E48" s="112">
        <v>60</v>
      </c>
      <c r="F48" s="112">
        <v>86</v>
      </c>
      <c r="G48" s="112">
        <v>86</v>
      </c>
      <c r="H48" s="111">
        <v>78</v>
      </c>
      <c r="I48" s="111">
        <f t="shared" si="0"/>
        <v>73.833333333333329</v>
      </c>
      <c r="J48" s="115" t="str">
        <f t="shared" si="1"/>
        <v>GOOD</v>
      </c>
    </row>
    <row r="49" spans="1:10" x14ac:dyDescent="0.3">
      <c r="A49" s="107">
        <v>47</v>
      </c>
      <c r="B49" s="113" t="s">
        <v>121</v>
      </c>
      <c r="C49" s="109">
        <v>70</v>
      </c>
      <c r="D49" s="109">
        <v>78</v>
      </c>
      <c r="E49" s="109">
        <v>67</v>
      </c>
      <c r="F49" s="109">
        <v>71</v>
      </c>
      <c r="G49" s="109">
        <v>81</v>
      </c>
      <c r="H49" s="110">
        <v>86</v>
      </c>
      <c r="I49" s="111">
        <f t="shared" si="0"/>
        <v>75.5</v>
      </c>
      <c r="J49" s="115" t="str">
        <f t="shared" si="1"/>
        <v>GOOD</v>
      </c>
    </row>
    <row r="50" spans="1:10" x14ac:dyDescent="0.3">
      <c r="A50" s="107">
        <v>48</v>
      </c>
      <c r="B50" s="113" t="s">
        <v>122</v>
      </c>
      <c r="C50" s="112">
        <v>70</v>
      </c>
      <c r="D50" s="112">
        <v>87</v>
      </c>
      <c r="E50" s="112">
        <v>83</v>
      </c>
      <c r="F50" s="112">
        <v>63</v>
      </c>
      <c r="G50" s="112">
        <v>73</v>
      </c>
      <c r="H50" s="111">
        <v>75</v>
      </c>
      <c r="I50" s="111">
        <f t="shared" si="0"/>
        <v>75.166666666666671</v>
      </c>
      <c r="J50" s="115" t="str">
        <f t="shared" si="1"/>
        <v>GOOD</v>
      </c>
    </row>
    <row r="51" spans="1:10" x14ac:dyDescent="0.3">
      <c r="A51" s="107">
        <v>49</v>
      </c>
      <c r="B51" s="113" t="s">
        <v>123</v>
      </c>
      <c r="C51" s="109">
        <v>71</v>
      </c>
      <c r="D51" s="109">
        <v>83</v>
      </c>
      <c r="E51" s="109">
        <v>69</v>
      </c>
      <c r="F51" s="109">
        <v>68</v>
      </c>
      <c r="G51" s="109">
        <v>77</v>
      </c>
      <c r="H51" s="110">
        <v>64</v>
      </c>
      <c r="I51" s="111">
        <f t="shared" si="0"/>
        <v>72</v>
      </c>
      <c r="J51" s="115" t="str">
        <f t="shared" si="1"/>
        <v>GOOD</v>
      </c>
    </row>
    <row r="52" spans="1:10" x14ac:dyDescent="0.3">
      <c r="A52" s="107">
        <v>50</v>
      </c>
      <c r="B52" s="113" t="s">
        <v>124</v>
      </c>
      <c r="C52" s="112">
        <v>70</v>
      </c>
      <c r="D52" s="112">
        <v>85</v>
      </c>
      <c r="E52" s="112">
        <v>66</v>
      </c>
      <c r="F52" s="112">
        <v>91</v>
      </c>
      <c r="G52" s="112">
        <v>69</v>
      </c>
      <c r="H52" s="111">
        <v>75</v>
      </c>
      <c r="I52" s="111">
        <f t="shared" si="0"/>
        <v>76</v>
      </c>
      <c r="J52" s="115" t="str">
        <f t="shared" si="1"/>
        <v>GOOD</v>
      </c>
    </row>
    <row r="53" spans="1:10" x14ac:dyDescent="0.3">
      <c r="A53" s="107">
        <v>51</v>
      </c>
      <c r="B53" s="113" t="s">
        <v>107</v>
      </c>
      <c r="C53" s="109">
        <v>79</v>
      </c>
      <c r="D53" s="109">
        <v>92</v>
      </c>
      <c r="E53" s="109">
        <v>88</v>
      </c>
      <c r="F53" s="109">
        <v>86</v>
      </c>
      <c r="G53" s="109">
        <v>71</v>
      </c>
      <c r="H53" s="110">
        <v>89</v>
      </c>
      <c r="I53" s="111">
        <f t="shared" si="0"/>
        <v>84.166666666666671</v>
      </c>
      <c r="J53" s="115" t="str">
        <f t="shared" si="1"/>
        <v>EXCELENT</v>
      </c>
    </row>
    <row r="54" spans="1:10" x14ac:dyDescent="0.3">
      <c r="A54" s="107">
        <v>52</v>
      </c>
      <c r="B54" s="113" t="s">
        <v>125</v>
      </c>
      <c r="C54" s="112">
        <v>71</v>
      </c>
      <c r="D54" s="112">
        <v>84</v>
      </c>
      <c r="E54" s="112">
        <v>67</v>
      </c>
      <c r="F54" s="112">
        <v>76</v>
      </c>
      <c r="G54" s="112">
        <v>63</v>
      </c>
      <c r="H54" s="111">
        <v>62</v>
      </c>
      <c r="I54" s="111">
        <f t="shared" si="0"/>
        <v>70.5</v>
      </c>
      <c r="J54" s="115" t="str">
        <f t="shared" si="1"/>
        <v>GOOD</v>
      </c>
    </row>
    <row r="55" spans="1:10" x14ac:dyDescent="0.3">
      <c r="A55" s="107">
        <v>53</v>
      </c>
      <c r="B55" s="113" t="s">
        <v>126</v>
      </c>
      <c r="C55" s="109">
        <v>72</v>
      </c>
      <c r="D55" s="109">
        <v>86</v>
      </c>
      <c r="E55" s="109">
        <v>71</v>
      </c>
      <c r="F55" s="109">
        <v>86</v>
      </c>
      <c r="G55" s="109">
        <v>75</v>
      </c>
      <c r="H55" s="110">
        <v>89</v>
      </c>
      <c r="I55" s="111">
        <f t="shared" si="0"/>
        <v>79.833333333333329</v>
      </c>
      <c r="J55" s="115" t="str">
        <f t="shared" si="1"/>
        <v>GOOD</v>
      </c>
    </row>
    <row r="56" spans="1:10" x14ac:dyDescent="0.3">
      <c r="A56" s="107">
        <v>54</v>
      </c>
      <c r="B56" s="113" t="s">
        <v>127</v>
      </c>
      <c r="C56" s="112">
        <v>65</v>
      </c>
      <c r="D56" s="112">
        <v>88</v>
      </c>
      <c r="E56" s="112">
        <v>85</v>
      </c>
      <c r="F56" s="112">
        <v>74</v>
      </c>
      <c r="G56" s="112">
        <v>91</v>
      </c>
      <c r="H56" s="111">
        <v>87</v>
      </c>
      <c r="I56" s="111">
        <f t="shared" si="0"/>
        <v>81.666666666666671</v>
      </c>
      <c r="J56" s="115" t="str">
        <f t="shared" si="1"/>
        <v>EXCELENT</v>
      </c>
    </row>
    <row r="57" spans="1:10" x14ac:dyDescent="0.3">
      <c r="A57" s="107">
        <v>55</v>
      </c>
      <c r="B57" s="113" t="s">
        <v>128</v>
      </c>
      <c r="C57" s="109">
        <v>62</v>
      </c>
      <c r="D57" s="109">
        <v>75</v>
      </c>
      <c r="E57" s="109">
        <v>70</v>
      </c>
      <c r="F57" s="109">
        <v>80</v>
      </c>
      <c r="G57" s="109">
        <v>70</v>
      </c>
      <c r="H57" s="110">
        <v>66</v>
      </c>
      <c r="I57" s="111">
        <f t="shared" si="0"/>
        <v>70.5</v>
      </c>
      <c r="J57" s="115" t="str">
        <f t="shared" si="1"/>
        <v>GOOD</v>
      </c>
    </row>
    <row r="58" spans="1:10" x14ac:dyDescent="0.3">
      <c r="A58" s="107">
        <v>56</v>
      </c>
      <c r="B58" s="113" t="s">
        <v>117</v>
      </c>
      <c r="C58" s="112">
        <v>65</v>
      </c>
      <c r="D58" s="112">
        <v>85</v>
      </c>
      <c r="E58" s="112">
        <v>76</v>
      </c>
      <c r="F58" s="112">
        <v>61</v>
      </c>
      <c r="G58" s="112">
        <v>79</v>
      </c>
      <c r="H58" s="111">
        <v>84</v>
      </c>
      <c r="I58" s="111">
        <f t="shared" si="0"/>
        <v>75</v>
      </c>
      <c r="J58" s="115" t="str">
        <f t="shared" si="1"/>
        <v>GOOD</v>
      </c>
    </row>
    <row r="59" spans="1:10" x14ac:dyDescent="0.3">
      <c r="A59" s="107">
        <v>57</v>
      </c>
      <c r="B59" s="113" t="s">
        <v>117</v>
      </c>
      <c r="C59" s="109">
        <v>60</v>
      </c>
      <c r="D59" s="109">
        <v>88</v>
      </c>
      <c r="E59" s="109">
        <v>84</v>
      </c>
      <c r="F59" s="109">
        <v>90</v>
      </c>
      <c r="G59" s="109">
        <v>69</v>
      </c>
      <c r="H59" s="110">
        <v>91</v>
      </c>
      <c r="I59" s="111">
        <f t="shared" si="0"/>
        <v>80.333333333333329</v>
      </c>
      <c r="J59" s="115" t="str">
        <f t="shared" si="1"/>
        <v>EXCELENT</v>
      </c>
    </row>
    <row r="60" spans="1:10" x14ac:dyDescent="0.3">
      <c r="A60" s="107">
        <v>58</v>
      </c>
      <c r="B60" s="113" t="s">
        <v>129</v>
      </c>
      <c r="C60" s="112">
        <v>70</v>
      </c>
      <c r="D60" s="112">
        <v>86</v>
      </c>
      <c r="E60" s="112">
        <v>84</v>
      </c>
      <c r="F60" s="112">
        <v>86</v>
      </c>
      <c r="G60" s="112">
        <v>68</v>
      </c>
      <c r="H60" s="111">
        <v>66</v>
      </c>
      <c r="I60" s="111">
        <f t="shared" si="0"/>
        <v>76.666666666666671</v>
      </c>
      <c r="J60" s="115" t="str">
        <f t="shared" si="1"/>
        <v>GOOD</v>
      </c>
    </row>
    <row r="61" spans="1:10" x14ac:dyDescent="0.3">
      <c r="A61" s="107">
        <v>59</v>
      </c>
      <c r="B61" s="113" t="s">
        <v>130</v>
      </c>
      <c r="C61" s="109">
        <v>68</v>
      </c>
      <c r="D61" s="109">
        <v>77</v>
      </c>
      <c r="E61" s="109">
        <v>89</v>
      </c>
      <c r="F61" s="109">
        <v>71</v>
      </c>
      <c r="G61" s="109">
        <v>65</v>
      </c>
      <c r="H61" s="110">
        <v>63</v>
      </c>
      <c r="I61" s="111">
        <f t="shared" si="0"/>
        <v>72.166666666666671</v>
      </c>
      <c r="J61" s="115" t="str">
        <f t="shared" si="1"/>
        <v>GOOD</v>
      </c>
    </row>
    <row r="62" spans="1:10" x14ac:dyDescent="0.3">
      <c r="A62" s="107">
        <v>60</v>
      </c>
      <c r="B62" s="113" t="s">
        <v>131</v>
      </c>
      <c r="C62" s="112">
        <v>67</v>
      </c>
      <c r="D62" s="112">
        <v>86</v>
      </c>
      <c r="E62" s="112">
        <v>85</v>
      </c>
      <c r="F62" s="112">
        <v>68</v>
      </c>
      <c r="G62" s="112">
        <v>70</v>
      </c>
      <c r="H62" s="111">
        <v>89</v>
      </c>
      <c r="I62" s="111">
        <f t="shared" si="0"/>
        <v>77.5</v>
      </c>
      <c r="J62" s="115" t="str">
        <f t="shared" si="1"/>
        <v>GOOD</v>
      </c>
    </row>
    <row r="63" spans="1:10" x14ac:dyDescent="0.3">
      <c r="A63" s="107">
        <v>61</v>
      </c>
      <c r="B63" s="113" t="s">
        <v>132</v>
      </c>
      <c r="C63" s="109">
        <v>68</v>
      </c>
      <c r="D63" s="109">
        <v>75</v>
      </c>
      <c r="E63" s="109">
        <v>83</v>
      </c>
      <c r="F63" s="109">
        <v>93</v>
      </c>
      <c r="G63" s="109">
        <v>92</v>
      </c>
      <c r="H63" s="110">
        <v>92</v>
      </c>
      <c r="I63" s="111">
        <f t="shared" si="0"/>
        <v>83.833333333333329</v>
      </c>
      <c r="J63" s="115" t="str">
        <f t="shared" si="1"/>
        <v>EXCELENT</v>
      </c>
    </row>
    <row r="64" spans="1:10" x14ac:dyDescent="0.3">
      <c r="A64" s="107">
        <v>62</v>
      </c>
      <c r="B64" s="113" t="s">
        <v>133</v>
      </c>
      <c r="C64" s="112">
        <v>73</v>
      </c>
      <c r="D64" s="112">
        <v>76</v>
      </c>
      <c r="E64" s="112">
        <v>79</v>
      </c>
      <c r="F64" s="112">
        <v>77</v>
      </c>
      <c r="G64" s="112">
        <v>64</v>
      </c>
      <c r="H64" s="111">
        <v>61</v>
      </c>
      <c r="I64" s="111">
        <f t="shared" si="0"/>
        <v>71.666666666666671</v>
      </c>
      <c r="J64" s="115" t="str">
        <f t="shared" si="1"/>
        <v>GOOD</v>
      </c>
    </row>
    <row r="65" spans="1:10" x14ac:dyDescent="0.3">
      <c r="A65" s="107">
        <v>63</v>
      </c>
      <c r="B65" s="113" t="s">
        <v>98</v>
      </c>
      <c r="C65" s="109">
        <v>79</v>
      </c>
      <c r="D65" s="109">
        <v>79</v>
      </c>
      <c r="E65" s="109">
        <v>84</v>
      </c>
      <c r="F65" s="109">
        <v>73</v>
      </c>
      <c r="G65" s="109">
        <v>93</v>
      </c>
      <c r="H65" s="110">
        <v>86</v>
      </c>
      <c r="I65" s="111">
        <f t="shared" si="0"/>
        <v>82.333333333333329</v>
      </c>
      <c r="J65" s="115" t="str">
        <f t="shared" si="1"/>
        <v>EXCELENT</v>
      </c>
    </row>
    <row r="66" spans="1:10" x14ac:dyDescent="0.3">
      <c r="A66" s="107">
        <v>64</v>
      </c>
      <c r="B66" s="113" t="s">
        <v>134</v>
      </c>
      <c r="C66" s="112">
        <v>70</v>
      </c>
      <c r="D66" s="112">
        <v>76</v>
      </c>
      <c r="E66" s="112">
        <v>91</v>
      </c>
      <c r="F66" s="112">
        <v>63</v>
      </c>
      <c r="G66" s="112">
        <v>75</v>
      </c>
      <c r="H66" s="111">
        <v>81</v>
      </c>
      <c r="I66" s="111">
        <f t="shared" si="0"/>
        <v>76</v>
      </c>
      <c r="J66" s="115" t="str">
        <f t="shared" si="1"/>
        <v>GOOD</v>
      </c>
    </row>
    <row r="67" spans="1:10" x14ac:dyDescent="0.3">
      <c r="A67" s="107">
        <v>65</v>
      </c>
      <c r="B67" s="113" t="s">
        <v>135</v>
      </c>
      <c r="C67" s="109">
        <v>78</v>
      </c>
      <c r="D67" s="109">
        <v>69</v>
      </c>
      <c r="E67" s="109">
        <v>88</v>
      </c>
      <c r="F67" s="109">
        <v>73</v>
      </c>
      <c r="G67" s="109">
        <v>72</v>
      </c>
      <c r="H67" s="110">
        <v>80</v>
      </c>
      <c r="I67" s="111">
        <f t="shared" si="0"/>
        <v>76.666666666666671</v>
      </c>
      <c r="J67" s="115" t="str">
        <f t="shared" si="1"/>
        <v>GOOD</v>
      </c>
    </row>
    <row r="68" spans="1:10" x14ac:dyDescent="0.3">
      <c r="A68" s="107">
        <v>66</v>
      </c>
      <c r="B68" s="113" t="s">
        <v>136</v>
      </c>
      <c r="C68" s="112">
        <v>55</v>
      </c>
      <c r="D68" s="112">
        <v>80</v>
      </c>
      <c r="E68" s="112">
        <v>93</v>
      </c>
      <c r="F68" s="112">
        <v>91</v>
      </c>
      <c r="G68" s="112">
        <v>65</v>
      </c>
      <c r="H68" s="111">
        <v>66</v>
      </c>
      <c r="I68" s="111">
        <f t="shared" ref="I68:I102" si="2">AVERAGE(C68:H68)</f>
        <v>75</v>
      </c>
      <c r="J68" s="115" t="str">
        <f t="shared" ref="J68:J102" si="3">_xlfn.IFS(I68&gt;=80,"EXCELENT",I68&gt;=60,"GOOD",I68&lt;=60,"FAILED")</f>
        <v>GOOD</v>
      </c>
    </row>
    <row r="69" spans="1:10" x14ac:dyDescent="0.3">
      <c r="A69" s="107">
        <v>67</v>
      </c>
      <c r="B69" s="113" t="s">
        <v>137</v>
      </c>
      <c r="C69" s="109">
        <v>56</v>
      </c>
      <c r="D69" s="109">
        <v>84</v>
      </c>
      <c r="E69" s="109">
        <v>63</v>
      </c>
      <c r="F69" s="109">
        <v>64</v>
      </c>
      <c r="G69" s="109">
        <v>60</v>
      </c>
      <c r="H69" s="110">
        <v>60</v>
      </c>
      <c r="I69" s="111">
        <f t="shared" si="2"/>
        <v>64.5</v>
      </c>
      <c r="J69" s="115" t="str">
        <f t="shared" si="3"/>
        <v>GOOD</v>
      </c>
    </row>
    <row r="70" spans="1:10" x14ac:dyDescent="0.3">
      <c r="A70" s="107">
        <v>68</v>
      </c>
      <c r="B70" s="113" t="s">
        <v>138</v>
      </c>
      <c r="C70" s="112">
        <v>69</v>
      </c>
      <c r="D70" s="112">
        <v>82</v>
      </c>
      <c r="E70" s="112">
        <v>89</v>
      </c>
      <c r="F70" s="112">
        <v>72</v>
      </c>
      <c r="G70" s="112">
        <v>79</v>
      </c>
      <c r="H70" s="111">
        <v>71</v>
      </c>
      <c r="I70" s="111">
        <f t="shared" si="2"/>
        <v>77</v>
      </c>
      <c r="J70" s="115" t="str">
        <f t="shared" si="3"/>
        <v>GOOD</v>
      </c>
    </row>
    <row r="71" spans="1:10" x14ac:dyDescent="0.3">
      <c r="A71" s="107">
        <v>69</v>
      </c>
      <c r="B71" s="113" t="s">
        <v>139</v>
      </c>
      <c r="C71" s="109">
        <v>76</v>
      </c>
      <c r="D71" s="109">
        <v>74</v>
      </c>
      <c r="E71" s="109">
        <v>66</v>
      </c>
      <c r="F71" s="109">
        <v>80</v>
      </c>
      <c r="G71" s="109">
        <v>64</v>
      </c>
      <c r="H71" s="110">
        <v>82</v>
      </c>
      <c r="I71" s="111">
        <f t="shared" si="2"/>
        <v>73.666666666666671</v>
      </c>
      <c r="J71" s="115" t="str">
        <f t="shared" si="3"/>
        <v>GOOD</v>
      </c>
    </row>
    <row r="72" spans="1:10" x14ac:dyDescent="0.3">
      <c r="A72" s="107">
        <v>70</v>
      </c>
      <c r="B72" s="113" t="s">
        <v>114</v>
      </c>
      <c r="C72" s="112">
        <v>74</v>
      </c>
      <c r="D72" s="112">
        <v>92</v>
      </c>
      <c r="E72" s="112">
        <v>67</v>
      </c>
      <c r="F72" s="112">
        <v>84</v>
      </c>
      <c r="G72" s="112">
        <v>69</v>
      </c>
      <c r="H72" s="111">
        <v>85</v>
      </c>
      <c r="I72" s="111">
        <f t="shared" si="2"/>
        <v>78.5</v>
      </c>
      <c r="J72" s="115" t="str">
        <f t="shared" si="3"/>
        <v>GOOD</v>
      </c>
    </row>
    <row r="73" spans="1:10" x14ac:dyDescent="0.3">
      <c r="A73" s="107">
        <v>71</v>
      </c>
      <c r="B73" s="113" t="s">
        <v>140</v>
      </c>
      <c r="C73" s="109">
        <v>79</v>
      </c>
      <c r="D73" s="109">
        <v>75</v>
      </c>
      <c r="E73" s="109">
        <v>84</v>
      </c>
      <c r="F73" s="109">
        <v>92</v>
      </c>
      <c r="G73" s="109">
        <v>62</v>
      </c>
      <c r="H73" s="110">
        <v>90</v>
      </c>
      <c r="I73" s="111">
        <f t="shared" si="2"/>
        <v>80.333333333333329</v>
      </c>
      <c r="J73" s="115" t="str">
        <f t="shared" si="3"/>
        <v>EXCELENT</v>
      </c>
    </row>
    <row r="74" spans="1:10" x14ac:dyDescent="0.3">
      <c r="A74" s="107">
        <v>72</v>
      </c>
      <c r="B74" s="113" t="s">
        <v>141</v>
      </c>
      <c r="C74" s="112">
        <v>88</v>
      </c>
      <c r="D74" s="112">
        <v>63</v>
      </c>
      <c r="E74" s="112">
        <v>69</v>
      </c>
      <c r="F74" s="112">
        <v>72</v>
      </c>
      <c r="G74" s="112">
        <v>72</v>
      </c>
      <c r="H74" s="111">
        <v>88</v>
      </c>
      <c r="I74" s="111">
        <f t="shared" si="2"/>
        <v>75.333333333333329</v>
      </c>
      <c r="J74" s="115" t="str">
        <f t="shared" si="3"/>
        <v>GOOD</v>
      </c>
    </row>
    <row r="75" spans="1:10" x14ac:dyDescent="0.3">
      <c r="A75" s="107">
        <v>73</v>
      </c>
      <c r="B75" s="113" t="s">
        <v>142</v>
      </c>
      <c r="C75" s="109">
        <v>52</v>
      </c>
      <c r="D75" s="109">
        <v>71</v>
      </c>
      <c r="E75" s="109">
        <v>61</v>
      </c>
      <c r="F75" s="109">
        <v>86</v>
      </c>
      <c r="G75" s="109">
        <v>80</v>
      </c>
      <c r="H75" s="110">
        <v>65</v>
      </c>
      <c r="I75" s="111">
        <f t="shared" si="2"/>
        <v>69.166666666666671</v>
      </c>
      <c r="J75" s="115" t="str">
        <f t="shared" si="3"/>
        <v>GOOD</v>
      </c>
    </row>
    <row r="76" spans="1:10" x14ac:dyDescent="0.3">
      <c r="A76" s="107">
        <v>74</v>
      </c>
      <c r="B76" s="113" t="s">
        <v>143</v>
      </c>
      <c r="C76" s="112">
        <v>55</v>
      </c>
      <c r="D76" s="112">
        <v>81</v>
      </c>
      <c r="E76" s="112">
        <v>70</v>
      </c>
      <c r="F76" s="112">
        <v>87</v>
      </c>
      <c r="G76" s="112">
        <v>76</v>
      </c>
      <c r="H76" s="111">
        <v>79</v>
      </c>
      <c r="I76" s="111">
        <f t="shared" si="2"/>
        <v>74.666666666666671</v>
      </c>
      <c r="J76" s="115" t="str">
        <f t="shared" si="3"/>
        <v>GOOD</v>
      </c>
    </row>
    <row r="77" spans="1:10" x14ac:dyDescent="0.3">
      <c r="A77" s="107">
        <v>75</v>
      </c>
      <c r="B77" s="113" t="s">
        <v>144</v>
      </c>
      <c r="C77" s="109">
        <v>55</v>
      </c>
      <c r="D77" s="109">
        <v>65</v>
      </c>
      <c r="E77" s="109">
        <v>76</v>
      </c>
      <c r="F77" s="109">
        <v>82</v>
      </c>
      <c r="G77" s="109">
        <v>82</v>
      </c>
      <c r="H77" s="110">
        <v>71</v>
      </c>
      <c r="I77" s="111">
        <f t="shared" si="2"/>
        <v>71.833333333333329</v>
      </c>
      <c r="J77" s="115" t="str">
        <f t="shared" si="3"/>
        <v>GOOD</v>
      </c>
    </row>
    <row r="78" spans="1:10" x14ac:dyDescent="0.3">
      <c r="A78" s="107">
        <v>76</v>
      </c>
      <c r="B78" s="113" t="s">
        <v>145</v>
      </c>
      <c r="C78" s="112">
        <v>69</v>
      </c>
      <c r="D78" s="112">
        <v>77</v>
      </c>
      <c r="E78" s="112">
        <v>78</v>
      </c>
      <c r="F78" s="112">
        <v>86</v>
      </c>
      <c r="G78" s="112">
        <v>74</v>
      </c>
      <c r="H78" s="111">
        <v>71</v>
      </c>
      <c r="I78" s="111">
        <f t="shared" si="2"/>
        <v>75.833333333333329</v>
      </c>
      <c r="J78" s="115" t="str">
        <f t="shared" si="3"/>
        <v>GOOD</v>
      </c>
    </row>
    <row r="79" spans="1:10" x14ac:dyDescent="0.3">
      <c r="A79" s="107">
        <v>77</v>
      </c>
      <c r="B79" s="113" t="s">
        <v>146</v>
      </c>
      <c r="C79" s="109">
        <v>53</v>
      </c>
      <c r="D79" s="109">
        <v>73</v>
      </c>
      <c r="E79" s="109">
        <v>88</v>
      </c>
      <c r="F79" s="109">
        <v>78</v>
      </c>
      <c r="G79" s="109">
        <v>69</v>
      </c>
      <c r="H79" s="110">
        <v>89</v>
      </c>
      <c r="I79" s="111">
        <f t="shared" si="2"/>
        <v>75</v>
      </c>
      <c r="J79" s="115" t="str">
        <f t="shared" si="3"/>
        <v>GOOD</v>
      </c>
    </row>
    <row r="80" spans="1:10" x14ac:dyDescent="0.3">
      <c r="A80" s="107">
        <v>78</v>
      </c>
      <c r="B80" s="113" t="s">
        <v>147</v>
      </c>
      <c r="C80" s="112">
        <v>69</v>
      </c>
      <c r="D80" s="112">
        <v>69</v>
      </c>
      <c r="E80" s="112">
        <v>93</v>
      </c>
      <c r="F80" s="112">
        <v>68</v>
      </c>
      <c r="G80" s="112">
        <v>68</v>
      </c>
      <c r="H80" s="111">
        <v>65</v>
      </c>
      <c r="I80" s="111">
        <f t="shared" si="2"/>
        <v>72</v>
      </c>
      <c r="J80" s="115" t="str">
        <f t="shared" si="3"/>
        <v>GOOD</v>
      </c>
    </row>
    <row r="81" spans="1:10" x14ac:dyDescent="0.3">
      <c r="A81" s="107">
        <v>79</v>
      </c>
      <c r="B81" s="113" t="s">
        <v>148</v>
      </c>
      <c r="C81" s="109">
        <v>89</v>
      </c>
      <c r="D81" s="109">
        <v>73</v>
      </c>
      <c r="E81" s="109">
        <v>86</v>
      </c>
      <c r="F81" s="109">
        <v>93</v>
      </c>
      <c r="G81" s="109">
        <v>72</v>
      </c>
      <c r="H81" s="110">
        <v>83</v>
      </c>
      <c r="I81" s="111">
        <f t="shared" si="2"/>
        <v>82.666666666666671</v>
      </c>
      <c r="J81" s="115" t="str">
        <f t="shared" si="3"/>
        <v>EXCELENT</v>
      </c>
    </row>
    <row r="82" spans="1:10" x14ac:dyDescent="0.3">
      <c r="A82" s="107">
        <v>80</v>
      </c>
      <c r="B82" s="113" t="s">
        <v>149</v>
      </c>
      <c r="C82" s="112">
        <v>51</v>
      </c>
      <c r="D82" s="112">
        <v>82</v>
      </c>
      <c r="E82" s="112">
        <v>72</v>
      </c>
      <c r="F82" s="112">
        <v>70</v>
      </c>
      <c r="G82" s="112">
        <v>88</v>
      </c>
      <c r="H82" s="111">
        <v>64</v>
      </c>
      <c r="I82" s="111">
        <f t="shared" si="2"/>
        <v>71.166666666666671</v>
      </c>
      <c r="J82" s="115" t="str">
        <f t="shared" si="3"/>
        <v>GOOD</v>
      </c>
    </row>
    <row r="83" spans="1:10" x14ac:dyDescent="0.3">
      <c r="A83" s="107">
        <v>81</v>
      </c>
      <c r="B83" s="113" t="s">
        <v>150</v>
      </c>
      <c r="C83" s="109">
        <v>58</v>
      </c>
      <c r="D83" s="109">
        <v>84</v>
      </c>
      <c r="E83" s="109">
        <v>90</v>
      </c>
      <c r="F83" s="109">
        <v>92</v>
      </c>
      <c r="G83" s="109">
        <v>87</v>
      </c>
      <c r="H83" s="110">
        <v>84</v>
      </c>
      <c r="I83" s="111">
        <f t="shared" si="2"/>
        <v>82.5</v>
      </c>
      <c r="J83" s="115" t="str">
        <f t="shared" si="3"/>
        <v>EXCELENT</v>
      </c>
    </row>
    <row r="84" spans="1:10" x14ac:dyDescent="0.3">
      <c r="A84" s="107">
        <v>82</v>
      </c>
      <c r="B84" s="113" t="s">
        <v>109</v>
      </c>
      <c r="C84" s="112">
        <v>53</v>
      </c>
      <c r="D84" s="112">
        <v>72</v>
      </c>
      <c r="E84" s="112">
        <v>80</v>
      </c>
      <c r="F84" s="112">
        <v>93</v>
      </c>
      <c r="G84" s="112">
        <v>64</v>
      </c>
      <c r="H84" s="111">
        <v>74</v>
      </c>
      <c r="I84" s="111">
        <f t="shared" si="2"/>
        <v>72.666666666666671</v>
      </c>
      <c r="J84" s="115" t="str">
        <f t="shared" si="3"/>
        <v>GOOD</v>
      </c>
    </row>
    <row r="85" spans="1:10" x14ac:dyDescent="0.3">
      <c r="A85" s="107">
        <v>83</v>
      </c>
      <c r="B85" s="113" t="s">
        <v>151</v>
      </c>
      <c r="C85" s="109">
        <v>83</v>
      </c>
      <c r="D85" s="109">
        <v>61</v>
      </c>
      <c r="E85" s="109">
        <v>74</v>
      </c>
      <c r="F85" s="109">
        <v>81</v>
      </c>
      <c r="G85" s="109">
        <v>63</v>
      </c>
      <c r="H85" s="110">
        <v>68</v>
      </c>
      <c r="I85" s="111">
        <f t="shared" si="2"/>
        <v>71.666666666666671</v>
      </c>
      <c r="J85" s="115" t="str">
        <f t="shared" si="3"/>
        <v>GOOD</v>
      </c>
    </row>
    <row r="86" spans="1:10" x14ac:dyDescent="0.3">
      <c r="A86" s="107">
        <v>84</v>
      </c>
      <c r="B86" s="113" t="s">
        <v>152</v>
      </c>
      <c r="C86" s="112">
        <v>79</v>
      </c>
      <c r="D86" s="112">
        <v>79</v>
      </c>
      <c r="E86" s="112">
        <v>84</v>
      </c>
      <c r="F86" s="112">
        <v>65</v>
      </c>
      <c r="G86" s="112">
        <v>74</v>
      </c>
      <c r="H86" s="111">
        <v>87</v>
      </c>
      <c r="I86" s="111">
        <f t="shared" si="2"/>
        <v>78</v>
      </c>
      <c r="J86" s="115" t="str">
        <f t="shared" si="3"/>
        <v>GOOD</v>
      </c>
    </row>
    <row r="87" spans="1:10" x14ac:dyDescent="0.3">
      <c r="A87" s="107">
        <v>85</v>
      </c>
      <c r="B87" s="113" t="s">
        <v>153</v>
      </c>
      <c r="C87" s="109">
        <v>87</v>
      </c>
      <c r="D87" s="109">
        <v>77</v>
      </c>
      <c r="E87" s="109">
        <v>61</v>
      </c>
      <c r="F87" s="109">
        <v>63</v>
      </c>
      <c r="G87" s="109">
        <v>68</v>
      </c>
      <c r="H87" s="110">
        <v>78</v>
      </c>
      <c r="I87" s="111">
        <f t="shared" si="2"/>
        <v>72.333333333333329</v>
      </c>
      <c r="J87" s="115" t="str">
        <f t="shared" si="3"/>
        <v>GOOD</v>
      </c>
    </row>
    <row r="88" spans="1:10" x14ac:dyDescent="0.3">
      <c r="A88" s="107">
        <v>86</v>
      </c>
      <c r="B88" s="113" t="s">
        <v>154</v>
      </c>
      <c r="C88" s="112">
        <v>66</v>
      </c>
      <c r="D88" s="112">
        <v>87</v>
      </c>
      <c r="E88" s="112">
        <v>65</v>
      </c>
      <c r="F88" s="112">
        <v>92</v>
      </c>
      <c r="G88" s="112">
        <v>69</v>
      </c>
      <c r="H88" s="111">
        <v>64</v>
      </c>
      <c r="I88" s="111">
        <f t="shared" si="2"/>
        <v>73.833333333333329</v>
      </c>
      <c r="J88" s="115" t="str">
        <f t="shared" si="3"/>
        <v>GOOD</v>
      </c>
    </row>
    <row r="89" spans="1:10" x14ac:dyDescent="0.3">
      <c r="A89" s="107">
        <v>87</v>
      </c>
      <c r="B89" s="113" t="s">
        <v>155</v>
      </c>
      <c r="C89" s="109">
        <v>81</v>
      </c>
      <c r="D89" s="109">
        <v>71</v>
      </c>
      <c r="E89" s="109">
        <v>77</v>
      </c>
      <c r="F89" s="109">
        <v>88</v>
      </c>
      <c r="G89" s="109">
        <v>75</v>
      </c>
      <c r="H89" s="110">
        <v>66</v>
      </c>
      <c r="I89" s="111">
        <f t="shared" si="2"/>
        <v>76.333333333333329</v>
      </c>
      <c r="J89" s="115" t="str">
        <f t="shared" si="3"/>
        <v>GOOD</v>
      </c>
    </row>
    <row r="90" spans="1:10" x14ac:dyDescent="0.3">
      <c r="A90" s="107">
        <v>88</v>
      </c>
      <c r="B90" s="113" t="s">
        <v>156</v>
      </c>
      <c r="C90" s="112">
        <v>57</v>
      </c>
      <c r="D90" s="112">
        <v>92</v>
      </c>
      <c r="E90" s="112">
        <v>61</v>
      </c>
      <c r="F90" s="112">
        <v>67</v>
      </c>
      <c r="G90" s="112">
        <v>60</v>
      </c>
      <c r="H90" s="111">
        <v>92</v>
      </c>
      <c r="I90" s="111">
        <f t="shared" si="2"/>
        <v>71.5</v>
      </c>
      <c r="J90" s="115" t="str">
        <f t="shared" si="3"/>
        <v>GOOD</v>
      </c>
    </row>
    <row r="91" spans="1:10" x14ac:dyDescent="0.3">
      <c r="A91" s="107">
        <v>89</v>
      </c>
      <c r="B91" s="113" t="s">
        <v>157</v>
      </c>
      <c r="C91" s="109">
        <v>82</v>
      </c>
      <c r="D91" s="109">
        <v>61</v>
      </c>
      <c r="E91" s="109">
        <v>77</v>
      </c>
      <c r="F91" s="109">
        <v>91</v>
      </c>
      <c r="G91" s="109">
        <v>91</v>
      </c>
      <c r="H91" s="110">
        <v>65</v>
      </c>
      <c r="I91" s="111">
        <f t="shared" si="2"/>
        <v>77.833333333333329</v>
      </c>
      <c r="J91" s="115" t="str">
        <f t="shared" si="3"/>
        <v>GOOD</v>
      </c>
    </row>
    <row r="92" spans="1:10" x14ac:dyDescent="0.3">
      <c r="A92" s="107">
        <v>90</v>
      </c>
      <c r="B92" s="113" t="s">
        <v>158</v>
      </c>
      <c r="C92" s="112">
        <v>71</v>
      </c>
      <c r="D92" s="112">
        <v>85</v>
      </c>
      <c r="E92" s="112">
        <v>91</v>
      </c>
      <c r="F92" s="112">
        <v>69</v>
      </c>
      <c r="G92" s="112">
        <v>76</v>
      </c>
      <c r="H92" s="111">
        <v>60</v>
      </c>
      <c r="I92" s="111">
        <f t="shared" si="2"/>
        <v>75.333333333333329</v>
      </c>
      <c r="J92" s="115" t="str">
        <f t="shared" si="3"/>
        <v>GOOD</v>
      </c>
    </row>
    <row r="93" spans="1:10" x14ac:dyDescent="0.3">
      <c r="A93" s="107">
        <v>91</v>
      </c>
      <c r="B93" s="113" t="s">
        <v>159</v>
      </c>
      <c r="C93" s="109">
        <v>90</v>
      </c>
      <c r="D93" s="109">
        <v>62</v>
      </c>
      <c r="E93" s="109">
        <v>66</v>
      </c>
      <c r="F93" s="109">
        <v>60</v>
      </c>
      <c r="G93" s="109">
        <v>81</v>
      </c>
      <c r="H93" s="110">
        <v>64</v>
      </c>
      <c r="I93" s="111">
        <f t="shared" si="2"/>
        <v>70.5</v>
      </c>
      <c r="J93" s="115" t="str">
        <f t="shared" si="3"/>
        <v>GOOD</v>
      </c>
    </row>
    <row r="94" spans="1:10" x14ac:dyDescent="0.3">
      <c r="A94" s="107">
        <v>92</v>
      </c>
      <c r="B94" s="113" t="s">
        <v>160</v>
      </c>
      <c r="C94" s="112">
        <v>60</v>
      </c>
      <c r="D94" s="112">
        <v>86</v>
      </c>
      <c r="E94" s="112">
        <v>69</v>
      </c>
      <c r="F94" s="112">
        <v>60</v>
      </c>
      <c r="G94" s="112">
        <v>73</v>
      </c>
      <c r="H94" s="111">
        <v>92</v>
      </c>
      <c r="I94" s="111">
        <f t="shared" si="2"/>
        <v>73.333333333333329</v>
      </c>
      <c r="J94" s="115" t="str">
        <f t="shared" si="3"/>
        <v>GOOD</v>
      </c>
    </row>
    <row r="95" spans="1:10" x14ac:dyDescent="0.3">
      <c r="A95" s="107">
        <v>93</v>
      </c>
      <c r="B95" s="113" t="s">
        <v>161</v>
      </c>
      <c r="C95" s="109">
        <v>58</v>
      </c>
      <c r="D95" s="109">
        <v>71</v>
      </c>
      <c r="E95" s="109">
        <v>93</v>
      </c>
      <c r="F95" s="109">
        <v>78</v>
      </c>
      <c r="G95" s="109">
        <v>82</v>
      </c>
      <c r="H95" s="110">
        <v>73</v>
      </c>
      <c r="I95" s="111">
        <f t="shared" si="2"/>
        <v>75.833333333333329</v>
      </c>
      <c r="J95" s="115" t="str">
        <f t="shared" si="3"/>
        <v>GOOD</v>
      </c>
    </row>
    <row r="96" spans="1:10" x14ac:dyDescent="0.3">
      <c r="A96" s="107">
        <v>94</v>
      </c>
      <c r="B96" s="113" t="s">
        <v>162</v>
      </c>
      <c r="C96" s="112">
        <v>80</v>
      </c>
      <c r="D96" s="112">
        <v>64</v>
      </c>
      <c r="E96" s="112">
        <v>61</v>
      </c>
      <c r="F96" s="112">
        <v>89</v>
      </c>
      <c r="G96" s="112">
        <v>89</v>
      </c>
      <c r="H96" s="111">
        <v>63</v>
      </c>
      <c r="I96" s="111">
        <f t="shared" si="2"/>
        <v>74.333333333333329</v>
      </c>
      <c r="J96" s="115" t="str">
        <f t="shared" si="3"/>
        <v>GOOD</v>
      </c>
    </row>
    <row r="97" spans="1:10" x14ac:dyDescent="0.3">
      <c r="A97" s="107">
        <v>95</v>
      </c>
      <c r="B97" s="113" t="s">
        <v>163</v>
      </c>
      <c r="C97" s="109">
        <v>60</v>
      </c>
      <c r="D97" s="109">
        <v>76</v>
      </c>
      <c r="E97" s="109">
        <v>71</v>
      </c>
      <c r="F97" s="109">
        <v>60</v>
      </c>
      <c r="G97" s="109">
        <v>67</v>
      </c>
      <c r="H97" s="110">
        <v>70</v>
      </c>
      <c r="I97" s="111">
        <f t="shared" si="2"/>
        <v>67.333333333333329</v>
      </c>
      <c r="J97" s="115" t="str">
        <f t="shared" si="3"/>
        <v>GOOD</v>
      </c>
    </row>
    <row r="98" spans="1:10" x14ac:dyDescent="0.3">
      <c r="A98" s="107">
        <v>96</v>
      </c>
      <c r="B98" s="113" t="s">
        <v>164</v>
      </c>
      <c r="C98" s="112">
        <v>61</v>
      </c>
      <c r="D98" s="112">
        <v>73</v>
      </c>
      <c r="E98" s="112">
        <v>71</v>
      </c>
      <c r="F98" s="112">
        <v>81</v>
      </c>
      <c r="G98" s="112">
        <v>75</v>
      </c>
      <c r="H98" s="111">
        <v>77</v>
      </c>
      <c r="I98" s="111">
        <f t="shared" si="2"/>
        <v>73</v>
      </c>
      <c r="J98" s="115" t="str">
        <f t="shared" si="3"/>
        <v>GOOD</v>
      </c>
    </row>
    <row r="99" spans="1:10" x14ac:dyDescent="0.3">
      <c r="A99" s="107">
        <v>97</v>
      </c>
      <c r="B99" s="113" t="s">
        <v>165</v>
      </c>
      <c r="C99" s="109">
        <v>83</v>
      </c>
      <c r="D99" s="109">
        <v>81</v>
      </c>
      <c r="E99" s="109">
        <v>83</v>
      </c>
      <c r="F99" s="109">
        <v>60</v>
      </c>
      <c r="G99" s="109">
        <v>88</v>
      </c>
      <c r="H99" s="110">
        <v>89</v>
      </c>
      <c r="I99" s="111">
        <f t="shared" si="2"/>
        <v>80.666666666666671</v>
      </c>
      <c r="J99" s="115" t="str">
        <f t="shared" si="3"/>
        <v>EXCELENT</v>
      </c>
    </row>
    <row r="100" spans="1:10" x14ac:dyDescent="0.3">
      <c r="A100" s="107">
        <v>98</v>
      </c>
      <c r="B100" s="113" t="s">
        <v>166</v>
      </c>
      <c r="C100" s="112">
        <v>87</v>
      </c>
      <c r="D100" s="112">
        <v>64</v>
      </c>
      <c r="E100" s="112">
        <v>88</v>
      </c>
      <c r="F100" s="112">
        <v>66</v>
      </c>
      <c r="G100" s="112">
        <v>82</v>
      </c>
      <c r="H100" s="111">
        <v>73</v>
      </c>
      <c r="I100" s="111">
        <f t="shared" si="2"/>
        <v>76.666666666666671</v>
      </c>
      <c r="J100" s="115" t="str">
        <f t="shared" si="3"/>
        <v>GOOD</v>
      </c>
    </row>
    <row r="101" spans="1:10" x14ac:dyDescent="0.3">
      <c r="A101" s="107">
        <v>99</v>
      </c>
      <c r="B101" s="113" t="s">
        <v>167</v>
      </c>
      <c r="C101" s="109">
        <v>84</v>
      </c>
      <c r="D101" s="109">
        <v>71</v>
      </c>
      <c r="E101" s="109">
        <v>78</v>
      </c>
      <c r="F101" s="109">
        <v>65</v>
      </c>
      <c r="G101" s="109">
        <v>72</v>
      </c>
      <c r="H101" s="110">
        <v>75</v>
      </c>
      <c r="I101" s="111">
        <f t="shared" si="2"/>
        <v>74.166666666666671</v>
      </c>
      <c r="J101" s="115" t="str">
        <f t="shared" si="3"/>
        <v>GOOD</v>
      </c>
    </row>
    <row r="102" spans="1:10" ht="15" thickBot="1" x14ac:dyDescent="0.35">
      <c r="A102" s="107">
        <v>100</v>
      </c>
      <c r="B102" s="113" t="s">
        <v>168</v>
      </c>
      <c r="C102" s="112">
        <v>54</v>
      </c>
      <c r="D102" s="112">
        <v>84</v>
      </c>
      <c r="E102" s="112">
        <v>70</v>
      </c>
      <c r="F102" s="112">
        <v>81</v>
      </c>
      <c r="G102" s="112">
        <v>85</v>
      </c>
      <c r="H102" s="111">
        <v>66</v>
      </c>
      <c r="I102" s="111">
        <f t="shared" si="2"/>
        <v>73.333333333333329</v>
      </c>
      <c r="J102" s="116" t="str">
        <f t="shared" si="3"/>
        <v>GOOD</v>
      </c>
    </row>
  </sheetData>
  <mergeCells count="1">
    <mergeCell ref="A1:J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5B7B9-DCD7-48FF-85B5-8A16641A48F0}">
  <dimension ref="B1:I37"/>
  <sheetViews>
    <sheetView topLeftCell="A11" workbookViewId="0">
      <selection activeCell="B15" sqref="B15:E32"/>
    </sheetView>
  </sheetViews>
  <sheetFormatPr defaultRowHeight="14.4" x14ac:dyDescent="0.3"/>
  <cols>
    <col min="2" max="2" width="10.5546875" bestFit="1" customWidth="1"/>
    <col min="5" max="5" width="10.6640625" customWidth="1"/>
    <col min="6" max="6" width="10.109375" customWidth="1"/>
    <col min="7" max="7" width="10.5546875" bestFit="1" customWidth="1"/>
  </cols>
  <sheetData>
    <row r="1" spans="2:9" ht="50.4" customHeight="1" thickBot="1" x14ac:dyDescent="0.4">
      <c r="B1" s="144" t="s">
        <v>246</v>
      </c>
      <c r="C1" s="145"/>
      <c r="D1" s="145"/>
      <c r="E1" s="145"/>
      <c r="F1" s="146"/>
    </row>
    <row r="2" spans="2:9" ht="30" customHeight="1" thickBot="1" x14ac:dyDescent="0.4">
      <c r="B2" s="147" t="s">
        <v>247</v>
      </c>
      <c r="C2" s="148"/>
      <c r="D2" s="148"/>
      <c r="E2" s="148"/>
      <c r="F2" s="149"/>
    </row>
    <row r="3" spans="2:9" ht="18" customHeight="1" x14ac:dyDescent="0.3">
      <c r="B3" s="150" t="s">
        <v>219</v>
      </c>
      <c r="C3" s="151"/>
      <c r="D3" s="151"/>
      <c r="E3" s="151"/>
      <c r="F3" s="151"/>
    </row>
    <row r="4" spans="2:9" ht="26.4" x14ac:dyDescent="0.3">
      <c r="B4" s="53" t="s">
        <v>220</v>
      </c>
      <c r="C4" s="54"/>
      <c r="D4" s="53"/>
      <c r="E4" s="55" t="s">
        <v>221</v>
      </c>
    </row>
    <row r="5" spans="2:9" ht="26.4" customHeight="1" x14ac:dyDescent="0.3">
      <c r="B5" s="57">
        <v>43834</v>
      </c>
      <c r="C5" s="159" t="s">
        <v>222</v>
      </c>
      <c r="D5" s="160"/>
      <c r="E5" s="55" t="s">
        <v>248</v>
      </c>
    </row>
    <row r="7" spans="2:9" x14ac:dyDescent="0.3">
      <c r="B7" s="143" t="s">
        <v>216</v>
      </c>
      <c r="C7" s="143"/>
      <c r="D7" s="143"/>
      <c r="E7" s="52" t="s">
        <v>223</v>
      </c>
      <c r="F7" s="56" t="s">
        <v>224</v>
      </c>
    </row>
    <row r="8" spans="2:9" ht="15" thickBot="1" x14ac:dyDescent="0.35">
      <c r="B8" s="155" t="s">
        <v>225</v>
      </c>
      <c r="C8" s="156"/>
      <c r="D8" s="157"/>
      <c r="E8" s="58">
        <v>1500000</v>
      </c>
      <c r="F8" s="58">
        <v>175000</v>
      </c>
      <c r="G8" s="48"/>
      <c r="H8" s="48"/>
      <c r="I8" s="48"/>
    </row>
    <row r="9" spans="2:9" ht="26.4" customHeight="1" thickBot="1" x14ac:dyDescent="0.35">
      <c r="B9" s="152" t="s">
        <v>226</v>
      </c>
      <c r="C9" s="153"/>
      <c r="D9" s="154"/>
      <c r="E9" s="58">
        <v>5000</v>
      </c>
      <c r="F9" s="58">
        <v>1000</v>
      </c>
      <c r="G9" s="48"/>
      <c r="H9" s="48"/>
      <c r="I9" s="48"/>
    </row>
    <row r="10" spans="2:9" ht="15" thickBot="1" x14ac:dyDescent="0.35">
      <c r="B10" s="152" t="s">
        <v>227</v>
      </c>
      <c r="C10" s="153"/>
      <c r="D10" s="154"/>
      <c r="E10" s="58">
        <v>50500</v>
      </c>
      <c r="F10" s="58">
        <v>75000</v>
      </c>
      <c r="G10" s="48"/>
      <c r="H10" s="48"/>
      <c r="I10" s="48"/>
    </row>
    <row r="11" spans="2:9" ht="15" thickBot="1" x14ac:dyDescent="0.35">
      <c r="B11" s="152" t="s">
        <v>228</v>
      </c>
      <c r="C11" s="153"/>
      <c r="D11" s="154"/>
      <c r="E11" s="58"/>
      <c r="F11" s="58">
        <v>50000</v>
      </c>
      <c r="G11" s="48"/>
      <c r="H11" s="48"/>
      <c r="I11" s="48"/>
    </row>
    <row r="12" spans="2:9" ht="15" thickBot="1" x14ac:dyDescent="0.35">
      <c r="B12" s="152" t="s">
        <v>229</v>
      </c>
      <c r="C12" s="153"/>
      <c r="D12" s="154"/>
      <c r="E12" s="58">
        <v>100000</v>
      </c>
      <c r="F12" s="58">
        <v>100000</v>
      </c>
      <c r="G12" s="48"/>
      <c r="H12" s="48"/>
      <c r="I12" s="48"/>
    </row>
    <row r="13" spans="2:9" ht="15" thickBot="1" x14ac:dyDescent="0.35">
      <c r="B13" s="158" t="s">
        <v>217</v>
      </c>
      <c r="C13" s="158"/>
      <c r="D13" s="158"/>
      <c r="E13" s="59">
        <f>SUM(E8:E12)</f>
        <v>1655500</v>
      </c>
      <c r="F13" s="59">
        <f>SUM(F8:F12)</f>
        <v>401000</v>
      </c>
      <c r="G13" s="48"/>
      <c r="H13" s="48"/>
      <c r="I13" s="48"/>
    </row>
    <row r="14" spans="2:9" ht="15" thickBot="1" x14ac:dyDescent="0.35">
      <c r="B14" s="49"/>
      <c r="C14" s="49"/>
      <c r="D14" s="49"/>
      <c r="E14" s="49"/>
      <c r="F14" s="49"/>
      <c r="G14" s="48"/>
      <c r="H14" s="48"/>
      <c r="I14" s="48"/>
    </row>
    <row r="15" spans="2:9" ht="15" thickBot="1" x14ac:dyDescent="0.35">
      <c r="B15" s="164" t="s">
        <v>79</v>
      </c>
      <c r="C15" s="165"/>
      <c r="D15" s="166"/>
      <c r="E15" s="50" t="s">
        <v>223</v>
      </c>
      <c r="F15" s="50" t="s">
        <v>224</v>
      </c>
      <c r="G15" s="48"/>
      <c r="H15" s="48"/>
      <c r="I15" s="48"/>
    </row>
    <row r="16" spans="2:9" ht="15" thickBot="1" x14ac:dyDescent="0.35">
      <c r="B16" s="152" t="s">
        <v>230</v>
      </c>
      <c r="C16" s="153"/>
      <c r="D16" s="154"/>
      <c r="E16" s="58">
        <v>500</v>
      </c>
      <c r="F16" s="58">
        <v>450</v>
      </c>
      <c r="G16" s="48"/>
      <c r="H16" s="48"/>
      <c r="I16" s="48"/>
    </row>
    <row r="17" spans="2:9" ht="15" thickBot="1" x14ac:dyDescent="0.35">
      <c r="B17" s="152" t="s">
        <v>231</v>
      </c>
      <c r="C17" s="153"/>
      <c r="D17" s="154"/>
      <c r="E17" s="58">
        <v>100</v>
      </c>
      <c r="F17" s="58">
        <v>0</v>
      </c>
      <c r="G17" s="48"/>
      <c r="H17" s="48"/>
      <c r="I17" s="48"/>
    </row>
    <row r="18" spans="2:9" ht="15" thickBot="1" x14ac:dyDescent="0.35">
      <c r="B18" s="152" t="s">
        <v>232</v>
      </c>
      <c r="C18" s="153"/>
      <c r="D18" s="154"/>
      <c r="E18" s="58">
        <v>200</v>
      </c>
      <c r="F18" s="58">
        <v>30</v>
      </c>
      <c r="G18" s="48"/>
      <c r="H18" s="48"/>
      <c r="I18" s="48"/>
    </row>
    <row r="19" spans="2:9" ht="15" thickBot="1" x14ac:dyDescent="0.35">
      <c r="B19" s="152" t="s">
        <v>233</v>
      </c>
      <c r="C19" s="153"/>
      <c r="D19" s="154"/>
      <c r="E19" s="58">
        <v>55000</v>
      </c>
      <c r="F19" s="58">
        <v>75000</v>
      </c>
      <c r="G19" s="48"/>
      <c r="H19" s="48"/>
      <c r="I19" s="48"/>
    </row>
    <row r="20" spans="2:9" ht="15" thickBot="1" x14ac:dyDescent="0.35">
      <c r="B20" s="152" t="s">
        <v>234</v>
      </c>
      <c r="C20" s="153"/>
      <c r="D20" s="154"/>
      <c r="E20" s="58">
        <v>1000</v>
      </c>
      <c r="F20" s="58">
        <v>500</v>
      </c>
      <c r="G20" s="48"/>
      <c r="H20" s="48"/>
      <c r="I20" s="48"/>
    </row>
    <row r="21" spans="2:9" ht="15" thickBot="1" x14ac:dyDescent="0.35">
      <c r="B21" s="152" t="s">
        <v>235</v>
      </c>
      <c r="C21" s="153"/>
      <c r="D21" s="154"/>
      <c r="E21" s="58">
        <v>11200</v>
      </c>
      <c r="F21" s="58">
        <v>10000</v>
      </c>
      <c r="G21" s="48"/>
      <c r="H21" s="48"/>
      <c r="I21" s="48"/>
    </row>
    <row r="22" spans="2:9" ht="15" thickBot="1" x14ac:dyDescent="0.35">
      <c r="B22" s="152" t="s">
        <v>236</v>
      </c>
      <c r="C22" s="153"/>
      <c r="D22" s="154"/>
      <c r="E22" s="58">
        <v>50000</v>
      </c>
      <c r="F22" s="58">
        <v>10000</v>
      </c>
      <c r="G22" s="48"/>
      <c r="H22" s="48"/>
      <c r="I22" s="48"/>
    </row>
    <row r="23" spans="2:9" ht="15" thickBot="1" x14ac:dyDescent="0.35">
      <c r="B23" s="152" t="s">
        <v>237</v>
      </c>
      <c r="C23" s="153"/>
      <c r="D23" s="154"/>
      <c r="E23" s="58">
        <v>12000</v>
      </c>
      <c r="F23" s="58">
        <v>0</v>
      </c>
      <c r="G23" s="48"/>
      <c r="H23" s="48"/>
      <c r="I23" s="48"/>
    </row>
    <row r="24" spans="2:9" ht="15" thickBot="1" x14ac:dyDescent="0.35">
      <c r="B24" s="152" t="s">
        <v>238</v>
      </c>
      <c r="C24" s="153"/>
      <c r="D24" s="154"/>
      <c r="E24" s="58">
        <v>2000</v>
      </c>
      <c r="F24" s="58">
        <v>2500</v>
      </c>
      <c r="G24" s="48"/>
      <c r="H24" s="48"/>
      <c r="I24" s="48"/>
    </row>
    <row r="25" spans="2:9" ht="15" thickBot="1" x14ac:dyDescent="0.35">
      <c r="B25" s="152" t="s">
        <v>239</v>
      </c>
      <c r="C25" s="153"/>
      <c r="D25" s="154"/>
      <c r="E25" s="58">
        <v>112220</v>
      </c>
      <c r="F25" s="58">
        <v>0</v>
      </c>
      <c r="G25" s="48"/>
      <c r="H25" s="48"/>
      <c r="I25" s="48"/>
    </row>
    <row r="26" spans="2:9" ht="15" thickBot="1" x14ac:dyDescent="0.35">
      <c r="B26" s="152" t="s">
        <v>240</v>
      </c>
      <c r="C26" s="153"/>
      <c r="D26" s="154"/>
      <c r="E26" s="58">
        <v>11552</v>
      </c>
      <c r="F26" s="58">
        <v>1200</v>
      </c>
      <c r="G26" s="48"/>
      <c r="H26" s="48"/>
      <c r="I26" s="48"/>
    </row>
    <row r="27" spans="2:9" ht="15" thickBot="1" x14ac:dyDescent="0.35">
      <c r="B27" s="152" t="s">
        <v>241</v>
      </c>
      <c r="C27" s="153"/>
      <c r="D27" s="154"/>
      <c r="E27" s="58">
        <v>152521</v>
      </c>
      <c r="F27" s="58">
        <v>2103</v>
      </c>
      <c r="G27" s="48"/>
      <c r="H27" s="48"/>
      <c r="I27" s="48"/>
    </row>
    <row r="28" spans="2:9" ht="15" thickBot="1" x14ac:dyDescent="0.35">
      <c r="B28" s="152" t="s">
        <v>242</v>
      </c>
      <c r="C28" s="153"/>
      <c r="D28" s="154"/>
      <c r="E28" s="58">
        <v>252222</v>
      </c>
      <c r="F28" s="58">
        <v>0</v>
      </c>
      <c r="G28" s="48"/>
      <c r="H28" s="48"/>
      <c r="I28" s="48"/>
    </row>
    <row r="29" spans="2:9" ht="26.4" customHeight="1" thickBot="1" x14ac:dyDescent="0.35">
      <c r="B29" s="152" t="s">
        <v>243</v>
      </c>
      <c r="C29" s="153"/>
      <c r="D29" s="154"/>
      <c r="E29" s="58">
        <v>2000000</v>
      </c>
      <c r="F29" s="58">
        <v>5000</v>
      </c>
      <c r="G29" s="48"/>
      <c r="H29" s="48"/>
      <c r="I29" s="48"/>
    </row>
    <row r="30" spans="2:9" ht="15" thickBot="1" x14ac:dyDescent="0.35">
      <c r="B30" s="152" t="s">
        <v>244</v>
      </c>
      <c r="C30" s="153"/>
      <c r="D30" s="154"/>
      <c r="E30" s="58">
        <v>65000</v>
      </c>
      <c r="F30" s="58">
        <v>85000</v>
      </c>
      <c r="G30" s="48"/>
      <c r="H30" s="48"/>
      <c r="I30" s="48"/>
    </row>
    <row r="31" spans="2:9" ht="15" thickBot="1" x14ac:dyDescent="0.35">
      <c r="B31" s="152" t="s">
        <v>245</v>
      </c>
      <c r="C31" s="153"/>
      <c r="D31" s="154"/>
      <c r="E31" s="58">
        <v>5000</v>
      </c>
      <c r="F31" s="58">
        <v>400</v>
      </c>
      <c r="G31" s="48"/>
      <c r="H31" s="48"/>
      <c r="I31" s="48"/>
    </row>
    <row r="32" spans="2:9" ht="15" thickBot="1" x14ac:dyDescent="0.35">
      <c r="B32" s="161" t="s">
        <v>218</v>
      </c>
      <c r="C32" s="162"/>
      <c r="D32" s="163"/>
      <c r="E32" s="62">
        <f>SUM(E16:E31)</f>
        <v>2730515</v>
      </c>
      <c r="F32" s="62">
        <f>SUM(F16:F31)</f>
        <v>192183</v>
      </c>
      <c r="G32" s="48"/>
      <c r="H32" s="48"/>
      <c r="I32" s="48"/>
    </row>
    <row r="33" spans="2:9" ht="15" thickBot="1" x14ac:dyDescent="0.35">
      <c r="B33" s="49"/>
      <c r="C33" s="49"/>
      <c r="D33" s="49"/>
      <c r="E33" s="60"/>
      <c r="F33" s="60"/>
      <c r="G33" s="48"/>
      <c r="H33" s="48"/>
      <c r="I33" s="48"/>
    </row>
    <row r="34" spans="2:9" ht="15" thickBot="1" x14ac:dyDescent="0.35">
      <c r="B34" s="51"/>
      <c r="C34" s="51"/>
      <c r="D34" s="51"/>
      <c r="E34" s="61"/>
      <c r="F34" s="61"/>
      <c r="G34" s="48"/>
      <c r="H34" s="48"/>
      <c r="I34" s="48"/>
    </row>
    <row r="35" spans="2:9" x14ac:dyDescent="0.3">
      <c r="H35" s="48"/>
      <c r="I35" s="48"/>
    </row>
    <row r="36" spans="2:9" x14ac:dyDescent="0.3">
      <c r="H36" s="48"/>
      <c r="I36" s="48"/>
    </row>
    <row r="37" spans="2:9" x14ac:dyDescent="0.3">
      <c r="H37" s="48"/>
      <c r="I37" s="48"/>
    </row>
  </sheetData>
  <mergeCells count="29">
    <mergeCell ref="B26:D26"/>
    <mergeCell ref="B15:D15"/>
    <mergeCell ref="B16:D16"/>
    <mergeCell ref="B21:D21"/>
    <mergeCell ref="B22:D22"/>
    <mergeCell ref="B23:D23"/>
    <mergeCell ref="B24:D24"/>
    <mergeCell ref="B25:D25"/>
    <mergeCell ref="B32:D32"/>
    <mergeCell ref="B31:D31"/>
    <mergeCell ref="B27:D27"/>
    <mergeCell ref="B28:D28"/>
    <mergeCell ref="B29:D29"/>
    <mergeCell ref="B30:D30"/>
    <mergeCell ref="B18:D18"/>
    <mergeCell ref="B19:D19"/>
    <mergeCell ref="B20:D20"/>
    <mergeCell ref="B8:D8"/>
    <mergeCell ref="B9:D9"/>
    <mergeCell ref="B10:D10"/>
    <mergeCell ref="B11:D11"/>
    <mergeCell ref="B12:D12"/>
    <mergeCell ref="B13:D13"/>
    <mergeCell ref="B7:D7"/>
    <mergeCell ref="B1:F1"/>
    <mergeCell ref="B2:F2"/>
    <mergeCell ref="B3:F3"/>
    <mergeCell ref="B17:D17"/>
    <mergeCell ref="C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147D-F7CA-4706-A568-92EB7F935D26}">
  <dimension ref="A1:D19"/>
  <sheetViews>
    <sheetView workbookViewId="0">
      <selection activeCell="F21" sqref="F21"/>
    </sheetView>
  </sheetViews>
  <sheetFormatPr defaultRowHeight="14.4" x14ac:dyDescent="0.3"/>
  <cols>
    <col min="3" max="3" width="9.88671875" customWidth="1"/>
    <col min="4" max="4" width="14.44140625" customWidth="1"/>
  </cols>
  <sheetData>
    <row r="1" spans="1:4" x14ac:dyDescent="0.3">
      <c r="A1" s="170" t="s">
        <v>249</v>
      </c>
      <c r="B1" s="170"/>
      <c r="C1" s="170"/>
      <c r="D1" s="170"/>
    </row>
    <row r="2" spans="1:4" x14ac:dyDescent="0.3">
      <c r="A2" s="171" t="s">
        <v>79</v>
      </c>
      <c r="B2" s="171"/>
      <c r="C2" s="171"/>
      <c r="D2" s="63" t="s">
        <v>223</v>
      </c>
    </row>
    <row r="3" spans="1:4" x14ac:dyDescent="0.3">
      <c r="A3" s="167" t="s">
        <v>230</v>
      </c>
      <c r="B3" s="167"/>
      <c r="C3" s="167"/>
      <c r="D3" s="64">
        <v>500</v>
      </c>
    </row>
    <row r="4" spans="1:4" x14ac:dyDescent="0.3">
      <c r="A4" s="167" t="s">
        <v>231</v>
      </c>
      <c r="B4" s="167"/>
      <c r="C4" s="167"/>
      <c r="D4" s="64">
        <v>100</v>
      </c>
    </row>
    <row r="5" spans="1:4" x14ac:dyDescent="0.3">
      <c r="A5" s="167" t="s">
        <v>232</v>
      </c>
      <c r="B5" s="167"/>
      <c r="C5" s="167"/>
      <c r="D5" s="64">
        <v>200</v>
      </c>
    </row>
    <row r="6" spans="1:4" x14ac:dyDescent="0.3">
      <c r="A6" s="167" t="s">
        <v>233</v>
      </c>
      <c r="B6" s="167"/>
      <c r="C6" s="167"/>
      <c r="D6" s="64">
        <v>55000</v>
      </c>
    </row>
    <row r="7" spans="1:4" x14ac:dyDescent="0.3">
      <c r="A7" s="167" t="s">
        <v>234</v>
      </c>
      <c r="B7" s="167"/>
      <c r="C7" s="167"/>
      <c r="D7" s="64">
        <v>1000</v>
      </c>
    </row>
    <row r="8" spans="1:4" x14ac:dyDescent="0.3">
      <c r="A8" s="167" t="s">
        <v>235</v>
      </c>
      <c r="B8" s="167"/>
      <c r="C8" s="167"/>
      <c r="D8" s="64">
        <v>11200</v>
      </c>
    </row>
    <row r="9" spans="1:4" x14ac:dyDescent="0.3">
      <c r="A9" s="167" t="s">
        <v>236</v>
      </c>
      <c r="B9" s="167"/>
      <c r="C9" s="167"/>
      <c r="D9" s="64">
        <v>50000</v>
      </c>
    </row>
    <row r="10" spans="1:4" x14ac:dyDescent="0.3">
      <c r="A10" s="167" t="s">
        <v>237</v>
      </c>
      <c r="B10" s="167"/>
      <c r="C10" s="167"/>
      <c r="D10" s="64">
        <v>12000</v>
      </c>
    </row>
    <row r="11" spans="1:4" x14ac:dyDescent="0.3">
      <c r="A11" s="167" t="s">
        <v>238</v>
      </c>
      <c r="B11" s="167"/>
      <c r="C11" s="167"/>
      <c r="D11" s="64">
        <v>2000</v>
      </c>
    </row>
    <row r="12" spans="1:4" x14ac:dyDescent="0.3">
      <c r="A12" s="167" t="s">
        <v>239</v>
      </c>
      <c r="B12" s="167"/>
      <c r="C12" s="167"/>
      <c r="D12" s="64">
        <v>112220</v>
      </c>
    </row>
    <row r="13" spans="1:4" x14ac:dyDescent="0.3">
      <c r="A13" s="167" t="s">
        <v>240</v>
      </c>
      <c r="B13" s="167"/>
      <c r="C13" s="167"/>
      <c r="D13" s="64">
        <v>11552</v>
      </c>
    </row>
    <row r="14" spans="1:4" x14ac:dyDescent="0.3">
      <c r="A14" s="167" t="s">
        <v>241</v>
      </c>
      <c r="B14" s="167"/>
      <c r="C14" s="167"/>
      <c r="D14" s="64">
        <v>152521</v>
      </c>
    </row>
    <row r="15" spans="1:4" x14ac:dyDescent="0.3">
      <c r="A15" s="167" t="s">
        <v>242</v>
      </c>
      <c r="B15" s="167"/>
      <c r="C15" s="167"/>
      <c r="D15" s="64">
        <v>252222</v>
      </c>
    </row>
    <row r="16" spans="1:4" x14ac:dyDescent="0.3">
      <c r="A16" s="167" t="s">
        <v>243</v>
      </c>
      <c r="B16" s="167"/>
      <c r="C16" s="167"/>
      <c r="D16" s="64">
        <v>2000000</v>
      </c>
    </row>
    <row r="17" spans="1:4" x14ac:dyDescent="0.3">
      <c r="A17" s="167" t="s">
        <v>244</v>
      </c>
      <c r="B17" s="167"/>
      <c r="C17" s="167"/>
      <c r="D17" s="64">
        <v>65000</v>
      </c>
    </row>
    <row r="18" spans="1:4" x14ac:dyDescent="0.3">
      <c r="A18" s="167" t="s">
        <v>245</v>
      </c>
      <c r="B18" s="167"/>
      <c r="C18" s="167"/>
      <c r="D18" s="64">
        <v>5000</v>
      </c>
    </row>
    <row r="19" spans="1:4" x14ac:dyDescent="0.3">
      <c r="A19" s="168" t="s">
        <v>218</v>
      </c>
      <c r="B19" s="169"/>
      <c r="C19" s="169"/>
      <c r="D19" s="65">
        <f>SUM(D3:D18)</f>
        <v>2730515</v>
      </c>
    </row>
  </sheetData>
  <mergeCells count="19">
    <mergeCell ref="A1:D1"/>
    <mergeCell ref="A14:C14"/>
    <mergeCell ref="A15:C15"/>
    <mergeCell ref="A16:C16"/>
    <mergeCell ref="A17:C17"/>
    <mergeCell ref="A2:C2"/>
    <mergeCell ref="A3:C3"/>
    <mergeCell ref="A4:C4"/>
    <mergeCell ref="A5:C5"/>
    <mergeCell ref="A6:C6"/>
    <mergeCell ref="A7:C7"/>
    <mergeCell ref="A18:C18"/>
    <mergeCell ref="A19:C19"/>
    <mergeCell ref="A8:C8"/>
    <mergeCell ref="A9:C9"/>
    <mergeCell ref="A10:C10"/>
    <mergeCell ref="A11:C11"/>
    <mergeCell ref="A12:C12"/>
    <mergeCell ref="A13:C1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82359-D196-4ADD-85D2-59476E05A10C}">
  <dimension ref="A1:C41"/>
  <sheetViews>
    <sheetView workbookViewId="0">
      <selection activeCell="C16" sqref="C16"/>
    </sheetView>
  </sheetViews>
  <sheetFormatPr defaultRowHeight="14.4" x14ac:dyDescent="0.3"/>
  <cols>
    <col min="1" max="1" width="8.5546875" bestFit="1" customWidth="1"/>
    <col min="2" max="2" width="17.5546875" bestFit="1" customWidth="1"/>
    <col min="3" max="3" width="18.21875" bestFit="1" customWidth="1"/>
    <col min="8" max="8" width="21.5546875" bestFit="1" customWidth="1"/>
    <col min="9" max="9" width="12.77734375" bestFit="1" customWidth="1"/>
    <col min="10" max="10" width="5.77734375" bestFit="1" customWidth="1"/>
    <col min="11" max="11" width="4.77734375" bestFit="1" customWidth="1"/>
    <col min="12" max="12" width="6.21875" bestFit="1" customWidth="1"/>
    <col min="13" max="13" width="7" bestFit="1" customWidth="1"/>
    <col min="14" max="14" width="12.77734375" bestFit="1" customWidth="1"/>
    <col min="15" max="15" width="7.6640625" bestFit="1" customWidth="1"/>
    <col min="16" max="16" width="15.21875" bestFit="1" customWidth="1"/>
    <col min="17" max="17" width="12.44140625" bestFit="1" customWidth="1"/>
    <col min="18" max="18" width="8.109375" bestFit="1" customWidth="1"/>
    <col min="19" max="19" width="7.5546875" bestFit="1" customWidth="1"/>
    <col min="20" max="20" width="5.109375" bestFit="1" customWidth="1"/>
    <col min="21" max="21" width="6.77734375" bestFit="1" customWidth="1"/>
    <col min="22" max="22" width="10.109375" bestFit="1" customWidth="1"/>
    <col min="23" max="23" width="5.88671875" bestFit="1" customWidth="1"/>
    <col min="24" max="24" width="6" bestFit="1" customWidth="1"/>
    <col min="25" max="25" width="5" bestFit="1" customWidth="1"/>
    <col min="26" max="26" width="18.5546875" bestFit="1" customWidth="1"/>
    <col min="27" max="27" width="6.33203125" bestFit="1" customWidth="1"/>
    <col min="28" max="28" width="4.77734375" bestFit="1" customWidth="1"/>
    <col min="29" max="29" width="11.88671875" bestFit="1" customWidth="1"/>
    <col min="30" max="30" width="3.5546875" bestFit="1" customWidth="1"/>
    <col min="31" max="31" width="12.6640625" bestFit="1" customWidth="1"/>
    <col min="32" max="32" width="14.109375" bestFit="1" customWidth="1"/>
    <col min="33" max="33" width="6.5546875" bestFit="1" customWidth="1"/>
    <col min="34" max="34" width="10.21875" bestFit="1" customWidth="1"/>
    <col min="35" max="35" width="9.21875" bestFit="1" customWidth="1"/>
    <col min="36" max="36" width="8.88671875" bestFit="1" customWidth="1"/>
    <col min="37" max="37" width="6.6640625" bestFit="1" customWidth="1"/>
    <col min="38" max="38" width="6.77734375" bestFit="1" customWidth="1"/>
    <col min="39" max="39" width="6" bestFit="1" customWidth="1"/>
    <col min="40" max="40" width="16.77734375" bestFit="1" customWidth="1"/>
    <col min="41" max="41" width="11.33203125" bestFit="1" customWidth="1"/>
    <col min="42" max="42" width="7" bestFit="1" customWidth="1"/>
    <col min="43" max="43" width="4.88671875" bestFit="1" customWidth="1"/>
    <col min="44" max="44" width="5.6640625" bestFit="1" customWidth="1"/>
    <col min="45" max="45" width="6.33203125" bestFit="1" customWidth="1"/>
    <col min="46" max="46" width="4.5546875" bestFit="1" customWidth="1"/>
    <col min="47" max="47" width="11.88671875" bestFit="1" customWidth="1"/>
    <col min="48" max="48" width="10.21875" bestFit="1" customWidth="1"/>
    <col min="49" max="49" width="10.77734375" bestFit="1" customWidth="1"/>
    <col min="50" max="50" width="10.21875" bestFit="1" customWidth="1"/>
    <col min="51" max="51" width="12.109375" bestFit="1" customWidth="1"/>
    <col min="52" max="52" width="11.5546875" bestFit="1" customWidth="1"/>
    <col min="53" max="53" width="4.88671875" bestFit="1" customWidth="1"/>
    <col min="54" max="54" width="14.33203125" bestFit="1" customWidth="1"/>
    <col min="55" max="55" width="13.88671875" bestFit="1" customWidth="1"/>
    <col min="56" max="56" width="6.21875" bestFit="1" customWidth="1"/>
    <col min="57" max="57" width="5.6640625" bestFit="1" customWidth="1"/>
    <col min="58" max="58" width="16.6640625" bestFit="1" customWidth="1"/>
    <col min="59" max="59" width="10" bestFit="1" customWidth="1"/>
    <col min="60" max="60" width="12.77734375" bestFit="1" customWidth="1"/>
    <col min="61" max="61" width="6" bestFit="1" customWidth="1"/>
    <col min="62" max="62" width="4.5546875" bestFit="1" customWidth="1"/>
    <col min="63" max="63" width="12.6640625" bestFit="1" customWidth="1"/>
    <col min="64" max="64" width="10.77734375" bestFit="1" customWidth="1"/>
  </cols>
  <sheetData>
    <row r="1" spans="1:3" x14ac:dyDescent="0.3">
      <c r="A1" t="s">
        <v>35</v>
      </c>
      <c r="B1" t="s">
        <v>36</v>
      </c>
      <c r="C1" t="s">
        <v>253</v>
      </c>
    </row>
    <row r="2" spans="1:3" x14ac:dyDescent="0.3">
      <c r="A2">
        <v>1</v>
      </c>
      <c r="B2" t="s">
        <v>251</v>
      </c>
      <c r="C2" t="s">
        <v>254</v>
      </c>
    </row>
    <row r="3" spans="1:3" x14ac:dyDescent="0.3">
      <c r="A3">
        <v>2</v>
      </c>
      <c r="B3" t="s">
        <v>133</v>
      </c>
      <c r="C3" t="s">
        <v>255</v>
      </c>
    </row>
    <row r="4" spans="1:3" x14ac:dyDescent="0.3">
      <c r="A4">
        <v>3</v>
      </c>
      <c r="B4" t="s">
        <v>98</v>
      </c>
      <c r="C4" t="s">
        <v>256</v>
      </c>
    </row>
    <row r="5" spans="1:3" x14ac:dyDescent="0.3">
      <c r="A5">
        <v>4</v>
      </c>
      <c r="B5" t="s">
        <v>134</v>
      </c>
      <c r="C5" t="s">
        <v>256</v>
      </c>
    </row>
    <row r="6" spans="1:3" x14ac:dyDescent="0.3">
      <c r="A6">
        <v>5</v>
      </c>
      <c r="B6" t="s">
        <v>135</v>
      </c>
      <c r="C6" t="s">
        <v>255</v>
      </c>
    </row>
    <row r="7" spans="1:3" x14ac:dyDescent="0.3">
      <c r="A7">
        <v>6</v>
      </c>
      <c r="B7" t="s">
        <v>136</v>
      </c>
      <c r="C7" t="s">
        <v>254</v>
      </c>
    </row>
    <row r="8" spans="1:3" x14ac:dyDescent="0.3">
      <c r="A8">
        <v>7</v>
      </c>
      <c r="B8" t="s">
        <v>252</v>
      </c>
      <c r="C8" t="s">
        <v>257</v>
      </c>
    </row>
    <row r="9" spans="1:3" x14ac:dyDescent="0.3">
      <c r="A9">
        <v>8</v>
      </c>
      <c r="B9" t="s">
        <v>138</v>
      </c>
      <c r="C9" t="s">
        <v>257</v>
      </c>
    </row>
    <row r="10" spans="1:3" x14ac:dyDescent="0.3">
      <c r="A10">
        <v>9</v>
      </c>
      <c r="B10" t="s">
        <v>139</v>
      </c>
      <c r="C10" t="s">
        <v>258</v>
      </c>
    </row>
    <row r="11" spans="1:3" x14ac:dyDescent="0.3">
      <c r="A11">
        <v>10</v>
      </c>
      <c r="B11" t="s">
        <v>114</v>
      </c>
      <c r="C11" t="s">
        <v>259</v>
      </c>
    </row>
    <row r="12" spans="1:3" x14ac:dyDescent="0.3">
      <c r="A12">
        <v>11</v>
      </c>
      <c r="B12" t="s">
        <v>140</v>
      </c>
      <c r="C12" t="s">
        <v>257</v>
      </c>
    </row>
    <row r="13" spans="1:3" x14ac:dyDescent="0.3">
      <c r="A13">
        <v>12</v>
      </c>
      <c r="B13" t="s">
        <v>141</v>
      </c>
      <c r="C13" t="s">
        <v>254</v>
      </c>
    </row>
    <row r="14" spans="1:3" x14ac:dyDescent="0.3">
      <c r="A14">
        <v>13</v>
      </c>
      <c r="B14" t="s">
        <v>142</v>
      </c>
      <c r="C14" t="s">
        <v>259</v>
      </c>
    </row>
    <row r="15" spans="1:3" x14ac:dyDescent="0.3">
      <c r="A15">
        <v>14</v>
      </c>
      <c r="B15" t="s">
        <v>143</v>
      </c>
      <c r="C15" t="s">
        <v>260</v>
      </c>
    </row>
    <row r="16" spans="1:3" x14ac:dyDescent="0.3">
      <c r="A16">
        <v>15</v>
      </c>
      <c r="B16" t="s">
        <v>144</v>
      </c>
      <c r="C16" t="s">
        <v>257</v>
      </c>
    </row>
    <row r="17" spans="1:3" x14ac:dyDescent="0.3">
      <c r="A17">
        <v>16</v>
      </c>
      <c r="B17" t="s">
        <v>145</v>
      </c>
      <c r="C17" t="s">
        <v>261</v>
      </c>
    </row>
    <row r="18" spans="1:3" x14ac:dyDescent="0.3">
      <c r="A18">
        <v>17</v>
      </c>
      <c r="B18" t="s">
        <v>146</v>
      </c>
      <c r="C18" t="s">
        <v>262</v>
      </c>
    </row>
    <row r="19" spans="1:3" x14ac:dyDescent="0.3">
      <c r="A19">
        <v>18</v>
      </c>
      <c r="B19" t="s">
        <v>147</v>
      </c>
      <c r="C19" t="s">
        <v>254</v>
      </c>
    </row>
    <row r="20" spans="1:3" x14ac:dyDescent="0.3">
      <c r="A20">
        <v>19</v>
      </c>
      <c r="B20" t="s">
        <v>148</v>
      </c>
      <c r="C20" t="s">
        <v>262</v>
      </c>
    </row>
    <row r="21" spans="1:3" x14ac:dyDescent="0.3">
      <c r="A21">
        <v>20</v>
      </c>
      <c r="B21" t="s">
        <v>149</v>
      </c>
      <c r="C21" t="s">
        <v>254</v>
      </c>
    </row>
    <row r="22" spans="1:3" x14ac:dyDescent="0.3">
      <c r="A22">
        <v>21</v>
      </c>
      <c r="B22" t="s">
        <v>150</v>
      </c>
      <c r="C22" t="s">
        <v>263</v>
      </c>
    </row>
    <row r="23" spans="1:3" x14ac:dyDescent="0.3">
      <c r="A23">
        <v>22</v>
      </c>
      <c r="B23" t="s">
        <v>109</v>
      </c>
      <c r="C23" t="s">
        <v>264</v>
      </c>
    </row>
    <row r="24" spans="1:3" x14ac:dyDescent="0.3">
      <c r="A24">
        <v>23</v>
      </c>
      <c r="B24" t="s">
        <v>151</v>
      </c>
      <c r="C24" t="s">
        <v>254</v>
      </c>
    </row>
    <row r="25" spans="1:3" x14ac:dyDescent="0.3">
      <c r="A25">
        <v>24</v>
      </c>
      <c r="B25" t="s">
        <v>152</v>
      </c>
      <c r="C25" t="s">
        <v>254</v>
      </c>
    </row>
    <row r="26" spans="1:3" x14ac:dyDescent="0.3">
      <c r="A26">
        <v>25</v>
      </c>
      <c r="B26" t="s">
        <v>153</v>
      </c>
      <c r="C26" t="s">
        <v>259</v>
      </c>
    </row>
    <row r="27" spans="1:3" x14ac:dyDescent="0.3">
      <c r="A27">
        <v>26</v>
      </c>
      <c r="B27" t="s">
        <v>154</v>
      </c>
      <c r="C27" t="s">
        <v>254</v>
      </c>
    </row>
    <row r="28" spans="1:3" x14ac:dyDescent="0.3">
      <c r="A28">
        <v>27</v>
      </c>
      <c r="B28" t="s">
        <v>155</v>
      </c>
      <c r="C28" t="s">
        <v>254</v>
      </c>
    </row>
    <row r="29" spans="1:3" x14ac:dyDescent="0.3">
      <c r="A29">
        <v>28</v>
      </c>
      <c r="B29" t="s">
        <v>156</v>
      </c>
      <c r="C29" t="s">
        <v>265</v>
      </c>
    </row>
    <row r="30" spans="1:3" x14ac:dyDescent="0.3">
      <c r="A30">
        <v>29</v>
      </c>
      <c r="B30" t="s">
        <v>157</v>
      </c>
      <c r="C30" t="s">
        <v>262</v>
      </c>
    </row>
    <row r="31" spans="1:3" x14ac:dyDescent="0.3">
      <c r="A31">
        <v>30</v>
      </c>
      <c r="B31" t="s">
        <v>158</v>
      </c>
      <c r="C31" t="s">
        <v>266</v>
      </c>
    </row>
    <row r="32" spans="1:3" x14ac:dyDescent="0.3">
      <c r="A32">
        <v>31</v>
      </c>
      <c r="B32" t="s">
        <v>159</v>
      </c>
      <c r="C32" t="s">
        <v>262</v>
      </c>
    </row>
    <row r="33" spans="1:3" x14ac:dyDescent="0.3">
      <c r="A33">
        <v>32</v>
      </c>
      <c r="B33" t="s">
        <v>160</v>
      </c>
      <c r="C33" t="s">
        <v>254</v>
      </c>
    </row>
    <row r="34" spans="1:3" x14ac:dyDescent="0.3">
      <c r="A34">
        <v>33</v>
      </c>
      <c r="B34" t="s">
        <v>161</v>
      </c>
      <c r="C34" t="s">
        <v>266</v>
      </c>
    </row>
    <row r="35" spans="1:3" x14ac:dyDescent="0.3">
      <c r="A35">
        <v>34</v>
      </c>
      <c r="B35" t="s">
        <v>162</v>
      </c>
      <c r="C35" t="s">
        <v>261</v>
      </c>
    </row>
    <row r="36" spans="1:3" x14ac:dyDescent="0.3">
      <c r="A36">
        <v>35</v>
      </c>
      <c r="B36" t="s">
        <v>163</v>
      </c>
      <c r="C36" t="s">
        <v>261</v>
      </c>
    </row>
    <row r="37" spans="1:3" x14ac:dyDescent="0.3">
      <c r="A37">
        <v>36</v>
      </c>
      <c r="B37" t="s">
        <v>164</v>
      </c>
      <c r="C37" t="s">
        <v>267</v>
      </c>
    </row>
    <row r="38" spans="1:3" x14ac:dyDescent="0.3">
      <c r="A38">
        <v>37</v>
      </c>
      <c r="B38" t="s">
        <v>165</v>
      </c>
      <c r="C38" t="s">
        <v>267</v>
      </c>
    </row>
    <row r="39" spans="1:3" x14ac:dyDescent="0.3">
      <c r="A39">
        <v>38</v>
      </c>
      <c r="B39" t="s">
        <v>166</v>
      </c>
      <c r="C39" t="s">
        <v>267</v>
      </c>
    </row>
    <row r="40" spans="1:3" x14ac:dyDescent="0.3">
      <c r="A40">
        <v>39</v>
      </c>
      <c r="B40" t="s">
        <v>167</v>
      </c>
      <c r="C40" t="s">
        <v>267</v>
      </c>
    </row>
    <row r="41" spans="1:3" x14ac:dyDescent="0.3">
      <c r="A41">
        <v>40</v>
      </c>
      <c r="B41" t="s">
        <v>168</v>
      </c>
      <c r="C41" t="s">
        <v>267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0E5A2-7158-4DE8-B157-55A641AECA7C}">
  <dimension ref="A1:P102"/>
  <sheetViews>
    <sheetView tabSelected="1" workbookViewId="0">
      <selection activeCell="J2" sqref="J2"/>
    </sheetView>
  </sheetViews>
  <sheetFormatPr defaultRowHeight="14.4" x14ac:dyDescent="0.3"/>
  <cols>
    <col min="2" max="2" width="24.5546875" bestFit="1" customWidth="1"/>
    <col min="3" max="3" width="7.88671875" bestFit="1" customWidth="1"/>
    <col min="4" max="4" width="11.77734375" bestFit="1" customWidth="1"/>
    <col min="5" max="5" width="11.88671875" bestFit="1" customWidth="1"/>
    <col min="6" max="6" width="9.5546875" bestFit="1" customWidth="1"/>
    <col min="7" max="7" width="10.88671875" bestFit="1" customWidth="1"/>
    <col min="10" max="10" width="15.44140625" bestFit="1" customWidth="1"/>
    <col min="13" max="13" width="8" customWidth="1"/>
  </cols>
  <sheetData>
    <row r="1" spans="1:16" ht="26.4" customHeight="1" thickBot="1" x14ac:dyDescent="0.45">
      <c r="A1" s="174" t="s">
        <v>268</v>
      </c>
      <c r="B1" s="175"/>
      <c r="C1" s="175"/>
      <c r="D1" s="175"/>
      <c r="E1" s="175"/>
      <c r="F1" s="175"/>
      <c r="G1" s="175"/>
      <c r="I1" s="170" t="s">
        <v>274</v>
      </c>
      <c r="J1" s="170"/>
      <c r="L1" t="s">
        <v>275</v>
      </c>
      <c r="O1" s="170" t="s">
        <v>276</v>
      </c>
      <c r="P1" s="170"/>
    </row>
    <row r="2" spans="1:16" x14ac:dyDescent="0.3">
      <c r="A2" s="173" t="s">
        <v>35</v>
      </c>
      <c r="B2" s="93" t="s">
        <v>36</v>
      </c>
      <c r="C2" s="92" t="s">
        <v>269</v>
      </c>
      <c r="D2" s="92" t="s">
        <v>270</v>
      </c>
      <c r="E2" s="92" t="s">
        <v>271</v>
      </c>
      <c r="F2" s="92" t="s">
        <v>272</v>
      </c>
      <c r="G2" s="92" t="s">
        <v>273</v>
      </c>
      <c r="I2" s="176" t="s">
        <v>269</v>
      </c>
      <c r="J2">
        <f>SUMIF($C$2:$G$2,I2,C3:G3)</f>
        <v>86</v>
      </c>
      <c r="L2" s="176" t="s">
        <v>269</v>
      </c>
      <c r="M2">
        <f>SUMIF($C$2:$G$2,L2,C4:G4)</f>
        <v>90</v>
      </c>
      <c r="O2" s="176" t="s">
        <v>269</v>
      </c>
      <c r="P2">
        <f>SUMIF($C$2:$G$2,O2,C5:G5)</f>
        <v>77</v>
      </c>
    </row>
    <row r="3" spans="1:16" x14ac:dyDescent="0.3">
      <c r="A3" s="78">
        <v>1</v>
      </c>
      <c r="B3" s="76" t="s">
        <v>169</v>
      </c>
      <c r="C3" s="77">
        <v>86</v>
      </c>
      <c r="D3" s="77">
        <v>65</v>
      </c>
      <c r="E3" s="77">
        <v>93</v>
      </c>
      <c r="F3" s="77">
        <v>67</v>
      </c>
      <c r="G3" s="77">
        <v>65</v>
      </c>
      <c r="I3" s="177" t="s">
        <v>270</v>
      </c>
      <c r="J3">
        <f t="shared" ref="J3:J6" si="0">SUMIF($C$2:$G$2,I3,C4:G4)</f>
        <v>86</v>
      </c>
      <c r="L3" s="177" t="s">
        <v>270</v>
      </c>
      <c r="M3">
        <f t="shared" ref="M3:M6" si="1">SUMIF($C$2:$G$2,L3,C5:G5)</f>
        <v>85</v>
      </c>
      <c r="O3" s="177" t="s">
        <v>270</v>
      </c>
      <c r="P3">
        <f t="shared" ref="P3:P6" si="2">SUMIF($C$2:$G$2,O3,C6:G6)</f>
        <v>67</v>
      </c>
    </row>
    <row r="4" spans="1:16" x14ac:dyDescent="0.3">
      <c r="A4" s="78">
        <v>2</v>
      </c>
      <c r="B4" s="76" t="s">
        <v>85</v>
      </c>
      <c r="C4" s="78">
        <v>90</v>
      </c>
      <c r="D4" s="78">
        <v>86</v>
      </c>
      <c r="E4" s="78">
        <v>68</v>
      </c>
      <c r="F4" s="78">
        <v>69</v>
      </c>
      <c r="G4" s="78">
        <v>89</v>
      </c>
      <c r="I4" s="177" t="s">
        <v>271</v>
      </c>
      <c r="J4">
        <f>SUMIF($C$2:$G$2,I4,C5:G5)</f>
        <v>78</v>
      </c>
      <c r="L4" s="177" t="s">
        <v>271</v>
      </c>
      <c r="M4">
        <f t="shared" si="1"/>
        <v>79</v>
      </c>
      <c r="O4" s="177" t="s">
        <v>271</v>
      </c>
      <c r="P4">
        <f t="shared" si="2"/>
        <v>86</v>
      </c>
    </row>
    <row r="5" spans="1:16" x14ac:dyDescent="0.3">
      <c r="A5" s="78">
        <v>3</v>
      </c>
      <c r="B5" s="76" t="s">
        <v>40</v>
      </c>
      <c r="C5" s="77">
        <v>77</v>
      </c>
      <c r="D5" s="77">
        <v>85</v>
      </c>
      <c r="E5" s="77">
        <v>78</v>
      </c>
      <c r="F5" s="77">
        <v>87</v>
      </c>
      <c r="G5" s="77">
        <v>84</v>
      </c>
      <c r="I5" s="177" t="s">
        <v>272</v>
      </c>
      <c r="J5">
        <f t="shared" si="0"/>
        <v>90</v>
      </c>
      <c r="L5" s="177" t="s">
        <v>272</v>
      </c>
      <c r="M5">
        <f t="shared" si="1"/>
        <v>67</v>
      </c>
      <c r="O5" s="177" t="s">
        <v>272</v>
      </c>
      <c r="P5">
        <f t="shared" si="2"/>
        <v>88</v>
      </c>
    </row>
    <row r="6" spans="1:16" ht="15" thickBot="1" x14ac:dyDescent="0.35">
      <c r="A6" s="78">
        <v>4</v>
      </c>
      <c r="B6" s="76" t="s">
        <v>4</v>
      </c>
      <c r="C6" s="78">
        <v>75</v>
      </c>
      <c r="D6" s="78">
        <v>67</v>
      </c>
      <c r="E6" s="78">
        <v>79</v>
      </c>
      <c r="F6" s="78">
        <v>90</v>
      </c>
      <c r="G6" s="78">
        <v>62</v>
      </c>
      <c r="I6" s="178" t="s">
        <v>273</v>
      </c>
      <c r="J6">
        <f t="shared" si="0"/>
        <v>83</v>
      </c>
      <c r="L6" s="178" t="s">
        <v>273</v>
      </c>
      <c r="M6">
        <f t="shared" si="1"/>
        <v>68</v>
      </c>
      <c r="O6" s="178" t="s">
        <v>273</v>
      </c>
      <c r="P6">
        <f t="shared" si="2"/>
        <v>82</v>
      </c>
    </row>
    <row r="7" spans="1:16" x14ac:dyDescent="0.3">
      <c r="A7" s="78">
        <v>5</v>
      </c>
      <c r="B7" s="76" t="s">
        <v>86</v>
      </c>
      <c r="C7" s="77">
        <v>71</v>
      </c>
      <c r="D7" s="77">
        <v>68</v>
      </c>
      <c r="E7" s="77">
        <v>86</v>
      </c>
      <c r="F7" s="77">
        <v>67</v>
      </c>
      <c r="G7" s="77">
        <v>83</v>
      </c>
    </row>
    <row r="8" spans="1:16" ht="15" thickBot="1" x14ac:dyDescent="0.35">
      <c r="A8" s="78">
        <v>6</v>
      </c>
      <c r="B8" s="76" t="s">
        <v>8</v>
      </c>
      <c r="C8" s="78">
        <v>88</v>
      </c>
      <c r="D8" s="78">
        <v>88</v>
      </c>
      <c r="E8" s="78">
        <v>93</v>
      </c>
      <c r="F8" s="78">
        <v>88</v>
      </c>
      <c r="G8" s="78">
        <v>68</v>
      </c>
      <c r="I8" s="180" t="s">
        <v>277</v>
      </c>
      <c r="J8" s="179"/>
      <c r="L8" s="181" t="s">
        <v>278</v>
      </c>
      <c r="M8" s="181"/>
      <c r="O8" s="181" t="s">
        <v>279</v>
      </c>
      <c r="P8" s="181"/>
    </row>
    <row r="9" spans="1:16" x14ac:dyDescent="0.3">
      <c r="A9" s="78">
        <v>7</v>
      </c>
      <c r="B9" s="76" t="s">
        <v>87</v>
      </c>
      <c r="C9" s="77">
        <v>90</v>
      </c>
      <c r="D9" s="77">
        <v>65</v>
      </c>
      <c r="E9" s="77">
        <v>77</v>
      </c>
      <c r="F9" s="77">
        <v>64</v>
      </c>
      <c r="G9" s="77">
        <v>82</v>
      </c>
      <c r="I9" s="176" t="s">
        <v>269</v>
      </c>
      <c r="J9">
        <f>SUMIF($C$2:$G$2,I9,C6:G6)</f>
        <v>75</v>
      </c>
      <c r="L9" s="176" t="s">
        <v>269</v>
      </c>
      <c r="M9">
        <f>SUMIF($C$2:$G$2,L9,C7:G7)</f>
        <v>71</v>
      </c>
      <c r="O9" s="176" t="s">
        <v>269</v>
      </c>
      <c r="P9">
        <f>SUMIF($C$2:$G$2,O9,C4:G4)</f>
        <v>90</v>
      </c>
    </row>
    <row r="10" spans="1:16" x14ac:dyDescent="0.3">
      <c r="A10" s="78">
        <v>8</v>
      </c>
      <c r="B10" s="76" t="s">
        <v>88</v>
      </c>
      <c r="C10" s="78">
        <v>68</v>
      </c>
      <c r="D10" s="78">
        <v>66</v>
      </c>
      <c r="E10" s="78">
        <v>76</v>
      </c>
      <c r="F10" s="78">
        <v>88</v>
      </c>
      <c r="G10" s="78">
        <v>74</v>
      </c>
      <c r="I10" s="177" t="s">
        <v>270</v>
      </c>
      <c r="J10">
        <f t="shared" ref="J10:J13" si="3">SUMIF($C$2:$G$2,I10,C7:G7)</f>
        <v>68</v>
      </c>
      <c r="L10" s="177" t="s">
        <v>270</v>
      </c>
      <c r="M10">
        <f t="shared" ref="M10:M13" si="4">SUMIF($C$2:$G$2,L10,C8:G8)</f>
        <v>88</v>
      </c>
      <c r="O10" s="177" t="s">
        <v>270</v>
      </c>
      <c r="P10">
        <f t="shared" ref="P9:P12" si="5">SUMIF($C$2:$G$2,O10,C5:G5)</f>
        <v>85</v>
      </c>
    </row>
    <row r="11" spans="1:16" x14ac:dyDescent="0.3">
      <c r="A11" s="78">
        <v>9</v>
      </c>
      <c r="B11" s="76" t="s">
        <v>89</v>
      </c>
      <c r="C11" s="77">
        <v>68</v>
      </c>
      <c r="D11" s="77">
        <v>60</v>
      </c>
      <c r="E11" s="77">
        <v>69</v>
      </c>
      <c r="F11" s="77">
        <v>66</v>
      </c>
      <c r="G11" s="77">
        <v>62</v>
      </c>
      <c r="I11" s="177" t="s">
        <v>271</v>
      </c>
      <c r="J11">
        <f t="shared" si="3"/>
        <v>93</v>
      </c>
      <c r="L11" s="177" t="s">
        <v>271</v>
      </c>
      <c r="M11">
        <f t="shared" si="4"/>
        <v>77</v>
      </c>
      <c r="O11" s="177" t="s">
        <v>271</v>
      </c>
      <c r="P11">
        <f t="shared" si="5"/>
        <v>79</v>
      </c>
    </row>
    <row r="12" spans="1:16" x14ac:dyDescent="0.3">
      <c r="A12" s="78">
        <v>10</v>
      </c>
      <c r="B12" s="76" t="s">
        <v>90</v>
      </c>
      <c r="C12" s="78">
        <v>70</v>
      </c>
      <c r="D12" s="78">
        <v>91</v>
      </c>
      <c r="E12" s="78">
        <v>73</v>
      </c>
      <c r="F12" s="78">
        <v>93</v>
      </c>
      <c r="G12" s="78">
        <v>65</v>
      </c>
      <c r="I12" s="177" t="s">
        <v>272</v>
      </c>
      <c r="J12">
        <f t="shared" si="3"/>
        <v>64</v>
      </c>
      <c r="L12" s="177" t="s">
        <v>272</v>
      </c>
      <c r="M12">
        <f t="shared" si="4"/>
        <v>88</v>
      </c>
      <c r="O12" s="177" t="s">
        <v>272</v>
      </c>
      <c r="P12">
        <f t="shared" si="5"/>
        <v>67</v>
      </c>
    </row>
    <row r="13" spans="1:16" ht="15" thickBot="1" x14ac:dyDescent="0.35">
      <c r="A13" s="78">
        <v>11</v>
      </c>
      <c r="B13" s="76" t="s">
        <v>38</v>
      </c>
      <c r="C13" s="77">
        <v>79</v>
      </c>
      <c r="D13" s="77">
        <v>83</v>
      </c>
      <c r="E13" s="77">
        <v>61</v>
      </c>
      <c r="F13" s="77">
        <v>70</v>
      </c>
      <c r="G13" s="77">
        <v>71</v>
      </c>
      <c r="I13" s="178" t="s">
        <v>273</v>
      </c>
      <c r="J13">
        <f t="shared" si="3"/>
        <v>74</v>
      </c>
      <c r="L13" s="178" t="s">
        <v>273</v>
      </c>
      <c r="M13">
        <f t="shared" si="4"/>
        <v>62</v>
      </c>
      <c r="O13" s="178" t="s">
        <v>273</v>
      </c>
      <c r="P13">
        <f>SUMIF($C$2:$G$2,O13,C8:G8)</f>
        <v>68</v>
      </c>
    </row>
    <row r="14" spans="1:16" x14ac:dyDescent="0.3">
      <c r="A14" s="78">
        <v>12</v>
      </c>
      <c r="B14" s="76" t="s">
        <v>6</v>
      </c>
      <c r="C14" s="78">
        <v>71</v>
      </c>
      <c r="D14" s="78">
        <v>71</v>
      </c>
      <c r="E14" s="78">
        <v>64</v>
      </c>
      <c r="F14" s="78">
        <v>63</v>
      </c>
      <c r="G14" s="78">
        <v>87</v>
      </c>
    </row>
    <row r="15" spans="1:16" x14ac:dyDescent="0.3">
      <c r="A15" s="78">
        <v>13</v>
      </c>
      <c r="B15" s="76" t="s">
        <v>1</v>
      </c>
      <c r="C15" s="77">
        <v>72</v>
      </c>
      <c r="D15" s="77">
        <v>88</v>
      </c>
      <c r="E15" s="77">
        <v>65</v>
      </c>
      <c r="F15" s="77">
        <v>92</v>
      </c>
      <c r="G15" s="77">
        <v>84</v>
      </c>
    </row>
    <row r="16" spans="1:16" x14ac:dyDescent="0.3">
      <c r="A16" s="78">
        <v>14</v>
      </c>
      <c r="B16" s="76" t="s">
        <v>91</v>
      </c>
      <c r="C16" s="78">
        <v>65</v>
      </c>
      <c r="D16" s="78">
        <v>81</v>
      </c>
      <c r="E16" s="78">
        <v>85</v>
      </c>
      <c r="F16" s="78">
        <v>64</v>
      </c>
      <c r="G16" s="78">
        <v>65</v>
      </c>
    </row>
    <row r="17" spans="1:7" x14ac:dyDescent="0.3">
      <c r="A17" s="78">
        <v>15</v>
      </c>
      <c r="B17" s="76" t="s">
        <v>92</v>
      </c>
      <c r="C17" s="77">
        <v>79</v>
      </c>
      <c r="D17" s="77">
        <v>69</v>
      </c>
      <c r="E17" s="77">
        <v>75</v>
      </c>
      <c r="F17" s="77">
        <v>62</v>
      </c>
      <c r="G17" s="77">
        <v>86</v>
      </c>
    </row>
    <row r="18" spans="1:7" x14ac:dyDescent="0.3">
      <c r="A18" s="78">
        <v>16</v>
      </c>
      <c r="B18" s="76" t="s">
        <v>93</v>
      </c>
      <c r="C18" s="78">
        <v>67</v>
      </c>
      <c r="D18" s="78">
        <v>65</v>
      </c>
      <c r="E18" s="78">
        <v>93</v>
      </c>
      <c r="F18" s="78">
        <v>91</v>
      </c>
      <c r="G18" s="78">
        <v>86</v>
      </c>
    </row>
    <row r="19" spans="1:7" x14ac:dyDescent="0.3">
      <c r="A19" s="78">
        <v>17</v>
      </c>
      <c r="B19" s="76" t="s">
        <v>85</v>
      </c>
      <c r="C19" s="77">
        <v>71</v>
      </c>
      <c r="D19" s="77">
        <v>75</v>
      </c>
      <c r="E19" s="77">
        <v>90</v>
      </c>
      <c r="F19" s="77">
        <v>78</v>
      </c>
      <c r="G19" s="77">
        <v>91</v>
      </c>
    </row>
    <row r="20" spans="1:7" x14ac:dyDescent="0.3">
      <c r="A20" s="78">
        <v>18</v>
      </c>
      <c r="B20" s="79" t="s">
        <v>94</v>
      </c>
      <c r="C20" s="78">
        <v>70</v>
      </c>
      <c r="D20" s="78">
        <v>89</v>
      </c>
      <c r="E20" s="78">
        <v>62</v>
      </c>
      <c r="F20" s="78">
        <v>71</v>
      </c>
      <c r="G20" s="78">
        <v>83</v>
      </c>
    </row>
    <row r="21" spans="1:7" x14ac:dyDescent="0.3">
      <c r="A21" s="78">
        <v>19</v>
      </c>
      <c r="B21" s="79" t="s">
        <v>95</v>
      </c>
      <c r="C21" s="77">
        <v>66</v>
      </c>
      <c r="D21" s="77">
        <v>61</v>
      </c>
      <c r="E21" s="77">
        <v>81</v>
      </c>
      <c r="F21" s="77">
        <v>63</v>
      </c>
      <c r="G21" s="77">
        <v>88</v>
      </c>
    </row>
    <row r="22" spans="1:7" x14ac:dyDescent="0.3">
      <c r="A22" s="78">
        <v>20</v>
      </c>
      <c r="B22" s="79" t="s">
        <v>96</v>
      </c>
      <c r="C22" s="78">
        <v>55</v>
      </c>
      <c r="D22" s="78">
        <v>61</v>
      </c>
      <c r="E22" s="78">
        <v>66</v>
      </c>
      <c r="F22" s="78">
        <v>77</v>
      </c>
      <c r="G22" s="78">
        <v>69</v>
      </c>
    </row>
    <row r="23" spans="1:7" x14ac:dyDescent="0.3">
      <c r="A23" s="78">
        <v>21</v>
      </c>
      <c r="B23" s="79" t="s">
        <v>97</v>
      </c>
      <c r="C23" s="77">
        <v>69</v>
      </c>
      <c r="D23" s="77">
        <v>83</v>
      </c>
      <c r="E23" s="77">
        <v>85</v>
      </c>
      <c r="F23" s="77">
        <v>62</v>
      </c>
      <c r="G23" s="77">
        <v>75</v>
      </c>
    </row>
    <row r="24" spans="1:7" x14ac:dyDescent="0.3">
      <c r="A24" s="78">
        <v>22</v>
      </c>
      <c r="B24" s="79" t="s">
        <v>98</v>
      </c>
      <c r="C24" s="78">
        <v>65</v>
      </c>
      <c r="D24" s="78">
        <v>92</v>
      </c>
      <c r="E24" s="78">
        <v>65</v>
      </c>
      <c r="F24" s="78">
        <v>61</v>
      </c>
      <c r="G24" s="78">
        <v>92</v>
      </c>
    </row>
    <row r="25" spans="1:7" x14ac:dyDescent="0.3">
      <c r="A25" s="78">
        <v>23</v>
      </c>
      <c r="B25" s="79" t="s">
        <v>99</v>
      </c>
      <c r="C25" s="77">
        <v>90</v>
      </c>
      <c r="D25" s="77">
        <v>64</v>
      </c>
      <c r="E25" s="77">
        <v>84</v>
      </c>
      <c r="F25" s="77">
        <v>92</v>
      </c>
      <c r="G25" s="77">
        <v>68</v>
      </c>
    </row>
    <row r="26" spans="1:7" x14ac:dyDescent="0.3">
      <c r="A26" s="78">
        <v>24</v>
      </c>
      <c r="B26" s="79" t="s">
        <v>100</v>
      </c>
      <c r="C26" s="78">
        <v>60</v>
      </c>
      <c r="D26" s="78">
        <v>90</v>
      </c>
      <c r="E26" s="78">
        <v>88</v>
      </c>
      <c r="F26" s="78">
        <v>81</v>
      </c>
      <c r="G26" s="78">
        <v>60</v>
      </c>
    </row>
    <row r="27" spans="1:7" x14ac:dyDescent="0.3">
      <c r="A27" s="78">
        <v>25</v>
      </c>
      <c r="B27" s="79" t="s">
        <v>101</v>
      </c>
      <c r="C27" s="77">
        <v>62</v>
      </c>
      <c r="D27" s="77">
        <v>79</v>
      </c>
      <c r="E27" s="77">
        <v>64</v>
      </c>
      <c r="F27" s="77">
        <v>90</v>
      </c>
      <c r="G27" s="77">
        <v>89</v>
      </c>
    </row>
    <row r="28" spans="1:7" x14ac:dyDescent="0.3">
      <c r="A28" s="78">
        <v>26</v>
      </c>
      <c r="B28" s="79" t="s">
        <v>102</v>
      </c>
      <c r="C28" s="78">
        <v>72</v>
      </c>
      <c r="D28" s="78">
        <v>68</v>
      </c>
      <c r="E28" s="78">
        <v>88</v>
      </c>
      <c r="F28" s="78">
        <v>72</v>
      </c>
      <c r="G28" s="78">
        <v>83</v>
      </c>
    </row>
    <row r="29" spans="1:7" x14ac:dyDescent="0.3">
      <c r="A29" s="78">
        <v>27</v>
      </c>
      <c r="B29" s="79" t="s">
        <v>103</v>
      </c>
      <c r="C29" s="77">
        <v>78</v>
      </c>
      <c r="D29" s="77">
        <v>64</v>
      </c>
      <c r="E29" s="77">
        <v>92</v>
      </c>
      <c r="F29" s="77">
        <v>67</v>
      </c>
      <c r="G29" s="77">
        <v>76</v>
      </c>
    </row>
    <row r="30" spans="1:7" x14ac:dyDescent="0.3">
      <c r="A30" s="78">
        <v>28</v>
      </c>
      <c r="B30" s="79" t="s">
        <v>104</v>
      </c>
      <c r="C30" s="78">
        <v>85</v>
      </c>
      <c r="D30" s="78">
        <v>80</v>
      </c>
      <c r="E30" s="78">
        <v>91</v>
      </c>
      <c r="F30" s="78">
        <v>82</v>
      </c>
      <c r="G30" s="78">
        <v>75</v>
      </c>
    </row>
    <row r="31" spans="1:7" x14ac:dyDescent="0.3">
      <c r="A31" s="78">
        <v>29</v>
      </c>
      <c r="B31" s="79" t="s">
        <v>105</v>
      </c>
      <c r="C31" s="77">
        <v>66</v>
      </c>
      <c r="D31" s="77">
        <v>82</v>
      </c>
      <c r="E31" s="77">
        <v>81</v>
      </c>
      <c r="F31" s="77">
        <v>90</v>
      </c>
      <c r="G31" s="77">
        <v>82</v>
      </c>
    </row>
    <row r="32" spans="1:7" x14ac:dyDescent="0.3">
      <c r="A32" s="78">
        <v>30</v>
      </c>
      <c r="B32" s="79" t="s">
        <v>106</v>
      </c>
      <c r="C32" s="78">
        <v>70</v>
      </c>
      <c r="D32" s="78">
        <v>76</v>
      </c>
      <c r="E32" s="78">
        <v>80</v>
      </c>
      <c r="F32" s="78">
        <v>64</v>
      </c>
      <c r="G32" s="78">
        <v>70</v>
      </c>
    </row>
    <row r="33" spans="1:7" x14ac:dyDescent="0.3">
      <c r="A33" s="78">
        <v>31</v>
      </c>
      <c r="B33" s="79" t="s">
        <v>107</v>
      </c>
      <c r="C33" s="77">
        <v>75</v>
      </c>
      <c r="D33" s="77">
        <v>87</v>
      </c>
      <c r="E33" s="77">
        <v>84</v>
      </c>
      <c r="F33" s="77">
        <v>74</v>
      </c>
      <c r="G33" s="77">
        <v>71</v>
      </c>
    </row>
    <row r="34" spans="1:7" x14ac:dyDescent="0.3">
      <c r="A34" s="78">
        <v>32</v>
      </c>
      <c r="B34" s="79" t="s">
        <v>108</v>
      </c>
      <c r="C34" s="78">
        <v>71</v>
      </c>
      <c r="D34" s="78">
        <v>93</v>
      </c>
      <c r="E34" s="78">
        <v>68</v>
      </c>
      <c r="F34" s="78">
        <v>75</v>
      </c>
      <c r="G34" s="78">
        <v>90</v>
      </c>
    </row>
    <row r="35" spans="1:7" x14ac:dyDescent="0.3">
      <c r="A35" s="78">
        <v>33</v>
      </c>
      <c r="B35" s="79" t="s">
        <v>109</v>
      </c>
      <c r="C35" s="77">
        <v>69</v>
      </c>
      <c r="D35" s="77">
        <v>90</v>
      </c>
      <c r="E35" s="77">
        <v>76</v>
      </c>
      <c r="F35" s="77">
        <v>72</v>
      </c>
      <c r="G35" s="77">
        <v>63</v>
      </c>
    </row>
    <row r="36" spans="1:7" x14ac:dyDescent="0.3">
      <c r="A36" s="78">
        <v>34</v>
      </c>
      <c r="B36" s="79" t="s">
        <v>110</v>
      </c>
      <c r="C36" s="78">
        <v>73</v>
      </c>
      <c r="D36" s="78">
        <v>81</v>
      </c>
      <c r="E36" s="78">
        <v>75</v>
      </c>
      <c r="F36" s="78">
        <v>64</v>
      </c>
      <c r="G36" s="78">
        <v>68</v>
      </c>
    </row>
    <row r="37" spans="1:7" x14ac:dyDescent="0.3">
      <c r="A37" s="78">
        <v>35</v>
      </c>
      <c r="B37" s="79" t="s">
        <v>111</v>
      </c>
      <c r="C37" s="77">
        <v>69</v>
      </c>
      <c r="D37" s="77">
        <v>77</v>
      </c>
      <c r="E37" s="77">
        <v>61</v>
      </c>
      <c r="F37" s="77">
        <v>62</v>
      </c>
      <c r="G37" s="77">
        <v>76</v>
      </c>
    </row>
    <row r="38" spans="1:7" x14ac:dyDescent="0.3">
      <c r="A38" s="78">
        <v>36</v>
      </c>
      <c r="B38" s="79" t="s">
        <v>112</v>
      </c>
      <c r="C38" s="78">
        <v>76</v>
      </c>
      <c r="D38" s="78">
        <v>86</v>
      </c>
      <c r="E38" s="78">
        <v>87</v>
      </c>
      <c r="F38" s="78">
        <v>89</v>
      </c>
      <c r="G38" s="78">
        <v>70</v>
      </c>
    </row>
    <row r="39" spans="1:7" x14ac:dyDescent="0.3">
      <c r="A39" s="78">
        <v>37</v>
      </c>
      <c r="B39" s="79" t="s">
        <v>113</v>
      </c>
      <c r="C39" s="77">
        <v>74</v>
      </c>
      <c r="D39" s="77">
        <v>84</v>
      </c>
      <c r="E39" s="77">
        <v>83</v>
      </c>
      <c r="F39" s="77">
        <v>80</v>
      </c>
      <c r="G39" s="77">
        <v>73</v>
      </c>
    </row>
    <row r="40" spans="1:7" x14ac:dyDescent="0.3">
      <c r="A40" s="78">
        <v>38</v>
      </c>
      <c r="B40" s="79" t="s">
        <v>114</v>
      </c>
      <c r="C40" s="78">
        <v>79</v>
      </c>
      <c r="D40" s="78">
        <v>67</v>
      </c>
      <c r="E40" s="78">
        <v>84</v>
      </c>
      <c r="F40" s="78">
        <v>88</v>
      </c>
      <c r="G40" s="78">
        <v>68</v>
      </c>
    </row>
    <row r="41" spans="1:7" x14ac:dyDescent="0.3">
      <c r="A41" s="78">
        <v>39</v>
      </c>
      <c r="B41" s="79" t="s">
        <v>115</v>
      </c>
      <c r="C41" s="77">
        <v>88</v>
      </c>
      <c r="D41" s="77">
        <v>68</v>
      </c>
      <c r="E41" s="77">
        <v>60</v>
      </c>
      <c r="F41" s="77">
        <v>79</v>
      </c>
      <c r="G41" s="77">
        <v>66</v>
      </c>
    </row>
    <row r="42" spans="1:7" x14ac:dyDescent="0.3">
      <c r="A42" s="78">
        <v>40</v>
      </c>
      <c r="B42" s="79" t="s">
        <v>116</v>
      </c>
      <c r="C42" s="78">
        <v>87</v>
      </c>
      <c r="D42" s="78">
        <v>81</v>
      </c>
      <c r="E42" s="78">
        <v>63</v>
      </c>
      <c r="F42" s="78">
        <v>83</v>
      </c>
      <c r="G42" s="78">
        <v>76</v>
      </c>
    </row>
    <row r="43" spans="1:7" x14ac:dyDescent="0.3">
      <c r="A43" s="78">
        <v>41</v>
      </c>
      <c r="B43" s="79" t="s">
        <v>117</v>
      </c>
      <c r="C43" s="77">
        <v>80</v>
      </c>
      <c r="D43" s="77">
        <v>73</v>
      </c>
      <c r="E43" s="77">
        <v>85</v>
      </c>
      <c r="F43" s="77">
        <v>87</v>
      </c>
      <c r="G43" s="77">
        <v>72</v>
      </c>
    </row>
    <row r="44" spans="1:7" x14ac:dyDescent="0.3">
      <c r="A44" s="78">
        <v>42</v>
      </c>
      <c r="B44" s="79" t="s">
        <v>117</v>
      </c>
      <c r="C44" s="78">
        <v>78</v>
      </c>
      <c r="D44" s="78">
        <v>66</v>
      </c>
      <c r="E44" s="78">
        <v>78</v>
      </c>
      <c r="F44" s="78">
        <v>68</v>
      </c>
      <c r="G44" s="78">
        <v>78</v>
      </c>
    </row>
    <row r="45" spans="1:7" x14ac:dyDescent="0.3">
      <c r="A45" s="78">
        <v>43</v>
      </c>
      <c r="B45" s="79" t="s">
        <v>118</v>
      </c>
      <c r="C45" s="77">
        <v>76</v>
      </c>
      <c r="D45" s="77">
        <v>75</v>
      </c>
      <c r="E45" s="77">
        <v>66</v>
      </c>
      <c r="F45" s="77">
        <v>89</v>
      </c>
      <c r="G45" s="77">
        <v>92</v>
      </c>
    </row>
    <row r="46" spans="1:7" x14ac:dyDescent="0.3">
      <c r="A46" s="78">
        <v>44</v>
      </c>
      <c r="B46" s="79" t="s">
        <v>119</v>
      </c>
      <c r="C46" s="78">
        <v>74</v>
      </c>
      <c r="D46" s="78">
        <v>91</v>
      </c>
      <c r="E46" s="78">
        <v>81</v>
      </c>
      <c r="F46" s="78">
        <v>84</v>
      </c>
      <c r="G46" s="78">
        <v>78</v>
      </c>
    </row>
    <row r="47" spans="1:7" x14ac:dyDescent="0.3">
      <c r="A47" s="78">
        <v>45</v>
      </c>
      <c r="B47" s="79" t="s">
        <v>119</v>
      </c>
      <c r="C47" s="77">
        <v>85</v>
      </c>
      <c r="D47" s="77">
        <v>80</v>
      </c>
      <c r="E47" s="77">
        <v>68</v>
      </c>
      <c r="F47" s="77">
        <v>93</v>
      </c>
      <c r="G47" s="77">
        <v>70</v>
      </c>
    </row>
    <row r="48" spans="1:7" x14ac:dyDescent="0.3">
      <c r="A48" s="78">
        <v>46</v>
      </c>
      <c r="B48" s="79" t="s">
        <v>120</v>
      </c>
      <c r="C48" s="78">
        <v>73</v>
      </c>
      <c r="D48" s="78">
        <v>60</v>
      </c>
      <c r="E48" s="78">
        <v>60</v>
      </c>
      <c r="F48" s="78">
        <v>86</v>
      </c>
      <c r="G48" s="78">
        <v>86</v>
      </c>
    </row>
    <row r="49" spans="1:7" x14ac:dyDescent="0.3">
      <c r="A49" s="78">
        <v>47</v>
      </c>
      <c r="B49" s="79" t="s">
        <v>121</v>
      </c>
      <c r="C49" s="77">
        <v>70</v>
      </c>
      <c r="D49" s="77">
        <v>78</v>
      </c>
      <c r="E49" s="77">
        <v>67</v>
      </c>
      <c r="F49" s="77">
        <v>71</v>
      </c>
      <c r="G49" s="77">
        <v>81</v>
      </c>
    </row>
    <row r="50" spans="1:7" x14ac:dyDescent="0.3">
      <c r="A50" s="78">
        <v>48</v>
      </c>
      <c r="B50" s="79" t="s">
        <v>122</v>
      </c>
      <c r="C50" s="78">
        <v>70</v>
      </c>
      <c r="D50" s="78">
        <v>87</v>
      </c>
      <c r="E50" s="78">
        <v>83</v>
      </c>
      <c r="F50" s="78">
        <v>63</v>
      </c>
      <c r="G50" s="78">
        <v>73</v>
      </c>
    </row>
    <row r="51" spans="1:7" x14ac:dyDescent="0.3">
      <c r="A51" s="78">
        <v>49</v>
      </c>
      <c r="B51" s="79" t="s">
        <v>123</v>
      </c>
      <c r="C51" s="77">
        <v>71</v>
      </c>
      <c r="D51" s="77">
        <v>83</v>
      </c>
      <c r="E51" s="77">
        <v>69</v>
      </c>
      <c r="F51" s="77">
        <v>68</v>
      </c>
      <c r="G51" s="77">
        <v>77</v>
      </c>
    </row>
    <row r="52" spans="1:7" x14ac:dyDescent="0.3">
      <c r="A52" s="78">
        <v>50</v>
      </c>
      <c r="B52" s="79" t="s">
        <v>124</v>
      </c>
      <c r="C52" s="78">
        <v>70</v>
      </c>
      <c r="D52" s="78">
        <v>85</v>
      </c>
      <c r="E52" s="78">
        <v>66</v>
      </c>
      <c r="F52" s="78">
        <v>91</v>
      </c>
      <c r="G52" s="78">
        <v>69</v>
      </c>
    </row>
    <row r="53" spans="1:7" x14ac:dyDescent="0.3">
      <c r="A53" s="78">
        <v>51</v>
      </c>
      <c r="B53" s="79" t="s">
        <v>107</v>
      </c>
      <c r="C53" s="77">
        <v>79</v>
      </c>
      <c r="D53" s="77">
        <v>92</v>
      </c>
      <c r="E53" s="77">
        <v>88</v>
      </c>
      <c r="F53" s="77">
        <v>86</v>
      </c>
      <c r="G53" s="77">
        <v>71</v>
      </c>
    </row>
    <row r="54" spans="1:7" x14ac:dyDescent="0.3">
      <c r="A54" s="78">
        <v>52</v>
      </c>
      <c r="B54" s="79" t="s">
        <v>125</v>
      </c>
      <c r="C54" s="78">
        <v>71</v>
      </c>
      <c r="D54" s="78">
        <v>84</v>
      </c>
      <c r="E54" s="78">
        <v>67</v>
      </c>
      <c r="F54" s="78">
        <v>76</v>
      </c>
      <c r="G54" s="78">
        <v>63</v>
      </c>
    </row>
    <row r="55" spans="1:7" x14ac:dyDescent="0.3">
      <c r="A55" s="78">
        <v>53</v>
      </c>
      <c r="B55" s="79" t="s">
        <v>126</v>
      </c>
      <c r="C55" s="77">
        <v>72</v>
      </c>
      <c r="D55" s="77">
        <v>86</v>
      </c>
      <c r="E55" s="77">
        <v>71</v>
      </c>
      <c r="F55" s="77">
        <v>86</v>
      </c>
      <c r="G55" s="77">
        <v>75</v>
      </c>
    </row>
    <row r="56" spans="1:7" x14ac:dyDescent="0.3">
      <c r="A56" s="78">
        <v>54</v>
      </c>
      <c r="B56" s="79" t="s">
        <v>127</v>
      </c>
      <c r="C56" s="78">
        <v>65</v>
      </c>
      <c r="D56" s="78">
        <v>88</v>
      </c>
      <c r="E56" s="78">
        <v>85</v>
      </c>
      <c r="F56" s="78">
        <v>74</v>
      </c>
      <c r="G56" s="78">
        <v>91</v>
      </c>
    </row>
    <row r="57" spans="1:7" x14ac:dyDescent="0.3">
      <c r="A57" s="78">
        <v>55</v>
      </c>
      <c r="B57" s="79" t="s">
        <v>128</v>
      </c>
      <c r="C57" s="77">
        <v>62</v>
      </c>
      <c r="D57" s="77">
        <v>75</v>
      </c>
      <c r="E57" s="77">
        <v>70</v>
      </c>
      <c r="F57" s="77">
        <v>80</v>
      </c>
      <c r="G57" s="77">
        <v>70</v>
      </c>
    </row>
    <row r="58" spans="1:7" x14ac:dyDescent="0.3">
      <c r="A58" s="78">
        <v>56</v>
      </c>
      <c r="B58" s="79" t="s">
        <v>117</v>
      </c>
      <c r="C58" s="78">
        <v>65</v>
      </c>
      <c r="D58" s="78">
        <v>85</v>
      </c>
      <c r="E58" s="78">
        <v>76</v>
      </c>
      <c r="F58" s="78">
        <v>61</v>
      </c>
      <c r="G58" s="78">
        <v>79</v>
      </c>
    </row>
    <row r="59" spans="1:7" x14ac:dyDescent="0.3">
      <c r="A59" s="78">
        <v>57</v>
      </c>
      <c r="B59" s="79" t="s">
        <v>117</v>
      </c>
      <c r="C59" s="77">
        <v>60</v>
      </c>
      <c r="D59" s="77">
        <v>88</v>
      </c>
      <c r="E59" s="77">
        <v>84</v>
      </c>
      <c r="F59" s="77">
        <v>90</v>
      </c>
      <c r="G59" s="77">
        <v>69</v>
      </c>
    </row>
    <row r="60" spans="1:7" x14ac:dyDescent="0.3">
      <c r="A60" s="78">
        <v>58</v>
      </c>
      <c r="B60" s="79" t="s">
        <v>129</v>
      </c>
      <c r="C60" s="78">
        <v>70</v>
      </c>
      <c r="D60" s="78">
        <v>86</v>
      </c>
      <c r="E60" s="78">
        <v>84</v>
      </c>
      <c r="F60" s="78">
        <v>86</v>
      </c>
      <c r="G60" s="78">
        <v>68</v>
      </c>
    </row>
    <row r="61" spans="1:7" x14ac:dyDescent="0.3">
      <c r="A61" s="78">
        <v>59</v>
      </c>
      <c r="B61" s="79" t="s">
        <v>130</v>
      </c>
      <c r="C61" s="77">
        <v>68</v>
      </c>
      <c r="D61" s="77">
        <v>77</v>
      </c>
      <c r="E61" s="77">
        <v>89</v>
      </c>
      <c r="F61" s="77">
        <v>71</v>
      </c>
      <c r="G61" s="77">
        <v>65</v>
      </c>
    </row>
    <row r="62" spans="1:7" x14ac:dyDescent="0.3">
      <c r="A62" s="78">
        <v>60</v>
      </c>
      <c r="B62" s="79" t="s">
        <v>131</v>
      </c>
      <c r="C62" s="78">
        <v>67</v>
      </c>
      <c r="D62" s="78">
        <v>86</v>
      </c>
      <c r="E62" s="78">
        <v>85</v>
      </c>
      <c r="F62" s="78">
        <v>68</v>
      </c>
      <c r="G62" s="78">
        <v>70</v>
      </c>
    </row>
    <row r="63" spans="1:7" x14ac:dyDescent="0.3">
      <c r="A63" s="78">
        <v>61</v>
      </c>
      <c r="B63" s="79" t="s">
        <v>132</v>
      </c>
      <c r="C63" s="77">
        <v>68</v>
      </c>
      <c r="D63" s="77">
        <v>75</v>
      </c>
      <c r="E63" s="77">
        <v>83</v>
      </c>
      <c r="F63" s="77">
        <v>93</v>
      </c>
      <c r="G63" s="77">
        <v>92</v>
      </c>
    </row>
    <row r="64" spans="1:7" x14ac:dyDescent="0.3">
      <c r="A64" s="78">
        <v>62</v>
      </c>
      <c r="B64" s="79" t="s">
        <v>133</v>
      </c>
      <c r="C64" s="78">
        <v>73</v>
      </c>
      <c r="D64" s="78">
        <v>76</v>
      </c>
      <c r="E64" s="78">
        <v>79</v>
      </c>
      <c r="F64" s="78">
        <v>77</v>
      </c>
      <c r="G64" s="78">
        <v>64</v>
      </c>
    </row>
    <row r="65" spans="1:7" x14ac:dyDescent="0.3">
      <c r="A65" s="78">
        <v>63</v>
      </c>
      <c r="B65" s="79" t="s">
        <v>98</v>
      </c>
      <c r="C65" s="77">
        <v>79</v>
      </c>
      <c r="D65" s="77">
        <v>79</v>
      </c>
      <c r="E65" s="77">
        <v>84</v>
      </c>
      <c r="F65" s="77">
        <v>73</v>
      </c>
      <c r="G65" s="77">
        <v>93</v>
      </c>
    </row>
    <row r="66" spans="1:7" x14ac:dyDescent="0.3">
      <c r="A66" s="78">
        <v>64</v>
      </c>
      <c r="B66" s="79" t="s">
        <v>134</v>
      </c>
      <c r="C66" s="78">
        <v>70</v>
      </c>
      <c r="D66" s="78">
        <v>76</v>
      </c>
      <c r="E66" s="78">
        <v>91</v>
      </c>
      <c r="F66" s="78">
        <v>63</v>
      </c>
      <c r="G66" s="78">
        <v>75</v>
      </c>
    </row>
    <row r="67" spans="1:7" x14ac:dyDescent="0.3">
      <c r="A67" s="78">
        <v>65</v>
      </c>
      <c r="B67" s="79" t="s">
        <v>135</v>
      </c>
      <c r="C67" s="77">
        <v>78</v>
      </c>
      <c r="D67" s="77">
        <v>69</v>
      </c>
      <c r="E67" s="77">
        <v>88</v>
      </c>
      <c r="F67" s="77">
        <v>73</v>
      </c>
      <c r="G67" s="77">
        <v>72</v>
      </c>
    </row>
    <row r="68" spans="1:7" x14ac:dyDescent="0.3">
      <c r="A68" s="78">
        <v>66</v>
      </c>
      <c r="B68" s="79" t="s">
        <v>136</v>
      </c>
      <c r="C68" s="78">
        <v>55</v>
      </c>
      <c r="D68" s="78">
        <v>80</v>
      </c>
      <c r="E68" s="78">
        <v>93</v>
      </c>
      <c r="F68" s="78">
        <v>91</v>
      </c>
      <c r="G68" s="78">
        <v>65</v>
      </c>
    </row>
    <row r="69" spans="1:7" x14ac:dyDescent="0.3">
      <c r="A69" s="78">
        <v>67</v>
      </c>
      <c r="B69" s="79" t="s">
        <v>137</v>
      </c>
      <c r="C69" s="77">
        <v>56</v>
      </c>
      <c r="D69" s="77">
        <v>84</v>
      </c>
      <c r="E69" s="77">
        <v>63</v>
      </c>
      <c r="F69" s="77">
        <v>64</v>
      </c>
      <c r="G69" s="77">
        <v>60</v>
      </c>
    </row>
    <row r="70" spans="1:7" x14ac:dyDescent="0.3">
      <c r="A70" s="78">
        <v>68</v>
      </c>
      <c r="B70" s="79" t="s">
        <v>138</v>
      </c>
      <c r="C70" s="78">
        <v>69</v>
      </c>
      <c r="D70" s="78">
        <v>82</v>
      </c>
      <c r="E70" s="78">
        <v>89</v>
      </c>
      <c r="F70" s="78">
        <v>72</v>
      </c>
      <c r="G70" s="78">
        <v>79</v>
      </c>
    </row>
    <row r="71" spans="1:7" x14ac:dyDescent="0.3">
      <c r="A71" s="78">
        <v>69</v>
      </c>
      <c r="B71" s="79" t="s">
        <v>139</v>
      </c>
      <c r="C71" s="77">
        <v>76</v>
      </c>
      <c r="D71" s="77">
        <v>74</v>
      </c>
      <c r="E71" s="77">
        <v>66</v>
      </c>
      <c r="F71" s="77">
        <v>80</v>
      </c>
      <c r="G71" s="77">
        <v>64</v>
      </c>
    </row>
    <row r="72" spans="1:7" x14ac:dyDescent="0.3">
      <c r="A72" s="78">
        <v>70</v>
      </c>
      <c r="B72" s="79" t="s">
        <v>114</v>
      </c>
      <c r="C72" s="78">
        <v>74</v>
      </c>
      <c r="D72" s="78">
        <v>92</v>
      </c>
      <c r="E72" s="78">
        <v>67</v>
      </c>
      <c r="F72" s="78">
        <v>84</v>
      </c>
      <c r="G72" s="78">
        <v>69</v>
      </c>
    </row>
    <row r="73" spans="1:7" x14ac:dyDescent="0.3">
      <c r="A73" s="78">
        <v>71</v>
      </c>
      <c r="B73" s="79" t="s">
        <v>140</v>
      </c>
      <c r="C73" s="77">
        <v>79</v>
      </c>
      <c r="D73" s="77">
        <v>75</v>
      </c>
      <c r="E73" s="77">
        <v>84</v>
      </c>
      <c r="F73" s="77">
        <v>92</v>
      </c>
      <c r="G73" s="77">
        <v>62</v>
      </c>
    </row>
    <row r="74" spans="1:7" x14ac:dyDescent="0.3">
      <c r="A74" s="78">
        <v>72</v>
      </c>
      <c r="B74" s="79" t="s">
        <v>141</v>
      </c>
      <c r="C74" s="78">
        <v>88</v>
      </c>
      <c r="D74" s="78">
        <v>63</v>
      </c>
      <c r="E74" s="78">
        <v>69</v>
      </c>
      <c r="F74" s="78">
        <v>72</v>
      </c>
      <c r="G74" s="78">
        <v>72</v>
      </c>
    </row>
    <row r="75" spans="1:7" x14ac:dyDescent="0.3">
      <c r="A75" s="78">
        <v>73</v>
      </c>
      <c r="B75" s="79" t="s">
        <v>142</v>
      </c>
      <c r="C75" s="77">
        <v>52</v>
      </c>
      <c r="D75" s="77">
        <v>71</v>
      </c>
      <c r="E75" s="77">
        <v>61</v>
      </c>
      <c r="F75" s="77">
        <v>86</v>
      </c>
      <c r="G75" s="77">
        <v>80</v>
      </c>
    </row>
    <row r="76" spans="1:7" x14ac:dyDescent="0.3">
      <c r="A76" s="78">
        <v>74</v>
      </c>
      <c r="B76" s="79" t="s">
        <v>143</v>
      </c>
      <c r="C76" s="78">
        <v>55</v>
      </c>
      <c r="D76" s="78">
        <v>81</v>
      </c>
      <c r="E76" s="78">
        <v>70</v>
      </c>
      <c r="F76" s="78">
        <v>87</v>
      </c>
      <c r="G76" s="78">
        <v>76</v>
      </c>
    </row>
    <row r="77" spans="1:7" x14ac:dyDescent="0.3">
      <c r="A77" s="78">
        <v>75</v>
      </c>
      <c r="B77" s="79" t="s">
        <v>144</v>
      </c>
      <c r="C77" s="77">
        <v>55</v>
      </c>
      <c r="D77" s="77">
        <v>65</v>
      </c>
      <c r="E77" s="77">
        <v>76</v>
      </c>
      <c r="F77" s="77">
        <v>82</v>
      </c>
      <c r="G77" s="77">
        <v>82</v>
      </c>
    </row>
    <row r="78" spans="1:7" x14ac:dyDescent="0.3">
      <c r="A78" s="78">
        <v>76</v>
      </c>
      <c r="B78" s="79" t="s">
        <v>145</v>
      </c>
      <c r="C78" s="78">
        <v>69</v>
      </c>
      <c r="D78" s="78">
        <v>77</v>
      </c>
      <c r="E78" s="78">
        <v>78</v>
      </c>
      <c r="F78" s="78">
        <v>86</v>
      </c>
      <c r="G78" s="78">
        <v>74</v>
      </c>
    </row>
    <row r="79" spans="1:7" x14ac:dyDescent="0.3">
      <c r="A79" s="78">
        <v>77</v>
      </c>
      <c r="B79" s="79" t="s">
        <v>146</v>
      </c>
      <c r="C79" s="77">
        <v>53</v>
      </c>
      <c r="D79" s="77">
        <v>73</v>
      </c>
      <c r="E79" s="77">
        <v>88</v>
      </c>
      <c r="F79" s="77">
        <v>78</v>
      </c>
      <c r="G79" s="77">
        <v>69</v>
      </c>
    </row>
    <row r="80" spans="1:7" x14ac:dyDescent="0.3">
      <c r="A80" s="78">
        <v>78</v>
      </c>
      <c r="B80" s="79" t="s">
        <v>147</v>
      </c>
      <c r="C80" s="78">
        <v>69</v>
      </c>
      <c r="D80" s="78">
        <v>69</v>
      </c>
      <c r="E80" s="78">
        <v>93</v>
      </c>
      <c r="F80" s="78">
        <v>68</v>
      </c>
      <c r="G80" s="78">
        <v>68</v>
      </c>
    </row>
    <row r="81" spans="1:7" x14ac:dyDescent="0.3">
      <c r="A81" s="78">
        <v>79</v>
      </c>
      <c r="B81" s="79" t="s">
        <v>148</v>
      </c>
      <c r="C81" s="77">
        <v>89</v>
      </c>
      <c r="D81" s="77">
        <v>73</v>
      </c>
      <c r="E81" s="77">
        <v>86</v>
      </c>
      <c r="F81" s="77">
        <v>93</v>
      </c>
      <c r="G81" s="77">
        <v>72</v>
      </c>
    </row>
    <row r="82" spans="1:7" x14ac:dyDescent="0.3">
      <c r="A82" s="78">
        <v>80</v>
      </c>
      <c r="B82" s="79" t="s">
        <v>149</v>
      </c>
      <c r="C82" s="78">
        <v>51</v>
      </c>
      <c r="D82" s="78">
        <v>82</v>
      </c>
      <c r="E82" s="78">
        <v>72</v>
      </c>
      <c r="F82" s="78">
        <v>70</v>
      </c>
      <c r="G82" s="78">
        <v>88</v>
      </c>
    </row>
    <row r="83" spans="1:7" x14ac:dyDescent="0.3">
      <c r="A83" s="78">
        <v>81</v>
      </c>
      <c r="B83" s="79" t="s">
        <v>150</v>
      </c>
      <c r="C83" s="77">
        <v>58</v>
      </c>
      <c r="D83" s="77">
        <v>84</v>
      </c>
      <c r="E83" s="77">
        <v>90</v>
      </c>
      <c r="F83" s="77">
        <v>92</v>
      </c>
      <c r="G83" s="77">
        <v>87</v>
      </c>
    </row>
    <row r="84" spans="1:7" x14ac:dyDescent="0.3">
      <c r="A84" s="78">
        <v>82</v>
      </c>
      <c r="B84" s="79" t="s">
        <v>109</v>
      </c>
      <c r="C84" s="78">
        <v>53</v>
      </c>
      <c r="D84" s="78">
        <v>72</v>
      </c>
      <c r="E84" s="78">
        <v>80</v>
      </c>
      <c r="F84" s="78">
        <v>93</v>
      </c>
      <c r="G84" s="78">
        <v>64</v>
      </c>
    </row>
    <row r="85" spans="1:7" x14ac:dyDescent="0.3">
      <c r="A85" s="78">
        <v>83</v>
      </c>
      <c r="B85" s="79" t="s">
        <v>151</v>
      </c>
      <c r="C85" s="77">
        <v>83</v>
      </c>
      <c r="D85" s="77">
        <v>61</v>
      </c>
      <c r="E85" s="77">
        <v>74</v>
      </c>
      <c r="F85" s="77">
        <v>81</v>
      </c>
      <c r="G85" s="77">
        <v>63</v>
      </c>
    </row>
    <row r="86" spans="1:7" x14ac:dyDescent="0.3">
      <c r="A86" s="78">
        <v>84</v>
      </c>
      <c r="B86" s="79" t="s">
        <v>152</v>
      </c>
      <c r="C86" s="78">
        <v>79</v>
      </c>
      <c r="D86" s="78">
        <v>79</v>
      </c>
      <c r="E86" s="78">
        <v>84</v>
      </c>
      <c r="F86" s="78">
        <v>65</v>
      </c>
      <c r="G86" s="78">
        <v>74</v>
      </c>
    </row>
    <row r="87" spans="1:7" x14ac:dyDescent="0.3">
      <c r="A87" s="78">
        <v>85</v>
      </c>
      <c r="B87" s="79" t="s">
        <v>153</v>
      </c>
      <c r="C87" s="77">
        <v>87</v>
      </c>
      <c r="D87" s="77">
        <v>77</v>
      </c>
      <c r="E87" s="77">
        <v>61</v>
      </c>
      <c r="F87" s="77">
        <v>63</v>
      </c>
      <c r="G87" s="77">
        <v>68</v>
      </c>
    </row>
    <row r="88" spans="1:7" x14ac:dyDescent="0.3">
      <c r="A88" s="78">
        <v>86</v>
      </c>
      <c r="B88" s="79" t="s">
        <v>154</v>
      </c>
      <c r="C88" s="78">
        <v>66</v>
      </c>
      <c r="D88" s="78">
        <v>87</v>
      </c>
      <c r="E88" s="78">
        <v>65</v>
      </c>
      <c r="F88" s="78">
        <v>92</v>
      </c>
      <c r="G88" s="78">
        <v>69</v>
      </c>
    </row>
    <row r="89" spans="1:7" x14ac:dyDescent="0.3">
      <c r="A89" s="78">
        <v>87</v>
      </c>
      <c r="B89" s="79" t="s">
        <v>155</v>
      </c>
      <c r="C89" s="77">
        <v>81</v>
      </c>
      <c r="D89" s="77">
        <v>71</v>
      </c>
      <c r="E89" s="77">
        <v>77</v>
      </c>
      <c r="F89" s="77">
        <v>88</v>
      </c>
      <c r="G89" s="77">
        <v>75</v>
      </c>
    </row>
    <row r="90" spans="1:7" x14ac:dyDescent="0.3">
      <c r="A90" s="78">
        <v>88</v>
      </c>
      <c r="B90" s="79" t="s">
        <v>156</v>
      </c>
      <c r="C90" s="78">
        <v>57</v>
      </c>
      <c r="D90" s="78">
        <v>92</v>
      </c>
      <c r="E90" s="78">
        <v>61</v>
      </c>
      <c r="F90" s="78">
        <v>67</v>
      </c>
      <c r="G90" s="78">
        <v>60</v>
      </c>
    </row>
    <row r="91" spans="1:7" x14ac:dyDescent="0.3">
      <c r="A91" s="78">
        <v>89</v>
      </c>
      <c r="B91" s="79" t="s">
        <v>157</v>
      </c>
      <c r="C91" s="77">
        <v>82</v>
      </c>
      <c r="D91" s="77">
        <v>61</v>
      </c>
      <c r="E91" s="77">
        <v>77</v>
      </c>
      <c r="F91" s="77">
        <v>91</v>
      </c>
      <c r="G91" s="77">
        <v>91</v>
      </c>
    </row>
    <row r="92" spans="1:7" x14ac:dyDescent="0.3">
      <c r="A92" s="78">
        <v>90</v>
      </c>
      <c r="B92" s="79" t="s">
        <v>158</v>
      </c>
      <c r="C92" s="78">
        <v>71</v>
      </c>
      <c r="D92" s="78">
        <v>85</v>
      </c>
      <c r="E92" s="78">
        <v>91</v>
      </c>
      <c r="F92" s="78">
        <v>69</v>
      </c>
      <c r="G92" s="78">
        <v>76</v>
      </c>
    </row>
    <row r="93" spans="1:7" x14ac:dyDescent="0.3">
      <c r="A93" s="78">
        <v>91</v>
      </c>
      <c r="B93" s="79" t="s">
        <v>159</v>
      </c>
      <c r="C93" s="77">
        <v>90</v>
      </c>
      <c r="D93" s="77">
        <v>62</v>
      </c>
      <c r="E93" s="77">
        <v>66</v>
      </c>
      <c r="F93" s="77">
        <v>60</v>
      </c>
      <c r="G93" s="77">
        <v>81</v>
      </c>
    </row>
    <row r="94" spans="1:7" x14ac:dyDescent="0.3">
      <c r="A94" s="78">
        <v>92</v>
      </c>
      <c r="B94" s="79" t="s">
        <v>160</v>
      </c>
      <c r="C94" s="78">
        <v>60</v>
      </c>
      <c r="D94" s="78">
        <v>86</v>
      </c>
      <c r="E94" s="78">
        <v>69</v>
      </c>
      <c r="F94" s="78">
        <v>60</v>
      </c>
      <c r="G94" s="78">
        <v>73</v>
      </c>
    </row>
    <row r="95" spans="1:7" x14ac:dyDescent="0.3">
      <c r="A95" s="78">
        <v>93</v>
      </c>
      <c r="B95" s="79" t="s">
        <v>161</v>
      </c>
      <c r="C95" s="77">
        <v>58</v>
      </c>
      <c r="D95" s="77">
        <v>71</v>
      </c>
      <c r="E95" s="77">
        <v>93</v>
      </c>
      <c r="F95" s="77">
        <v>78</v>
      </c>
      <c r="G95" s="77">
        <v>82</v>
      </c>
    </row>
    <row r="96" spans="1:7" x14ac:dyDescent="0.3">
      <c r="A96" s="78">
        <v>94</v>
      </c>
      <c r="B96" s="79" t="s">
        <v>162</v>
      </c>
      <c r="C96" s="78">
        <v>80</v>
      </c>
      <c r="D96" s="78">
        <v>64</v>
      </c>
      <c r="E96" s="78">
        <v>61</v>
      </c>
      <c r="F96" s="78">
        <v>89</v>
      </c>
      <c r="G96" s="78">
        <v>89</v>
      </c>
    </row>
    <row r="97" spans="1:7" x14ac:dyDescent="0.3">
      <c r="A97" s="78">
        <v>95</v>
      </c>
      <c r="B97" s="79" t="s">
        <v>163</v>
      </c>
      <c r="C97" s="77">
        <v>60</v>
      </c>
      <c r="D97" s="77">
        <v>76</v>
      </c>
      <c r="E97" s="77">
        <v>71</v>
      </c>
      <c r="F97" s="77">
        <v>60</v>
      </c>
      <c r="G97" s="77">
        <v>67</v>
      </c>
    </row>
    <row r="98" spans="1:7" x14ac:dyDescent="0.3">
      <c r="A98" s="78">
        <v>96</v>
      </c>
      <c r="B98" s="79" t="s">
        <v>164</v>
      </c>
      <c r="C98" s="78">
        <v>61</v>
      </c>
      <c r="D98" s="78">
        <v>73</v>
      </c>
      <c r="E98" s="78">
        <v>71</v>
      </c>
      <c r="F98" s="78">
        <v>81</v>
      </c>
      <c r="G98" s="78">
        <v>75</v>
      </c>
    </row>
    <row r="99" spans="1:7" x14ac:dyDescent="0.3">
      <c r="A99" s="78">
        <v>97</v>
      </c>
      <c r="B99" s="79" t="s">
        <v>165</v>
      </c>
      <c r="C99" s="77">
        <v>83</v>
      </c>
      <c r="D99" s="77">
        <v>81</v>
      </c>
      <c r="E99" s="77">
        <v>83</v>
      </c>
      <c r="F99" s="77">
        <v>60</v>
      </c>
      <c r="G99" s="77">
        <v>88</v>
      </c>
    </row>
    <row r="100" spans="1:7" x14ac:dyDescent="0.3">
      <c r="A100" s="78">
        <v>98</v>
      </c>
      <c r="B100" s="79" t="s">
        <v>166</v>
      </c>
      <c r="C100" s="78">
        <v>87</v>
      </c>
      <c r="D100" s="78">
        <v>64</v>
      </c>
      <c r="E100" s="78">
        <v>88</v>
      </c>
      <c r="F100" s="78">
        <v>66</v>
      </c>
      <c r="G100" s="78">
        <v>82</v>
      </c>
    </row>
    <row r="101" spans="1:7" x14ac:dyDescent="0.3">
      <c r="A101" s="78">
        <v>99</v>
      </c>
      <c r="B101" s="79" t="s">
        <v>167</v>
      </c>
      <c r="C101" s="77">
        <v>84</v>
      </c>
      <c r="D101" s="77">
        <v>71</v>
      </c>
      <c r="E101" s="77">
        <v>78</v>
      </c>
      <c r="F101" s="77">
        <v>65</v>
      </c>
      <c r="G101" s="77">
        <v>72</v>
      </c>
    </row>
    <row r="102" spans="1:7" x14ac:dyDescent="0.3">
      <c r="A102" s="78">
        <v>100</v>
      </c>
      <c r="B102" s="79" t="s">
        <v>168</v>
      </c>
      <c r="C102" s="78">
        <v>54</v>
      </c>
      <c r="D102" s="78">
        <v>84</v>
      </c>
      <c r="E102" s="78">
        <v>70</v>
      </c>
      <c r="F102" s="78">
        <v>81</v>
      </c>
      <c r="G102" s="78">
        <v>85</v>
      </c>
    </row>
  </sheetData>
  <mergeCells count="5">
    <mergeCell ref="A1:G1"/>
    <mergeCell ref="I1:J1"/>
    <mergeCell ref="O1:P1"/>
    <mergeCell ref="L8:M8"/>
    <mergeCell ref="O8:P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E66E-3BC6-4647-BF93-A13C3953A193}">
  <dimension ref="A1:D37"/>
  <sheetViews>
    <sheetView topLeftCell="A31" workbookViewId="0">
      <selection activeCell="A38" sqref="A38"/>
    </sheetView>
  </sheetViews>
  <sheetFormatPr defaultRowHeight="14.4" x14ac:dyDescent="0.3"/>
  <cols>
    <col min="2" max="2" width="10.77734375" customWidth="1"/>
    <col min="3" max="3" width="12.33203125" customWidth="1"/>
    <col min="4" max="4" width="10.88671875" customWidth="1"/>
  </cols>
  <sheetData>
    <row r="1" spans="1:4" ht="18" x14ac:dyDescent="0.35">
      <c r="B1" s="126" t="s">
        <v>17</v>
      </c>
      <c r="C1" s="127"/>
      <c r="D1" s="127"/>
    </row>
    <row r="2" spans="1:4" x14ac:dyDescent="0.3">
      <c r="A2" t="s">
        <v>18</v>
      </c>
      <c r="B2" t="s">
        <v>14</v>
      </c>
      <c r="C2" t="s">
        <v>15</v>
      </c>
      <c r="D2" t="s">
        <v>16</v>
      </c>
    </row>
    <row r="3" spans="1:4" x14ac:dyDescent="0.3">
      <c r="A3">
        <v>1</v>
      </c>
      <c r="B3">
        <v>111</v>
      </c>
      <c r="C3">
        <v>243.2</v>
      </c>
      <c r="D3">
        <v>273.60000000000002</v>
      </c>
    </row>
    <row r="4" spans="1:4" x14ac:dyDescent="0.3">
      <c r="A4">
        <v>2</v>
      </c>
      <c r="B4">
        <v>109</v>
      </c>
      <c r="C4">
        <v>282.8</v>
      </c>
      <c r="D4">
        <v>201.8</v>
      </c>
    </row>
    <row r="5" spans="1:4" x14ac:dyDescent="0.3">
      <c r="A5">
        <v>3</v>
      </c>
      <c r="B5">
        <v>117</v>
      </c>
      <c r="C5">
        <v>292</v>
      </c>
      <c r="D5">
        <v>271.7</v>
      </c>
    </row>
    <row r="6" spans="1:4" x14ac:dyDescent="0.3">
      <c r="A6">
        <v>4</v>
      </c>
      <c r="B6">
        <v>165.2</v>
      </c>
      <c r="C6">
        <v>263.10000000000002</v>
      </c>
      <c r="D6">
        <v>205.2</v>
      </c>
    </row>
    <row r="7" spans="1:4" x14ac:dyDescent="0.3">
      <c r="A7">
        <v>5</v>
      </c>
      <c r="B7">
        <v>92.3</v>
      </c>
      <c r="C7">
        <v>254.9</v>
      </c>
      <c r="D7">
        <v>201.4</v>
      </c>
    </row>
    <row r="8" spans="1:4" x14ac:dyDescent="0.3">
      <c r="A8">
        <v>6</v>
      </c>
      <c r="B8">
        <v>177.6</v>
      </c>
      <c r="C8">
        <v>284.8</v>
      </c>
      <c r="D8">
        <v>248.2</v>
      </c>
    </row>
    <row r="9" spans="1:4" x14ac:dyDescent="0.3">
      <c r="A9">
        <v>7</v>
      </c>
      <c r="B9">
        <v>153.1</v>
      </c>
      <c r="C9">
        <v>224.4</v>
      </c>
      <c r="D9">
        <v>310.89999999999998</v>
      </c>
    </row>
    <row r="10" spans="1:4" x14ac:dyDescent="0.3">
      <c r="A10">
        <v>8</v>
      </c>
      <c r="B10">
        <v>126.5</v>
      </c>
      <c r="C10">
        <v>325.3</v>
      </c>
      <c r="D10">
        <v>313.2</v>
      </c>
    </row>
    <row r="11" spans="1:4" x14ac:dyDescent="0.3">
      <c r="A11">
        <v>9</v>
      </c>
      <c r="B11">
        <v>206.6</v>
      </c>
      <c r="C11">
        <v>307.8</v>
      </c>
      <c r="D11">
        <v>234.1</v>
      </c>
    </row>
    <row r="12" spans="1:4" x14ac:dyDescent="0.3">
      <c r="A12">
        <v>10</v>
      </c>
      <c r="B12">
        <v>212</v>
      </c>
      <c r="C12">
        <v>246.5</v>
      </c>
      <c r="D12">
        <v>288.7</v>
      </c>
    </row>
    <row r="13" spans="1:4" x14ac:dyDescent="0.3">
      <c r="A13">
        <v>11</v>
      </c>
      <c r="B13">
        <v>193.2</v>
      </c>
      <c r="C13">
        <v>164</v>
      </c>
      <c r="D13">
        <v>215.4</v>
      </c>
    </row>
    <row r="14" spans="1:4" x14ac:dyDescent="0.3">
      <c r="A14">
        <v>12</v>
      </c>
      <c r="B14">
        <v>106.7</v>
      </c>
      <c r="C14">
        <v>330.6</v>
      </c>
      <c r="D14">
        <v>262.5</v>
      </c>
    </row>
    <row r="15" spans="1:4" x14ac:dyDescent="0.3">
      <c r="A15">
        <v>13</v>
      </c>
      <c r="B15">
        <v>214.2</v>
      </c>
      <c r="C15">
        <v>269.3</v>
      </c>
      <c r="D15">
        <v>194.6</v>
      </c>
    </row>
    <row r="16" spans="1:4" x14ac:dyDescent="0.3">
      <c r="A16">
        <v>14</v>
      </c>
      <c r="B16">
        <v>156.5</v>
      </c>
      <c r="C16">
        <v>351.3</v>
      </c>
      <c r="D16">
        <v>242.2</v>
      </c>
    </row>
    <row r="17" spans="1:4" x14ac:dyDescent="0.3">
      <c r="A17">
        <v>15</v>
      </c>
      <c r="B17">
        <v>157</v>
      </c>
      <c r="C17">
        <v>231.6</v>
      </c>
      <c r="D17">
        <v>230.6</v>
      </c>
    </row>
    <row r="18" spans="1:4" x14ac:dyDescent="0.3">
      <c r="A18">
        <v>16</v>
      </c>
      <c r="B18">
        <v>232.3</v>
      </c>
      <c r="C18">
        <v>270.60000000000002</v>
      </c>
      <c r="D18">
        <v>313.7</v>
      </c>
    </row>
    <row r="19" spans="1:4" x14ac:dyDescent="0.3">
      <c r="A19">
        <v>17</v>
      </c>
      <c r="B19">
        <v>232.9</v>
      </c>
      <c r="C19">
        <v>286</v>
      </c>
      <c r="D19">
        <v>297.10000000000002</v>
      </c>
    </row>
    <row r="20" spans="1:4" x14ac:dyDescent="0.3">
      <c r="A20">
        <v>18</v>
      </c>
      <c r="B20">
        <v>212.7</v>
      </c>
      <c r="C20">
        <v>187.5</v>
      </c>
      <c r="D20">
        <v>249.6</v>
      </c>
    </row>
    <row r="21" spans="1:4" x14ac:dyDescent="0.3">
      <c r="A21">
        <v>19</v>
      </c>
      <c r="B21">
        <v>195.2</v>
      </c>
      <c r="C21">
        <v>309.7</v>
      </c>
      <c r="D21">
        <v>290.60000000000002</v>
      </c>
    </row>
    <row r="22" spans="1:4" x14ac:dyDescent="0.3">
      <c r="A22">
        <v>20</v>
      </c>
      <c r="B22">
        <v>163.69999999999999</v>
      </c>
      <c r="C22">
        <v>297.5</v>
      </c>
      <c r="D22">
        <v>193.4</v>
      </c>
    </row>
    <row r="23" spans="1:4" x14ac:dyDescent="0.3">
      <c r="A23">
        <v>21</v>
      </c>
      <c r="B23">
        <v>192.3</v>
      </c>
      <c r="C23">
        <v>294.10000000000002</v>
      </c>
      <c r="D23">
        <v>277.89999999999998</v>
      </c>
    </row>
    <row r="24" spans="1:4" x14ac:dyDescent="0.3">
      <c r="A24">
        <v>22</v>
      </c>
      <c r="B24">
        <v>205.3</v>
      </c>
      <c r="C24">
        <v>318.3</v>
      </c>
      <c r="D24">
        <v>220.1</v>
      </c>
    </row>
    <row r="25" spans="1:4" x14ac:dyDescent="0.3">
      <c r="A25">
        <v>23</v>
      </c>
      <c r="B25">
        <v>101.9</v>
      </c>
      <c r="C25">
        <v>340</v>
      </c>
      <c r="D25">
        <v>276.7</v>
      </c>
    </row>
    <row r="26" spans="1:4" x14ac:dyDescent="0.3">
      <c r="A26">
        <v>24</v>
      </c>
      <c r="B26">
        <v>134.6</v>
      </c>
      <c r="C26">
        <v>331.1</v>
      </c>
      <c r="D26">
        <v>258.7</v>
      </c>
    </row>
    <row r="27" spans="1:4" x14ac:dyDescent="0.3">
      <c r="A27">
        <v>25</v>
      </c>
      <c r="B27">
        <v>204.2</v>
      </c>
      <c r="C27">
        <v>305.7</v>
      </c>
      <c r="D27">
        <v>237.8</v>
      </c>
    </row>
    <row r="28" spans="1:4" x14ac:dyDescent="0.3">
      <c r="A28">
        <v>26</v>
      </c>
      <c r="B28">
        <v>97.5</v>
      </c>
      <c r="C28">
        <v>320.10000000000002</v>
      </c>
      <c r="D28">
        <v>336.1</v>
      </c>
    </row>
    <row r="29" spans="1:4" x14ac:dyDescent="0.3">
      <c r="A29">
        <v>27</v>
      </c>
      <c r="B29">
        <v>176.7</v>
      </c>
      <c r="C29">
        <v>349.3</v>
      </c>
      <c r="D29">
        <v>259.3</v>
      </c>
    </row>
    <row r="30" spans="1:4" x14ac:dyDescent="0.3">
      <c r="A30">
        <v>28</v>
      </c>
      <c r="B30">
        <v>178.6</v>
      </c>
      <c r="C30">
        <v>304.8</v>
      </c>
      <c r="D30">
        <v>233.4</v>
      </c>
    </row>
    <row r="31" spans="1:4" x14ac:dyDescent="0.3">
      <c r="A31">
        <v>29</v>
      </c>
      <c r="B31">
        <v>171.23</v>
      </c>
      <c r="C31">
        <v>297.39999999999998</v>
      </c>
      <c r="D31">
        <v>244.3</v>
      </c>
    </row>
    <row r="32" spans="1:4" x14ac:dyDescent="0.3">
      <c r="A32">
        <v>30</v>
      </c>
      <c r="C32">
        <v>233.33</v>
      </c>
      <c r="D32">
        <v>233.33</v>
      </c>
    </row>
    <row r="33" spans="1:4" x14ac:dyDescent="0.3">
      <c r="A33">
        <v>31</v>
      </c>
      <c r="C33">
        <v>301.39999999999998</v>
      </c>
      <c r="D33">
        <v>2666.5</v>
      </c>
    </row>
    <row r="35" spans="1:4" x14ac:dyDescent="0.3">
      <c r="A35" t="s">
        <v>10</v>
      </c>
      <c r="B35">
        <f>AVERAGE(All_India_Rainfall[JUN])</f>
        <v>165.41482758620688</v>
      </c>
      <c r="C35">
        <f>AVERAGE(All_India_Rainfall[JUL])</f>
        <v>284.46548387096783</v>
      </c>
      <c r="D35">
        <f>AVERAGE(All_India_Rainfall[AUG])</f>
        <v>331.69774193548392</v>
      </c>
    </row>
    <row r="36" spans="1:4" x14ac:dyDescent="0.3">
      <c r="A36" t="s">
        <v>19</v>
      </c>
      <c r="B36">
        <f>COUNT(All_India_Rainfall[JUN])</f>
        <v>29</v>
      </c>
      <c r="C36">
        <f>COUNT(All_India_Rainfall[JUL])</f>
        <v>31</v>
      </c>
      <c r="D36">
        <f>COUNT(All_India_Rainfall[AUG])</f>
        <v>31</v>
      </c>
    </row>
    <row r="37" spans="1:4" x14ac:dyDescent="0.3">
      <c r="A37" t="s">
        <v>20</v>
      </c>
      <c r="B37">
        <f>COUNTA(All_India_Rainfall[JUN])</f>
        <v>29</v>
      </c>
      <c r="C37">
        <f>COUNTA(All_India_Rainfall[JUL])</f>
        <v>31</v>
      </c>
      <c r="D37">
        <f>COUNTA(All_India_Rainfall[AUG])</f>
        <v>31</v>
      </c>
    </row>
  </sheetData>
  <mergeCells count="1">
    <mergeCell ref="B1:D1"/>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4BD9-7B45-4894-B3A1-8E652D3CD509}">
  <dimension ref="B1:J11"/>
  <sheetViews>
    <sheetView workbookViewId="0">
      <selection activeCell="B13" sqref="B13"/>
    </sheetView>
  </sheetViews>
  <sheetFormatPr defaultRowHeight="14.4" x14ac:dyDescent="0.3"/>
  <cols>
    <col min="2" max="2" width="25.21875" bestFit="1" customWidth="1"/>
    <col min="8" max="8" width="7.6640625" bestFit="1" customWidth="1"/>
    <col min="10" max="10" width="10.21875" customWidth="1"/>
  </cols>
  <sheetData>
    <row r="1" spans="2:10" ht="15" thickBot="1" x14ac:dyDescent="0.35"/>
    <row r="2" spans="2:10" ht="50.4" x14ac:dyDescent="0.3">
      <c r="B2" s="7" t="s">
        <v>33</v>
      </c>
      <c r="C2" s="8" t="s">
        <v>21</v>
      </c>
      <c r="D2" s="8" t="s">
        <v>22</v>
      </c>
      <c r="E2" s="8" t="s">
        <v>23</v>
      </c>
      <c r="F2" s="8" t="s">
        <v>24</v>
      </c>
      <c r="G2" s="8" t="s">
        <v>25</v>
      </c>
      <c r="H2" s="8" t="s">
        <v>26</v>
      </c>
      <c r="I2" s="9" t="s">
        <v>19</v>
      </c>
      <c r="J2" s="10" t="s">
        <v>20</v>
      </c>
    </row>
    <row r="3" spans="2:10" ht="15.6" x14ac:dyDescent="0.3">
      <c r="B3" s="11"/>
      <c r="C3" s="4"/>
      <c r="D3" s="4"/>
      <c r="E3" s="4"/>
      <c r="F3" s="4"/>
      <c r="G3" s="4"/>
      <c r="H3" s="5"/>
      <c r="I3" s="6"/>
      <c r="J3" s="12"/>
    </row>
    <row r="4" spans="2:10" ht="15.6" x14ac:dyDescent="0.3">
      <c r="B4" s="13" t="s">
        <v>27</v>
      </c>
      <c r="C4" s="3">
        <v>9832.7000000000007</v>
      </c>
      <c r="D4" s="3">
        <v>9741.41</v>
      </c>
      <c r="E4" s="3">
        <v>18455.650000000001</v>
      </c>
      <c r="F4" s="3">
        <v>7224.3</v>
      </c>
      <c r="G4" s="3">
        <v>389.51</v>
      </c>
      <c r="H4" s="5">
        <f>SUM(C4:G4)</f>
        <v>45643.570000000007</v>
      </c>
      <c r="I4" s="6">
        <f>COUNT(C4:H4)</f>
        <v>6</v>
      </c>
      <c r="J4" s="12">
        <f>COUNTA(B4:H4)</f>
        <v>7</v>
      </c>
    </row>
    <row r="5" spans="2:10" ht="15.6" x14ac:dyDescent="0.3">
      <c r="B5" s="13" t="s">
        <v>28</v>
      </c>
      <c r="C5" s="3">
        <v>7263.96</v>
      </c>
      <c r="D5" s="3">
        <v>5998.79</v>
      </c>
      <c r="E5" s="3">
        <v>8350.7900000000009</v>
      </c>
      <c r="F5" s="3">
        <v>-121.3</v>
      </c>
      <c r="G5" s="3">
        <v>2556.42</v>
      </c>
      <c r="H5" s="5">
        <f t="shared" ref="H5:H10" si="0">SUM(C5:G5)</f>
        <v>24048.660000000003</v>
      </c>
      <c r="I5" s="6">
        <f t="shared" ref="I5:I10" si="1">COUNT(C5:H5)</f>
        <v>6</v>
      </c>
      <c r="J5" s="12">
        <f t="shared" ref="J5:J10" si="2">COUNTA(B5:H5)</f>
        <v>7</v>
      </c>
    </row>
    <row r="6" spans="2:10" ht="15.6" x14ac:dyDescent="0.3">
      <c r="B6" s="13" t="s">
        <v>29</v>
      </c>
      <c r="C6" s="3">
        <v>-1752.71</v>
      </c>
      <c r="D6" s="3">
        <v>4525.87</v>
      </c>
      <c r="E6" s="3">
        <v>-591.89</v>
      </c>
      <c r="F6" s="3">
        <v>-6833.74</v>
      </c>
      <c r="G6" s="3">
        <v>1585.19</v>
      </c>
      <c r="H6" s="5">
        <f t="shared" si="0"/>
        <v>-3067.2799999999993</v>
      </c>
      <c r="I6" s="6">
        <f t="shared" si="1"/>
        <v>6</v>
      </c>
      <c r="J6" s="12">
        <f t="shared" si="2"/>
        <v>7</v>
      </c>
    </row>
    <row r="7" spans="2:10" ht="15.6" x14ac:dyDescent="0.3">
      <c r="B7" s="13" t="s">
        <v>30</v>
      </c>
      <c r="C7" s="3">
        <v>-7441.39</v>
      </c>
      <c r="D7" s="3">
        <v>-8360.36</v>
      </c>
      <c r="E7" s="3">
        <v>-7851.77</v>
      </c>
      <c r="F7" s="3">
        <v>7418.62</v>
      </c>
      <c r="G7" s="3">
        <v>-4605.59</v>
      </c>
      <c r="H7" s="5">
        <f t="shared" si="0"/>
        <v>-20840.490000000002</v>
      </c>
      <c r="I7" s="6">
        <f t="shared" si="1"/>
        <v>6</v>
      </c>
      <c r="J7" s="12">
        <f t="shared" si="2"/>
        <v>7</v>
      </c>
    </row>
    <row r="8" spans="2:10" ht="15.6" x14ac:dyDescent="0.3">
      <c r="B8" s="13" t="s">
        <v>31</v>
      </c>
      <c r="C8" s="3">
        <v>-1915.74</v>
      </c>
      <c r="D8" s="3">
        <v>2193.2800000000002</v>
      </c>
      <c r="E8" s="3">
        <v>-92.87</v>
      </c>
      <c r="F8" s="3">
        <v>463.58</v>
      </c>
      <c r="G8" s="3">
        <v>-463.98</v>
      </c>
      <c r="H8" s="5">
        <f t="shared" si="0"/>
        <v>184.27000000000021</v>
      </c>
      <c r="I8" s="6">
        <f t="shared" si="1"/>
        <v>6</v>
      </c>
      <c r="J8" s="12">
        <f t="shared" si="2"/>
        <v>7</v>
      </c>
    </row>
    <row r="9" spans="2:10" ht="15.6" x14ac:dyDescent="0.3">
      <c r="B9" s="13" t="s">
        <v>32</v>
      </c>
      <c r="C9" s="3">
        <v>5718.23</v>
      </c>
      <c r="D9" s="3">
        <v>3524.95</v>
      </c>
      <c r="E9" s="3">
        <v>3187.28</v>
      </c>
      <c r="F9" s="3">
        <v>2723.7</v>
      </c>
      <c r="G9" s="3">
        <v>3187.75</v>
      </c>
      <c r="H9" s="5">
        <f t="shared" si="0"/>
        <v>18341.91</v>
      </c>
      <c r="I9" s="6">
        <f t="shared" si="1"/>
        <v>6</v>
      </c>
      <c r="J9" s="12">
        <f t="shared" si="2"/>
        <v>7</v>
      </c>
    </row>
    <row r="10" spans="2:10" ht="15.6" x14ac:dyDescent="0.3">
      <c r="B10" s="13" t="s">
        <v>34</v>
      </c>
      <c r="C10" s="3">
        <v>3802.49</v>
      </c>
      <c r="D10" s="3">
        <v>5718.23</v>
      </c>
      <c r="E10" s="3">
        <v>3094.41</v>
      </c>
      <c r="F10" s="4"/>
      <c r="G10" s="4"/>
      <c r="H10" s="5">
        <f t="shared" si="0"/>
        <v>12615.13</v>
      </c>
      <c r="I10" s="6">
        <f t="shared" si="1"/>
        <v>4</v>
      </c>
      <c r="J10" s="12">
        <f t="shared" si="2"/>
        <v>5</v>
      </c>
    </row>
    <row r="11" spans="2:10" ht="16.2" thickBot="1" x14ac:dyDescent="0.35">
      <c r="B11" s="14"/>
      <c r="C11" s="15"/>
      <c r="D11" s="15"/>
      <c r="E11" s="15"/>
      <c r="F11" s="15"/>
      <c r="G11" s="15"/>
      <c r="H11" s="15"/>
      <c r="I11" s="16"/>
      <c r="J11"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710D-A127-426E-AA7C-71BDBC76C045}">
  <dimension ref="A2:L24"/>
  <sheetViews>
    <sheetView workbookViewId="0">
      <selection activeCell="A2" sqref="A2:E24"/>
    </sheetView>
  </sheetViews>
  <sheetFormatPr defaultRowHeight="14.4" x14ac:dyDescent="0.3"/>
  <cols>
    <col min="3" max="3" width="9.21875" customWidth="1"/>
    <col min="4" max="4" width="16.109375" customWidth="1"/>
    <col min="7" max="7" width="12.88671875" customWidth="1"/>
    <col min="11" max="11" width="13.77734375" customWidth="1"/>
  </cols>
  <sheetData>
    <row r="2" spans="1:12" x14ac:dyDescent="0.3">
      <c r="A2" s="21" t="s">
        <v>35</v>
      </c>
      <c r="B2" s="1" t="s">
        <v>36</v>
      </c>
      <c r="C2" s="1" t="s">
        <v>56</v>
      </c>
      <c r="D2" s="1" t="s">
        <v>57</v>
      </c>
      <c r="E2" s="1" t="s">
        <v>58</v>
      </c>
      <c r="F2" s="1" t="s">
        <v>60</v>
      </c>
      <c r="G2" s="1" t="s">
        <v>61</v>
      </c>
      <c r="H2" s="1" t="s">
        <v>63</v>
      </c>
      <c r="I2" s="1" t="s">
        <v>19</v>
      </c>
      <c r="J2" s="1" t="s">
        <v>20</v>
      </c>
      <c r="K2" s="22" t="s">
        <v>59</v>
      </c>
      <c r="L2" s="18" t="s">
        <v>62</v>
      </c>
    </row>
    <row r="3" spans="1:12" x14ac:dyDescent="0.3">
      <c r="A3" s="19">
        <v>1</v>
      </c>
      <c r="B3" s="2" t="s">
        <v>37</v>
      </c>
      <c r="C3" s="2">
        <v>380013</v>
      </c>
      <c r="D3" s="2">
        <v>5</v>
      </c>
      <c r="E3" s="2">
        <v>626</v>
      </c>
      <c r="F3" s="2">
        <v>52</v>
      </c>
      <c r="G3" s="2">
        <v>89</v>
      </c>
      <c r="H3" s="2"/>
      <c r="I3" s="2">
        <f t="shared" ref="I3:I24" si="0">COUNT(A3:G3)</f>
        <v>6</v>
      </c>
      <c r="J3" s="2">
        <f>COUNTA(B3:E3)</f>
        <v>4</v>
      </c>
      <c r="K3" s="20">
        <f>COUNTBLANK(A3:J3)</f>
        <v>1</v>
      </c>
      <c r="L3">
        <f>HLOOKUP(Table2[PINCODE],Table2[[SR.NO]:[COUNTBLANCK]],Table2[[#This Row],[SR.NO]],0)</f>
        <v>380013</v>
      </c>
    </row>
    <row r="4" spans="1:12" x14ac:dyDescent="0.3">
      <c r="A4" s="19">
        <v>2</v>
      </c>
      <c r="B4" s="2" t="s">
        <v>1</v>
      </c>
      <c r="C4" s="2">
        <v>380001</v>
      </c>
      <c r="D4" s="2">
        <v>4</v>
      </c>
      <c r="E4" s="2">
        <v>61</v>
      </c>
      <c r="F4" s="2">
        <v>72</v>
      </c>
      <c r="G4" s="2"/>
      <c r="H4" s="2"/>
      <c r="I4" s="2">
        <f t="shared" si="0"/>
        <v>5</v>
      </c>
      <c r="J4" s="2">
        <f t="shared" ref="J4:J24" si="1">COUNTA(B4:E4)</f>
        <v>4</v>
      </c>
      <c r="K4" s="20">
        <f t="shared" ref="K4:K24" si="2">COUNTBLANK(A4:J4)</f>
        <v>2</v>
      </c>
    </row>
    <row r="5" spans="1:12" x14ac:dyDescent="0.3">
      <c r="A5" s="19">
        <v>3</v>
      </c>
      <c r="B5" s="2" t="s">
        <v>8</v>
      </c>
      <c r="C5" s="2">
        <v>380005</v>
      </c>
      <c r="D5" s="2">
        <v>3</v>
      </c>
      <c r="E5" s="2">
        <v>161</v>
      </c>
      <c r="F5" s="2">
        <v>71</v>
      </c>
      <c r="G5" s="2">
        <v>66</v>
      </c>
      <c r="H5" s="2"/>
      <c r="I5" s="2">
        <f t="shared" si="0"/>
        <v>6</v>
      </c>
      <c r="J5" s="2">
        <f t="shared" si="1"/>
        <v>4</v>
      </c>
      <c r="K5" s="20">
        <f t="shared" si="2"/>
        <v>1</v>
      </c>
    </row>
    <row r="6" spans="1:12" x14ac:dyDescent="0.3">
      <c r="A6" s="19">
        <v>4</v>
      </c>
      <c r="B6" s="2" t="s">
        <v>38</v>
      </c>
      <c r="C6" s="2">
        <v>380009</v>
      </c>
      <c r="D6" s="2">
        <v>4</v>
      </c>
      <c r="E6" s="2">
        <v>6156</v>
      </c>
      <c r="F6" s="2"/>
      <c r="G6" s="2">
        <v>79</v>
      </c>
      <c r="H6" s="2"/>
      <c r="I6" s="2">
        <f t="shared" si="0"/>
        <v>5</v>
      </c>
      <c r="J6" s="2">
        <f t="shared" si="1"/>
        <v>4</v>
      </c>
      <c r="K6" s="20">
        <f t="shared" si="2"/>
        <v>2</v>
      </c>
    </row>
    <row r="7" spans="1:12" x14ac:dyDescent="0.3">
      <c r="A7" s="19">
        <v>5</v>
      </c>
      <c r="B7" s="2" t="s">
        <v>39</v>
      </c>
      <c r="C7" s="2">
        <v>380096</v>
      </c>
      <c r="D7" s="2"/>
      <c r="E7" s="2">
        <v>56</v>
      </c>
      <c r="F7" s="2">
        <v>65</v>
      </c>
      <c r="G7" s="2">
        <v>78</v>
      </c>
      <c r="H7" s="2"/>
      <c r="I7" s="2">
        <f t="shared" si="0"/>
        <v>5</v>
      </c>
      <c r="J7" s="2">
        <f t="shared" si="1"/>
        <v>3</v>
      </c>
      <c r="K7" s="20">
        <f t="shared" si="2"/>
        <v>2</v>
      </c>
    </row>
    <row r="8" spans="1:12" x14ac:dyDescent="0.3">
      <c r="A8" s="19">
        <v>6</v>
      </c>
      <c r="B8" s="2" t="s">
        <v>5</v>
      </c>
      <c r="C8" s="2"/>
      <c r="D8" s="2">
        <v>5</v>
      </c>
      <c r="E8" s="2">
        <v>665</v>
      </c>
      <c r="F8" s="2">
        <v>66</v>
      </c>
      <c r="G8" s="2">
        <v>99</v>
      </c>
      <c r="H8" s="2"/>
      <c r="I8" s="2">
        <f t="shared" si="0"/>
        <v>5</v>
      </c>
      <c r="J8" s="2">
        <f t="shared" si="1"/>
        <v>3</v>
      </c>
      <c r="K8" s="20">
        <f t="shared" si="2"/>
        <v>2</v>
      </c>
    </row>
    <row r="9" spans="1:12" x14ac:dyDescent="0.3">
      <c r="A9" s="19">
        <v>7</v>
      </c>
      <c r="B9" s="2" t="s">
        <v>40</v>
      </c>
      <c r="C9" s="2">
        <v>381200</v>
      </c>
      <c r="D9" s="2">
        <v>4</v>
      </c>
      <c r="E9" s="2">
        <v>85496</v>
      </c>
      <c r="F9" s="2">
        <v>78</v>
      </c>
      <c r="G9" s="2">
        <v>74</v>
      </c>
      <c r="H9" s="2"/>
      <c r="I9" s="2">
        <f t="shared" si="0"/>
        <v>6</v>
      </c>
      <c r="J9" s="2">
        <f t="shared" si="1"/>
        <v>4</v>
      </c>
      <c r="K9" s="20">
        <f t="shared" si="2"/>
        <v>1</v>
      </c>
    </row>
    <row r="10" spans="1:12" x14ac:dyDescent="0.3">
      <c r="A10" s="19">
        <v>8</v>
      </c>
      <c r="B10" s="2" t="s">
        <v>41</v>
      </c>
      <c r="C10" s="2"/>
      <c r="D10" s="2">
        <v>5</v>
      </c>
      <c r="E10" s="2">
        <v>565</v>
      </c>
      <c r="F10" s="2">
        <v>66</v>
      </c>
      <c r="G10" s="2">
        <v>79</v>
      </c>
      <c r="H10" s="2"/>
      <c r="I10" s="2">
        <f t="shared" si="0"/>
        <v>5</v>
      </c>
      <c r="J10" s="2">
        <f t="shared" si="1"/>
        <v>3</v>
      </c>
      <c r="K10" s="20">
        <f t="shared" si="2"/>
        <v>2</v>
      </c>
    </row>
    <row r="11" spans="1:12" x14ac:dyDescent="0.3">
      <c r="A11" s="19">
        <v>9</v>
      </c>
      <c r="B11" s="2" t="s">
        <v>42</v>
      </c>
      <c r="C11" s="2">
        <v>380099</v>
      </c>
      <c r="D11" s="2">
        <v>2</v>
      </c>
      <c r="E11" s="2">
        <v>565</v>
      </c>
      <c r="F11" s="2"/>
      <c r="G11" s="2"/>
      <c r="H11" s="2"/>
      <c r="I11" s="2">
        <f t="shared" si="0"/>
        <v>4</v>
      </c>
      <c r="J11" s="2">
        <f t="shared" si="1"/>
        <v>4</v>
      </c>
      <c r="K11" s="20">
        <f t="shared" si="2"/>
        <v>3</v>
      </c>
    </row>
    <row r="12" spans="1:12" x14ac:dyDescent="0.3">
      <c r="A12" s="19">
        <v>10</v>
      </c>
      <c r="B12" s="2" t="s">
        <v>43</v>
      </c>
      <c r="C12" s="2">
        <v>380152</v>
      </c>
      <c r="D12" s="2">
        <v>1</v>
      </c>
      <c r="E12" s="2">
        <v>66</v>
      </c>
      <c r="F12" s="2">
        <v>80</v>
      </c>
      <c r="G12" s="2">
        <v>85</v>
      </c>
      <c r="H12" s="2"/>
      <c r="I12" s="2">
        <f t="shared" si="0"/>
        <v>6</v>
      </c>
      <c r="J12" s="2">
        <f t="shared" si="1"/>
        <v>4</v>
      </c>
      <c r="K12" s="20">
        <f t="shared" si="2"/>
        <v>1</v>
      </c>
    </row>
    <row r="13" spans="1:12" x14ac:dyDescent="0.3">
      <c r="A13" s="19">
        <v>11</v>
      </c>
      <c r="B13" s="2" t="s">
        <v>44</v>
      </c>
      <c r="C13" s="2"/>
      <c r="D13" s="2">
        <v>3</v>
      </c>
      <c r="E13" s="2">
        <v>79</v>
      </c>
      <c r="F13" s="2">
        <v>87</v>
      </c>
      <c r="G13" s="2">
        <v>91</v>
      </c>
      <c r="H13" s="2"/>
      <c r="I13" s="2">
        <f t="shared" si="0"/>
        <v>5</v>
      </c>
      <c r="J13" s="2">
        <f t="shared" si="1"/>
        <v>3</v>
      </c>
      <c r="K13" s="20">
        <f t="shared" si="2"/>
        <v>2</v>
      </c>
    </row>
    <row r="14" spans="1:12" x14ac:dyDescent="0.3">
      <c r="A14" s="19">
        <v>12</v>
      </c>
      <c r="B14" s="2" t="s">
        <v>45</v>
      </c>
      <c r="C14" s="2">
        <v>380048</v>
      </c>
      <c r="D14" s="2">
        <v>8</v>
      </c>
      <c r="E14" s="2">
        <v>23</v>
      </c>
      <c r="F14" s="2"/>
      <c r="G14" s="2">
        <v>66</v>
      </c>
      <c r="H14" s="2"/>
      <c r="I14" s="2">
        <f t="shared" si="0"/>
        <v>5</v>
      </c>
      <c r="J14" s="2">
        <f t="shared" si="1"/>
        <v>4</v>
      </c>
      <c r="K14" s="20">
        <f t="shared" si="2"/>
        <v>2</v>
      </c>
    </row>
    <row r="15" spans="1:12" x14ac:dyDescent="0.3">
      <c r="A15" s="19">
        <v>13</v>
      </c>
      <c r="B15" s="2" t="s">
        <v>46</v>
      </c>
      <c r="C15" s="2">
        <v>380091</v>
      </c>
      <c r="D15" s="2">
        <v>9</v>
      </c>
      <c r="E15" s="2">
        <v>98</v>
      </c>
      <c r="F15" s="2">
        <v>75</v>
      </c>
      <c r="G15" s="2">
        <v>69</v>
      </c>
      <c r="H15" s="2"/>
      <c r="I15" s="2">
        <f t="shared" si="0"/>
        <v>6</v>
      </c>
      <c r="J15" s="2">
        <f t="shared" si="1"/>
        <v>4</v>
      </c>
      <c r="K15" s="20">
        <f t="shared" si="2"/>
        <v>1</v>
      </c>
    </row>
    <row r="16" spans="1:12" x14ac:dyDescent="0.3">
      <c r="A16" s="19">
        <v>14</v>
      </c>
      <c r="B16" s="2" t="s">
        <v>47</v>
      </c>
      <c r="C16" s="2">
        <v>380002</v>
      </c>
      <c r="D16" s="2"/>
      <c r="E16" s="2">
        <v>232</v>
      </c>
      <c r="F16" s="2">
        <v>75</v>
      </c>
      <c r="G16" s="2">
        <v>75</v>
      </c>
      <c r="H16" s="2"/>
      <c r="I16" s="2">
        <f t="shared" si="0"/>
        <v>5</v>
      </c>
      <c r="J16" s="2">
        <f>COUNTA(B16:E16)</f>
        <v>3</v>
      </c>
      <c r="K16" s="20">
        <f t="shared" si="2"/>
        <v>2</v>
      </c>
    </row>
    <row r="17" spans="1:11" x14ac:dyDescent="0.3">
      <c r="A17" s="19">
        <v>15</v>
      </c>
      <c r="B17" s="2" t="s">
        <v>48</v>
      </c>
      <c r="C17" s="2">
        <v>370012</v>
      </c>
      <c r="D17" s="2"/>
      <c r="E17" s="2">
        <v>49</v>
      </c>
      <c r="F17" s="2">
        <v>55</v>
      </c>
      <c r="G17" s="2">
        <v>78</v>
      </c>
      <c r="H17" s="2"/>
      <c r="I17" s="2">
        <f t="shared" si="0"/>
        <v>5</v>
      </c>
      <c r="J17" s="2">
        <f t="shared" si="1"/>
        <v>3</v>
      </c>
      <c r="K17" s="20">
        <f t="shared" si="2"/>
        <v>2</v>
      </c>
    </row>
    <row r="18" spans="1:11" x14ac:dyDescent="0.3">
      <c r="A18" s="19">
        <v>16</v>
      </c>
      <c r="B18" s="2" t="s">
        <v>49</v>
      </c>
      <c r="C18" s="2"/>
      <c r="D18" s="2">
        <v>5</v>
      </c>
      <c r="E18" s="2">
        <v>499</v>
      </c>
      <c r="F18" s="2"/>
      <c r="G18" s="2"/>
      <c r="H18" s="2"/>
      <c r="I18" s="2">
        <f t="shared" si="0"/>
        <v>3</v>
      </c>
      <c r="J18" s="2">
        <f t="shared" si="1"/>
        <v>3</v>
      </c>
      <c r="K18" s="20">
        <f t="shared" si="2"/>
        <v>4</v>
      </c>
    </row>
    <row r="19" spans="1:11" x14ac:dyDescent="0.3">
      <c r="A19" s="19">
        <v>17</v>
      </c>
      <c r="B19" s="2" t="s">
        <v>50</v>
      </c>
      <c r="C19" s="2">
        <v>323650</v>
      </c>
      <c r="D19" s="2">
        <v>9</v>
      </c>
      <c r="E19" s="2">
        <v>99</v>
      </c>
      <c r="F19" s="2">
        <v>67</v>
      </c>
      <c r="G19" s="2">
        <v>85</v>
      </c>
      <c r="H19" s="2"/>
      <c r="I19" s="2">
        <f t="shared" si="0"/>
        <v>6</v>
      </c>
      <c r="J19" s="2">
        <f t="shared" si="1"/>
        <v>4</v>
      </c>
      <c r="K19" s="20">
        <f t="shared" si="2"/>
        <v>1</v>
      </c>
    </row>
    <row r="20" spans="1:11" x14ac:dyDescent="0.3">
      <c r="A20" s="19">
        <v>18</v>
      </c>
      <c r="B20" s="2" t="s">
        <v>51</v>
      </c>
      <c r="C20" s="2">
        <v>319500</v>
      </c>
      <c r="D20" s="2">
        <v>10</v>
      </c>
      <c r="E20" s="2">
        <v>32</v>
      </c>
      <c r="F20" s="2">
        <v>69</v>
      </c>
      <c r="G20" s="2">
        <v>87</v>
      </c>
      <c r="H20" s="2"/>
      <c r="I20" s="2">
        <f t="shared" si="0"/>
        <v>6</v>
      </c>
      <c r="J20" s="2">
        <f t="shared" si="1"/>
        <v>4</v>
      </c>
      <c r="K20" s="20">
        <f t="shared" si="2"/>
        <v>1</v>
      </c>
    </row>
    <row r="21" spans="1:11" x14ac:dyDescent="0.3">
      <c r="A21" s="19">
        <v>19</v>
      </c>
      <c r="B21" s="2" t="s">
        <v>52</v>
      </c>
      <c r="C21" s="2">
        <v>321990</v>
      </c>
      <c r="D21" s="2">
        <v>5</v>
      </c>
      <c r="E21" s="2">
        <v>45</v>
      </c>
      <c r="F21" s="2">
        <v>91</v>
      </c>
      <c r="G21" s="2"/>
      <c r="H21" s="2"/>
      <c r="I21" s="2">
        <f t="shared" si="0"/>
        <v>5</v>
      </c>
      <c r="J21" s="2">
        <f t="shared" si="1"/>
        <v>4</v>
      </c>
      <c r="K21" s="20">
        <f t="shared" si="2"/>
        <v>2</v>
      </c>
    </row>
    <row r="22" spans="1:11" x14ac:dyDescent="0.3">
      <c r="A22" s="19">
        <v>20</v>
      </c>
      <c r="B22" s="2" t="s">
        <v>53</v>
      </c>
      <c r="C22" s="2"/>
      <c r="D22" s="2">
        <v>8</v>
      </c>
      <c r="E22" s="2">
        <v>65</v>
      </c>
      <c r="F22" s="2">
        <v>82</v>
      </c>
      <c r="G22" s="2">
        <v>72</v>
      </c>
      <c r="H22" s="2"/>
      <c r="I22" s="2">
        <f t="shared" si="0"/>
        <v>5</v>
      </c>
      <c r="J22" s="2">
        <f t="shared" si="1"/>
        <v>3</v>
      </c>
      <c r="K22" s="20">
        <f t="shared" si="2"/>
        <v>2</v>
      </c>
    </row>
    <row r="23" spans="1:11" x14ac:dyDescent="0.3">
      <c r="A23" s="19">
        <v>21</v>
      </c>
      <c r="B23" s="2" t="s">
        <v>54</v>
      </c>
      <c r="C23" s="2">
        <v>361745</v>
      </c>
      <c r="D23" s="2">
        <v>8</v>
      </c>
      <c r="E23" s="2">
        <v>365</v>
      </c>
      <c r="F23" s="2">
        <v>87</v>
      </c>
      <c r="G23" s="2">
        <v>69</v>
      </c>
      <c r="H23" s="2"/>
      <c r="I23" s="2">
        <f t="shared" si="0"/>
        <v>6</v>
      </c>
      <c r="J23" s="2">
        <f t="shared" si="1"/>
        <v>4</v>
      </c>
      <c r="K23" s="20">
        <f t="shared" si="2"/>
        <v>1</v>
      </c>
    </row>
    <row r="24" spans="1:11" x14ac:dyDescent="0.3">
      <c r="A24" s="23">
        <v>22</v>
      </c>
      <c r="B24" s="24" t="s">
        <v>55</v>
      </c>
      <c r="C24" s="24">
        <v>383255</v>
      </c>
      <c r="D24" s="24">
        <v>5</v>
      </c>
      <c r="E24" s="24">
        <v>999</v>
      </c>
      <c r="F24" s="24">
        <v>92</v>
      </c>
      <c r="G24" s="24">
        <v>84</v>
      </c>
      <c r="H24" s="24"/>
      <c r="I24" s="24">
        <f t="shared" si="0"/>
        <v>6</v>
      </c>
      <c r="J24" s="24">
        <f t="shared" si="1"/>
        <v>4</v>
      </c>
      <c r="K24" s="25">
        <f t="shared" si="2"/>
        <v>1</v>
      </c>
    </row>
  </sheetData>
  <conditionalFormatting sqref="L3:L7">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19069-A318-42C3-A8D7-7A20DC1D721D}">
  <dimension ref="A1:I56"/>
  <sheetViews>
    <sheetView topLeftCell="A37" workbookViewId="0">
      <selection activeCell="A2" sqref="A2"/>
    </sheetView>
  </sheetViews>
  <sheetFormatPr defaultRowHeight="14.4" x14ac:dyDescent="0.3"/>
  <cols>
    <col min="1" max="1" width="9.44140625" bestFit="1" customWidth="1"/>
    <col min="2" max="2" width="24.5546875" bestFit="1" customWidth="1"/>
    <col min="3" max="5" width="8.33203125" bestFit="1" customWidth="1"/>
    <col min="6" max="6" width="9" bestFit="1" customWidth="1"/>
    <col min="7" max="7" width="12.44140625" bestFit="1" customWidth="1"/>
    <col min="9" max="9" width="13" bestFit="1" customWidth="1"/>
  </cols>
  <sheetData>
    <row r="1" spans="1:9" ht="18" x14ac:dyDescent="0.35">
      <c r="A1" s="172" t="s">
        <v>180</v>
      </c>
      <c r="B1" s="172"/>
      <c r="C1" s="172"/>
      <c r="D1" s="172"/>
      <c r="E1" s="172"/>
      <c r="F1" s="172"/>
      <c r="G1" s="172"/>
    </row>
    <row r="2" spans="1:9" x14ac:dyDescent="0.3">
      <c r="A2" s="119" t="s">
        <v>83</v>
      </c>
      <c r="B2" s="119" t="s">
        <v>36</v>
      </c>
      <c r="C2" s="120" t="s">
        <v>181</v>
      </c>
      <c r="D2" s="120" t="s">
        <v>182</v>
      </c>
      <c r="E2" s="120" t="s">
        <v>183</v>
      </c>
      <c r="F2" s="120" t="s">
        <v>187</v>
      </c>
      <c r="G2" s="120" t="s">
        <v>10</v>
      </c>
      <c r="I2" s="119" t="s">
        <v>250</v>
      </c>
    </row>
    <row r="3" spans="1:9" x14ac:dyDescent="0.3">
      <c r="A3" s="122">
        <v>1</v>
      </c>
      <c r="B3" s="123" t="s">
        <v>89</v>
      </c>
      <c r="C3" s="124">
        <v>68</v>
      </c>
      <c r="D3" s="124">
        <v>60</v>
      </c>
      <c r="E3" s="124">
        <v>69</v>
      </c>
      <c r="F3" s="121">
        <f>SUM(C3:E3)</f>
        <v>197</v>
      </c>
      <c r="G3" s="121">
        <f>AVERAGE(C3:E3)</f>
        <v>65.666666666666671</v>
      </c>
      <c r="I3" s="122">
        <f>HLOOKUP(D2,A2:G56,2,1)</f>
        <v>60</v>
      </c>
    </row>
    <row r="4" spans="1:9" x14ac:dyDescent="0.3">
      <c r="A4" s="122">
        <v>2</v>
      </c>
      <c r="B4" s="123" t="s">
        <v>90</v>
      </c>
      <c r="C4" s="122">
        <v>70</v>
      </c>
      <c r="D4" s="122">
        <v>91</v>
      </c>
      <c r="E4" s="122">
        <v>73</v>
      </c>
      <c r="F4" s="121">
        <f t="shared" ref="F4:F56" si="0">SUM(C4:E4)</f>
        <v>234</v>
      </c>
      <c r="G4" s="121">
        <f t="shared" ref="G4:G56" si="1">AVERAGE(C4:E4)</f>
        <v>78</v>
      </c>
      <c r="I4" s="122">
        <f t="shared" ref="I4:I56" si="2">HLOOKUP(D3,A3:G57,2,1)</f>
        <v>91</v>
      </c>
    </row>
    <row r="5" spans="1:9" x14ac:dyDescent="0.3">
      <c r="A5" s="122">
        <v>3</v>
      </c>
      <c r="B5" s="123" t="s">
        <v>38</v>
      </c>
      <c r="C5" s="124">
        <v>79</v>
      </c>
      <c r="D5" s="124">
        <v>83</v>
      </c>
      <c r="E5" s="124">
        <v>61</v>
      </c>
      <c r="F5" s="121">
        <f t="shared" si="0"/>
        <v>223</v>
      </c>
      <c r="G5" s="121">
        <f t="shared" si="1"/>
        <v>74.333333333333329</v>
      </c>
      <c r="I5" s="122">
        <f t="shared" si="2"/>
        <v>83</v>
      </c>
    </row>
    <row r="6" spans="1:9" x14ac:dyDescent="0.3">
      <c r="A6" s="122">
        <v>4</v>
      </c>
      <c r="B6" s="123" t="s">
        <v>6</v>
      </c>
      <c r="C6" s="122">
        <v>71</v>
      </c>
      <c r="D6" s="122">
        <v>71</v>
      </c>
      <c r="E6" s="122">
        <v>64</v>
      </c>
      <c r="F6" s="121">
        <f t="shared" si="0"/>
        <v>206</v>
      </c>
      <c r="G6" s="121">
        <f t="shared" si="1"/>
        <v>68.666666666666671</v>
      </c>
      <c r="I6" s="122">
        <f t="shared" si="2"/>
        <v>71</v>
      </c>
    </row>
    <row r="7" spans="1:9" x14ac:dyDescent="0.3">
      <c r="A7" s="122">
        <v>5</v>
      </c>
      <c r="B7" s="123" t="s">
        <v>1</v>
      </c>
      <c r="C7" s="124">
        <v>72</v>
      </c>
      <c r="D7" s="124">
        <v>88</v>
      </c>
      <c r="E7" s="124">
        <v>65</v>
      </c>
      <c r="F7" s="121">
        <f t="shared" si="0"/>
        <v>225</v>
      </c>
      <c r="G7" s="121">
        <f t="shared" si="1"/>
        <v>75</v>
      </c>
      <c r="I7" s="122">
        <f t="shared" si="2"/>
        <v>88</v>
      </c>
    </row>
    <row r="8" spans="1:9" x14ac:dyDescent="0.3">
      <c r="A8" s="122">
        <v>6</v>
      </c>
      <c r="B8" s="123" t="s">
        <v>91</v>
      </c>
      <c r="C8" s="122">
        <v>65</v>
      </c>
      <c r="D8" s="122">
        <v>81</v>
      </c>
      <c r="E8" s="122">
        <v>85</v>
      </c>
      <c r="F8" s="121">
        <f t="shared" si="0"/>
        <v>231</v>
      </c>
      <c r="G8" s="121">
        <f t="shared" si="1"/>
        <v>77</v>
      </c>
      <c r="I8" s="122">
        <f t="shared" si="2"/>
        <v>81</v>
      </c>
    </row>
    <row r="9" spans="1:9" x14ac:dyDescent="0.3">
      <c r="A9" s="122">
        <v>7</v>
      </c>
      <c r="B9" s="123" t="s">
        <v>92</v>
      </c>
      <c r="C9" s="124">
        <v>79</v>
      </c>
      <c r="D9" s="124">
        <v>69</v>
      </c>
      <c r="E9" s="124">
        <v>75</v>
      </c>
      <c r="F9" s="121">
        <f t="shared" si="0"/>
        <v>223</v>
      </c>
      <c r="G9" s="121">
        <f t="shared" si="1"/>
        <v>74.333333333333329</v>
      </c>
      <c r="I9" s="122">
        <f t="shared" si="2"/>
        <v>69</v>
      </c>
    </row>
    <row r="10" spans="1:9" x14ac:dyDescent="0.3">
      <c r="A10" s="122">
        <v>8</v>
      </c>
      <c r="B10" s="123" t="s">
        <v>93</v>
      </c>
      <c r="C10" s="122">
        <v>67</v>
      </c>
      <c r="D10" s="122">
        <v>65</v>
      </c>
      <c r="E10" s="122">
        <v>93</v>
      </c>
      <c r="F10" s="121">
        <f t="shared" si="0"/>
        <v>225</v>
      </c>
      <c r="G10" s="121">
        <f t="shared" si="1"/>
        <v>75</v>
      </c>
      <c r="I10" s="122">
        <f t="shared" si="2"/>
        <v>65</v>
      </c>
    </row>
    <row r="11" spans="1:9" x14ac:dyDescent="0.3">
      <c r="A11" s="122">
        <v>9</v>
      </c>
      <c r="B11" s="123" t="s">
        <v>85</v>
      </c>
      <c r="C11" s="124">
        <v>71</v>
      </c>
      <c r="D11" s="124">
        <v>75</v>
      </c>
      <c r="E11" s="124">
        <v>90</v>
      </c>
      <c r="F11" s="121">
        <f t="shared" si="0"/>
        <v>236</v>
      </c>
      <c r="G11" s="121">
        <f t="shared" si="1"/>
        <v>78.666666666666671</v>
      </c>
      <c r="I11" s="122">
        <f t="shared" si="2"/>
        <v>75</v>
      </c>
    </row>
    <row r="12" spans="1:9" x14ac:dyDescent="0.3">
      <c r="A12" s="122">
        <v>10</v>
      </c>
      <c r="B12" s="125" t="s">
        <v>94</v>
      </c>
      <c r="C12" s="122">
        <v>70</v>
      </c>
      <c r="D12" s="122">
        <v>89</v>
      </c>
      <c r="E12" s="122">
        <v>62</v>
      </c>
      <c r="F12" s="121">
        <f t="shared" si="0"/>
        <v>221</v>
      </c>
      <c r="G12" s="121">
        <f t="shared" si="1"/>
        <v>73.666666666666671</v>
      </c>
      <c r="I12" s="122">
        <f t="shared" si="2"/>
        <v>89</v>
      </c>
    </row>
    <row r="13" spans="1:9" x14ac:dyDescent="0.3">
      <c r="A13" s="122">
        <v>11</v>
      </c>
      <c r="B13" s="125" t="s">
        <v>95</v>
      </c>
      <c r="C13" s="124">
        <v>66</v>
      </c>
      <c r="D13" s="124">
        <v>61</v>
      </c>
      <c r="E13" s="124">
        <v>81</v>
      </c>
      <c r="F13" s="121">
        <f t="shared" si="0"/>
        <v>208</v>
      </c>
      <c r="G13" s="121">
        <f t="shared" si="1"/>
        <v>69.333333333333329</v>
      </c>
      <c r="I13" s="122">
        <f t="shared" si="2"/>
        <v>61</v>
      </c>
    </row>
    <row r="14" spans="1:9" x14ac:dyDescent="0.3">
      <c r="A14" s="122">
        <v>12</v>
      </c>
      <c r="B14" s="125" t="s">
        <v>96</v>
      </c>
      <c r="C14" s="122">
        <v>55</v>
      </c>
      <c r="D14" s="122">
        <v>61</v>
      </c>
      <c r="E14" s="122">
        <v>66</v>
      </c>
      <c r="F14" s="121">
        <f t="shared" si="0"/>
        <v>182</v>
      </c>
      <c r="G14" s="121">
        <f t="shared" si="1"/>
        <v>60.666666666666664</v>
      </c>
      <c r="I14" s="122">
        <f t="shared" si="2"/>
        <v>61</v>
      </c>
    </row>
    <row r="15" spans="1:9" x14ac:dyDescent="0.3">
      <c r="A15" s="122">
        <v>13</v>
      </c>
      <c r="B15" s="125" t="s">
        <v>97</v>
      </c>
      <c r="C15" s="124">
        <v>69</v>
      </c>
      <c r="D15" s="124">
        <v>83</v>
      </c>
      <c r="E15" s="124">
        <v>85</v>
      </c>
      <c r="F15" s="121">
        <f t="shared" si="0"/>
        <v>237</v>
      </c>
      <c r="G15" s="121">
        <f t="shared" si="1"/>
        <v>79</v>
      </c>
      <c r="I15" s="122">
        <f t="shared" si="2"/>
        <v>83</v>
      </c>
    </row>
    <row r="16" spans="1:9" x14ac:dyDescent="0.3">
      <c r="A16" s="122">
        <v>14</v>
      </c>
      <c r="B16" s="125" t="s">
        <v>98</v>
      </c>
      <c r="C16" s="122">
        <v>65</v>
      </c>
      <c r="D16" s="122">
        <v>92</v>
      </c>
      <c r="E16" s="122">
        <v>65</v>
      </c>
      <c r="F16" s="121">
        <f t="shared" si="0"/>
        <v>222</v>
      </c>
      <c r="G16" s="121">
        <f t="shared" si="1"/>
        <v>74</v>
      </c>
      <c r="I16" s="122">
        <f t="shared" si="2"/>
        <v>92</v>
      </c>
    </row>
    <row r="17" spans="1:9" x14ac:dyDescent="0.3">
      <c r="A17" s="122">
        <v>15</v>
      </c>
      <c r="B17" s="125" t="s">
        <v>99</v>
      </c>
      <c r="C17" s="124">
        <v>90</v>
      </c>
      <c r="D17" s="124">
        <v>64</v>
      </c>
      <c r="E17" s="124">
        <v>84</v>
      </c>
      <c r="F17" s="121">
        <f t="shared" si="0"/>
        <v>238</v>
      </c>
      <c r="G17" s="121">
        <f t="shared" si="1"/>
        <v>79.333333333333329</v>
      </c>
      <c r="I17" s="122">
        <f t="shared" si="2"/>
        <v>64</v>
      </c>
    </row>
    <row r="18" spans="1:9" x14ac:dyDescent="0.3">
      <c r="A18" s="122">
        <v>16</v>
      </c>
      <c r="B18" s="125" t="s">
        <v>107</v>
      </c>
      <c r="C18" s="124">
        <v>75</v>
      </c>
      <c r="D18" s="124">
        <v>87</v>
      </c>
      <c r="E18" s="124">
        <v>84</v>
      </c>
      <c r="F18" s="121">
        <f t="shared" si="0"/>
        <v>246</v>
      </c>
      <c r="G18" s="121">
        <f t="shared" si="1"/>
        <v>82</v>
      </c>
      <c r="I18" s="122">
        <f t="shared" si="2"/>
        <v>87</v>
      </c>
    </row>
    <row r="19" spans="1:9" x14ac:dyDescent="0.3">
      <c r="A19" s="122">
        <v>17</v>
      </c>
      <c r="B19" s="125" t="s">
        <v>108</v>
      </c>
      <c r="C19" s="122">
        <v>71</v>
      </c>
      <c r="D19" s="122">
        <v>93</v>
      </c>
      <c r="E19" s="122">
        <v>68</v>
      </c>
      <c r="F19" s="121">
        <f t="shared" si="0"/>
        <v>232</v>
      </c>
      <c r="G19" s="121">
        <f t="shared" si="1"/>
        <v>77.333333333333329</v>
      </c>
      <c r="I19" s="122">
        <f t="shared" si="2"/>
        <v>93</v>
      </c>
    </row>
    <row r="20" spans="1:9" x14ac:dyDescent="0.3">
      <c r="A20" s="122">
        <v>18</v>
      </c>
      <c r="B20" s="125" t="s">
        <v>109</v>
      </c>
      <c r="C20" s="124">
        <v>69</v>
      </c>
      <c r="D20" s="124">
        <v>90</v>
      </c>
      <c r="E20" s="124">
        <v>76</v>
      </c>
      <c r="F20" s="121">
        <f t="shared" si="0"/>
        <v>235</v>
      </c>
      <c r="G20" s="121">
        <f t="shared" si="1"/>
        <v>78.333333333333329</v>
      </c>
      <c r="I20" s="122">
        <f t="shared" si="2"/>
        <v>90</v>
      </c>
    </row>
    <row r="21" spans="1:9" x14ac:dyDescent="0.3">
      <c r="A21" s="122">
        <v>19</v>
      </c>
      <c r="B21" s="125" t="s">
        <v>110</v>
      </c>
      <c r="C21" s="122">
        <v>73</v>
      </c>
      <c r="D21" s="122">
        <v>81</v>
      </c>
      <c r="E21" s="122">
        <v>75</v>
      </c>
      <c r="F21" s="121">
        <f t="shared" si="0"/>
        <v>229</v>
      </c>
      <c r="G21" s="121">
        <f t="shared" si="1"/>
        <v>76.333333333333329</v>
      </c>
      <c r="I21" s="122">
        <f t="shared" si="2"/>
        <v>81</v>
      </c>
    </row>
    <row r="22" spans="1:9" x14ac:dyDescent="0.3">
      <c r="A22" s="122">
        <v>20</v>
      </c>
      <c r="B22" s="125" t="s">
        <v>111</v>
      </c>
      <c r="C22" s="124">
        <v>69</v>
      </c>
      <c r="D22" s="124">
        <v>77</v>
      </c>
      <c r="E22" s="124">
        <v>61</v>
      </c>
      <c r="F22" s="121">
        <f t="shared" si="0"/>
        <v>207</v>
      </c>
      <c r="G22" s="121">
        <f t="shared" si="1"/>
        <v>69</v>
      </c>
      <c r="I22" s="122">
        <f t="shared" si="2"/>
        <v>77</v>
      </c>
    </row>
    <row r="23" spans="1:9" x14ac:dyDescent="0.3">
      <c r="A23" s="122">
        <v>21</v>
      </c>
      <c r="B23" s="125" t="s">
        <v>112</v>
      </c>
      <c r="C23" s="122">
        <v>76</v>
      </c>
      <c r="D23" s="122">
        <v>86</v>
      </c>
      <c r="E23" s="122">
        <v>87</v>
      </c>
      <c r="F23" s="121">
        <f t="shared" si="0"/>
        <v>249</v>
      </c>
      <c r="G23" s="121">
        <f t="shared" si="1"/>
        <v>83</v>
      </c>
      <c r="I23" s="122">
        <f t="shared" si="2"/>
        <v>86</v>
      </c>
    </row>
    <row r="24" spans="1:9" x14ac:dyDescent="0.3">
      <c r="A24" s="122">
        <v>22</v>
      </c>
      <c r="B24" s="125" t="s">
        <v>113</v>
      </c>
      <c r="C24" s="124">
        <v>74</v>
      </c>
      <c r="D24" s="124">
        <v>84</v>
      </c>
      <c r="E24" s="124">
        <v>83</v>
      </c>
      <c r="F24" s="121">
        <f t="shared" si="0"/>
        <v>241</v>
      </c>
      <c r="G24" s="121">
        <f t="shared" si="1"/>
        <v>80.333333333333329</v>
      </c>
      <c r="I24" s="122">
        <f t="shared" si="2"/>
        <v>84</v>
      </c>
    </row>
    <row r="25" spans="1:9" x14ac:dyDescent="0.3">
      <c r="A25" s="122">
        <v>23</v>
      </c>
      <c r="B25" s="125" t="s">
        <v>114</v>
      </c>
      <c r="C25" s="122">
        <v>79</v>
      </c>
      <c r="D25" s="122">
        <v>67</v>
      </c>
      <c r="E25" s="122">
        <v>84</v>
      </c>
      <c r="F25" s="121">
        <f t="shared" si="0"/>
        <v>230</v>
      </c>
      <c r="G25" s="121">
        <f t="shared" si="1"/>
        <v>76.666666666666671</v>
      </c>
      <c r="I25" s="122">
        <f t="shared" si="2"/>
        <v>67</v>
      </c>
    </row>
    <row r="26" spans="1:9" x14ac:dyDescent="0.3">
      <c r="A26" s="122">
        <v>24</v>
      </c>
      <c r="B26" s="125" t="s">
        <v>115</v>
      </c>
      <c r="C26" s="124">
        <v>88</v>
      </c>
      <c r="D26" s="124">
        <v>68</v>
      </c>
      <c r="E26" s="124">
        <v>60</v>
      </c>
      <c r="F26" s="121">
        <f t="shared" si="0"/>
        <v>216</v>
      </c>
      <c r="G26" s="121">
        <f t="shared" si="1"/>
        <v>72</v>
      </c>
      <c r="I26" s="122">
        <f t="shared" si="2"/>
        <v>68</v>
      </c>
    </row>
    <row r="27" spans="1:9" x14ac:dyDescent="0.3">
      <c r="A27" s="122">
        <v>25</v>
      </c>
      <c r="B27" s="125" t="s">
        <v>116</v>
      </c>
      <c r="C27" s="122">
        <v>87</v>
      </c>
      <c r="D27" s="122">
        <v>81</v>
      </c>
      <c r="E27" s="122">
        <v>63</v>
      </c>
      <c r="F27" s="121">
        <f t="shared" si="0"/>
        <v>231</v>
      </c>
      <c r="G27" s="121">
        <f t="shared" si="1"/>
        <v>77</v>
      </c>
      <c r="I27" s="122">
        <f t="shared" si="2"/>
        <v>81</v>
      </c>
    </row>
    <row r="28" spans="1:9" x14ac:dyDescent="0.3">
      <c r="A28" s="122">
        <v>26</v>
      </c>
      <c r="B28" s="125" t="s">
        <v>117</v>
      </c>
      <c r="C28" s="124">
        <v>80</v>
      </c>
      <c r="D28" s="124">
        <v>73</v>
      </c>
      <c r="E28" s="124">
        <v>85</v>
      </c>
      <c r="F28" s="121">
        <f t="shared" si="0"/>
        <v>238</v>
      </c>
      <c r="G28" s="121">
        <f t="shared" si="1"/>
        <v>79.333333333333329</v>
      </c>
      <c r="I28" s="122">
        <f t="shared" si="2"/>
        <v>73</v>
      </c>
    </row>
    <row r="29" spans="1:9" x14ac:dyDescent="0.3">
      <c r="A29" s="122">
        <v>27</v>
      </c>
      <c r="B29" s="125" t="s">
        <v>117</v>
      </c>
      <c r="C29" s="122">
        <v>78</v>
      </c>
      <c r="D29" s="122">
        <v>66</v>
      </c>
      <c r="E29" s="122">
        <v>78</v>
      </c>
      <c r="F29" s="121">
        <f t="shared" si="0"/>
        <v>222</v>
      </c>
      <c r="G29" s="121">
        <f t="shared" si="1"/>
        <v>74</v>
      </c>
      <c r="I29" s="122">
        <f t="shared" si="2"/>
        <v>66</v>
      </c>
    </row>
    <row r="30" spans="1:9" x14ac:dyDescent="0.3">
      <c r="A30" s="122">
        <v>28</v>
      </c>
      <c r="B30" s="125" t="s">
        <v>118</v>
      </c>
      <c r="C30" s="124">
        <v>76</v>
      </c>
      <c r="D30" s="124">
        <v>75</v>
      </c>
      <c r="E30" s="124">
        <v>66</v>
      </c>
      <c r="F30" s="121">
        <f t="shared" si="0"/>
        <v>217</v>
      </c>
      <c r="G30" s="121">
        <f t="shared" si="1"/>
        <v>72.333333333333329</v>
      </c>
      <c r="I30" s="122">
        <f t="shared" si="2"/>
        <v>75</v>
      </c>
    </row>
    <row r="31" spans="1:9" x14ac:dyDescent="0.3">
      <c r="A31" s="122">
        <v>29</v>
      </c>
      <c r="B31" s="125" t="s">
        <v>119</v>
      </c>
      <c r="C31" s="122">
        <v>74</v>
      </c>
      <c r="D31" s="122">
        <v>91</v>
      </c>
      <c r="E31" s="122">
        <v>81</v>
      </c>
      <c r="F31" s="121">
        <f t="shared" si="0"/>
        <v>246</v>
      </c>
      <c r="G31" s="121">
        <f t="shared" si="1"/>
        <v>82</v>
      </c>
      <c r="I31" s="122">
        <f t="shared" si="2"/>
        <v>91</v>
      </c>
    </row>
    <row r="32" spans="1:9" x14ac:dyDescent="0.3">
      <c r="A32" s="122">
        <v>30</v>
      </c>
      <c r="B32" s="125" t="s">
        <v>119</v>
      </c>
      <c r="C32" s="124">
        <v>85</v>
      </c>
      <c r="D32" s="124">
        <v>80</v>
      </c>
      <c r="E32" s="124">
        <v>68</v>
      </c>
      <c r="F32" s="121">
        <f t="shared" si="0"/>
        <v>233</v>
      </c>
      <c r="G32" s="121">
        <f t="shared" si="1"/>
        <v>77.666666666666671</v>
      </c>
      <c r="I32" s="122">
        <f t="shared" si="2"/>
        <v>80</v>
      </c>
    </row>
    <row r="33" spans="1:9" x14ac:dyDescent="0.3">
      <c r="A33" s="122">
        <v>31</v>
      </c>
      <c r="B33" s="125" t="s">
        <v>120</v>
      </c>
      <c r="C33" s="122">
        <v>73</v>
      </c>
      <c r="D33" s="122">
        <v>60</v>
      </c>
      <c r="E33" s="122">
        <v>60</v>
      </c>
      <c r="F33" s="121">
        <f t="shared" si="0"/>
        <v>193</v>
      </c>
      <c r="G33" s="121">
        <f t="shared" si="1"/>
        <v>64.333333333333329</v>
      </c>
      <c r="I33" s="122">
        <f t="shared" si="2"/>
        <v>60</v>
      </c>
    </row>
    <row r="34" spans="1:9" x14ac:dyDescent="0.3">
      <c r="A34" s="122">
        <v>32</v>
      </c>
      <c r="B34" s="125" t="s">
        <v>121</v>
      </c>
      <c r="C34" s="124">
        <v>70</v>
      </c>
      <c r="D34" s="124">
        <v>78</v>
      </c>
      <c r="E34" s="124">
        <v>67</v>
      </c>
      <c r="F34" s="121">
        <f t="shared" si="0"/>
        <v>215</v>
      </c>
      <c r="G34" s="121">
        <f t="shared" si="1"/>
        <v>71.666666666666671</v>
      </c>
      <c r="I34" s="122">
        <f t="shared" si="2"/>
        <v>67</v>
      </c>
    </row>
    <row r="35" spans="1:9" x14ac:dyDescent="0.3">
      <c r="A35" s="122">
        <v>33</v>
      </c>
      <c r="B35" s="125" t="s">
        <v>122</v>
      </c>
      <c r="C35" s="122">
        <v>70</v>
      </c>
      <c r="D35" s="122">
        <v>87</v>
      </c>
      <c r="E35" s="122">
        <v>83</v>
      </c>
      <c r="F35" s="121">
        <f t="shared" si="0"/>
        <v>240</v>
      </c>
      <c r="G35" s="121">
        <f t="shared" si="1"/>
        <v>80</v>
      </c>
      <c r="I35" s="122">
        <f t="shared" si="2"/>
        <v>87</v>
      </c>
    </row>
    <row r="36" spans="1:9" x14ac:dyDescent="0.3">
      <c r="A36" s="122">
        <v>34</v>
      </c>
      <c r="B36" s="125" t="s">
        <v>123</v>
      </c>
      <c r="C36" s="124">
        <v>71</v>
      </c>
      <c r="D36" s="124">
        <v>83</v>
      </c>
      <c r="E36" s="124">
        <v>69</v>
      </c>
      <c r="F36" s="121">
        <f t="shared" si="0"/>
        <v>223</v>
      </c>
      <c r="G36" s="121">
        <f t="shared" si="1"/>
        <v>74.333333333333329</v>
      </c>
      <c r="I36" s="122">
        <f t="shared" si="2"/>
        <v>83</v>
      </c>
    </row>
    <row r="37" spans="1:9" x14ac:dyDescent="0.3">
      <c r="A37" s="122">
        <v>35</v>
      </c>
      <c r="B37" s="125" t="s">
        <v>130</v>
      </c>
      <c r="C37" s="124">
        <v>68</v>
      </c>
      <c r="D37" s="124">
        <v>77</v>
      </c>
      <c r="E37" s="124">
        <v>89</v>
      </c>
      <c r="F37" s="121">
        <f t="shared" si="0"/>
        <v>234</v>
      </c>
      <c r="G37" s="121">
        <f t="shared" si="1"/>
        <v>78</v>
      </c>
      <c r="I37" s="122">
        <f t="shared" si="2"/>
        <v>77</v>
      </c>
    </row>
    <row r="38" spans="1:9" x14ac:dyDescent="0.3">
      <c r="A38" s="122">
        <v>36</v>
      </c>
      <c r="B38" s="125" t="s">
        <v>131</v>
      </c>
      <c r="C38" s="122">
        <v>67</v>
      </c>
      <c r="D38" s="122">
        <v>86</v>
      </c>
      <c r="E38" s="122">
        <v>85</v>
      </c>
      <c r="F38" s="121">
        <f t="shared" si="0"/>
        <v>238</v>
      </c>
      <c r="G38" s="121">
        <f t="shared" si="1"/>
        <v>79.333333333333329</v>
      </c>
      <c r="I38" s="122">
        <f t="shared" si="2"/>
        <v>86</v>
      </c>
    </row>
    <row r="39" spans="1:9" x14ac:dyDescent="0.3">
      <c r="A39" s="122">
        <v>37</v>
      </c>
      <c r="B39" s="125" t="s">
        <v>132</v>
      </c>
      <c r="C39" s="124">
        <v>68</v>
      </c>
      <c r="D39" s="124">
        <v>75</v>
      </c>
      <c r="E39" s="124">
        <v>83</v>
      </c>
      <c r="F39" s="121">
        <f t="shared" si="0"/>
        <v>226</v>
      </c>
      <c r="G39" s="121">
        <f t="shared" si="1"/>
        <v>75.333333333333329</v>
      </c>
      <c r="I39" s="122">
        <f t="shared" si="2"/>
        <v>75</v>
      </c>
    </row>
    <row r="40" spans="1:9" x14ac:dyDescent="0.3">
      <c r="A40" s="122">
        <v>38</v>
      </c>
      <c r="B40" s="125" t="s">
        <v>133</v>
      </c>
      <c r="C40" s="122">
        <v>73</v>
      </c>
      <c r="D40" s="122">
        <v>76</v>
      </c>
      <c r="E40" s="122">
        <v>79</v>
      </c>
      <c r="F40" s="121">
        <f t="shared" si="0"/>
        <v>228</v>
      </c>
      <c r="G40" s="121">
        <f t="shared" si="1"/>
        <v>76</v>
      </c>
      <c r="I40" s="122">
        <f t="shared" si="2"/>
        <v>76</v>
      </c>
    </row>
    <row r="41" spans="1:9" x14ac:dyDescent="0.3">
      <c r="A41" s="122">
        <v>39</v>
      </c>
      <c r="B41" s="125" t="s">
        <v>98</v>
      </c>
      <c r="C41" s="124">
        <v>79</v>
      </c>
      <c r="D41" s="124">
        <v>79</v>
      </c>
      <c r="E41" s="124">
        <v>84</v>
      </c>
      <c r="F41" s="121">
        <f t="shared" si="0"/>
        <v>242</v>
      </c>
      <c r="G41" s="121">
        <f t="shared" si="1"/>
        <v>80.666666666666671</v>
      </c>
      <c r="I41" s="122">
        <f t="shared" si="2"/>
        <v>79</v>
      </c>
    </row>
    <row r="42" spans="1:9" x14ac:dyDescent="0.3">
      <c r="A42" s="122">
        <v>40</v>
      </c>
      <c r="B42" s="125" t="s">
        <v>134</v>
      </c>
      <c r="C42" s="122">
        <v>70</v>
      </c>
      <c r="D42" s="122">
        <v>76</v>
      </c>
      <c r="E42" s="122">
        <v>91</v>
      </c>
      <c r="F42" s="121">
        <f t="shared" si="0"/>
        <v>237</v>
      </c>
      <c r="G42" s="121">
        <f t="shared" si="1"/>
        <v>79</v>
      </c>
      <c r="I42" s="122">
        <f t="shared" si="2"/>
        <v>76</v>
      </c>
    </row>
    <row r="43" spans="1:9" x14ac:dyDescent="0.3">
      <c r="A43" s="122">
        <v>41</v>
      </c>
      <c r="B43" s="125" t="s">
        <v>135</v>
      </c>
      <c r="C43" s="124">
        <v>78</v>
      </c>
      <c r="D43" s="124">
        <v>69</v>
      </c>
      <c r="E43" s="124">
        <v>88</v>
      </c>
      <c r="F43" s="121">
        <f t="shared" si="0"/>
        <v>235</v>
      </c>
      <c r="G43" s="121">
        <f t="shared" si="1"/>
        <v>78.333333333333329</v>
      </c>
      <c r="I43" s="122">
        <f t="shared" si="2"/>
        <v>69</v>
      </c>
    </row>
    <row r="44" spans="1:9" x14ac:dyDescent="0.3">
      <c r="A44" s="122">
        <v>42</v>
      </c>
      <c r="B44" s="125" t="s">
        <v>136</v>
      </c>
      <c r="C44" s="122">
        <v>55</v>
      </c>
      <c r="D44" s="122">
        <v>80</v>
      </c>
      <c r="E44" s="122">
        <v>93</v>
      </c>
      <c r="F44" s="121">
        <f t="shared" si="0"/>
        <v>228</v>
      </c>
      <c r="G44" s="121">
        <f t="shared" si="1"/>
        <v>76</v>
      </c>
      <c r="I44" s="122">
        <f t="shared" si="2"/>
        <v>80</v>
      </c>
    </row>
    <row r="45" spans="1:9" x14ac:dyDescent="0.3">
      <c r="A45" s="122">
        <v>43</v>
      </c>
      <c r="B45" s="125" t="s">
        <v>137</v>
      </c>
      <c r="C45" s="124">
        <v>56</v>
      </c>
      <c r="D45" s="124">
        <v>84</v>
      </c>
      <c r="E45" s="124">
        <v>63</v>
      </c>
      <c r="F45" s="121">
        <f t="shared" si="0"/>
        <v>203</v>
      </c>
      <c r="G45" s="121">
        <f t="shared" si="1"/>
        <v>67.666666666666671</v>
      </c>
      <c r="I45" s="122">
        <f t="shared" si="2"/>
        <v>84</v>
      </c>
    </row>
    <row r="46" spans="1:9" x14ac:dyDescent="0.3">
      <c r="A46" s="122">
        <v>44</v>
      </c>
      <c r="B46" s="125" t="s">
        <v>138</v>
      </c>
      <c r="C46" s="122">
        <v>69</v>
      </c>
      <c r="D46" s="122">
        <v>82</v>
      </c>
      <c r="E46" s="122">
        <v>89</v>
      </c>
      <c r="F46" s="121">
        <f t="shared" si="0"/>
        <v>240</v>
      </c>
      <c r="G46" s="121">
        <f t="shared" si="1"/>
        <v>80</v>
      </c>
      <c r="I46" s="122">
        <f t="shared" si="2"/>
        <v>82</v>
      </c>
    </row>
    <row r="47" spans="1:9" x14ac:dyDescent="0.3">
      <c r="A47" s="122">
        <v>45</v>
      </c>
      <c r="B47" s="125" t="s">
        <v>139</v>
      </c>
      <c r="C47" s="124">
        <v>76</v>
      </c>
      <c r="D47" s="124">
        <v>74</v>
      </c>
      <c r="E47" s="124">
        <v>66</v>
      </c>
      <c r="F47" s="121">
        <f t="shared" si="0"/>
        <v>216</v>
      </c>
      <c r="G47" s="121">
        <f t="shared" si="1"/>
        <v>72</v>
      </c>
      <c r="I47" s="122">
        <f t="shared" si="2"/>
        <v>74</v>
      </c>
    </row>
    <row r="48" spans="1:9" x14ac:dyDescent="0.3">
      <c r="A48" s="122">
        <v>46</v>
      </c>
      <c r="B48" s="125" t="s">
        <v>114</v>
      </c>
      <c r="C48" s="122">
        <v>74</v>
      </c>
      <c r="D48" s="122">
        <v>92</v>
      </c>
      <c r="E48" s="122">
        <v>67</v>
      </c>
      <c r="F48" s="121">
        <f t="shared" si="0"/>
        <v>233</v>
      </c>
      <c r="G48" s="121">
        <f t="shared" si="1"/>
        <v>77.666666666666671</v>
      </c>
      <c r="I48" s="122">
        <f t="shared" si="2"/>
        <v>92</v>
      </c>
    </row>
    <row r="49" spans="1:9" x14ac:dyDescent="0.3">
      <c r="A49" s="122">
        <v>47</v>
      </c>
      <c r="B49" s="125" t="s">
        <v>140</v>
      </c>
      <c r="C49" s="124">
        <v>79</v>
      </c>
      <c r="D49" s="124">
        <v>75</v>
      </c>
      <c r="E49" s="124">
        <v>84</v>
      </c>
      <c r="F49" s="121">
        <f t="shared" si="0"/>
        <v>238</v>
      </c>
      <c r="G49" s="121">
        <f t="shared" si="1"/>
        <v>79.333333333333329</v>
      </c>
      <c r="I49" s="122">
        <f t="shared" si="2"/>
        <v>75</v>
      </c>
    </row>
    <row r="50" spans="1:9" x14ac:dyDescent="0.3">
      <c r="A50" s="122">
        <v>48</v>
      </c>
      <c r="B50" s="125" t="s">
        <v>141</v>
      </c>
      <c r="C50" s="122">
        <v>88</v>
      </c>
      <c r="D50" s="122">
        <v>63</v>
      </c>
      <c r="E50" s="122">
        <v>69</v>
      </c>
      <c r="F50" s="121">
        <f t="shared" si="0"/>
        <v>220</v>
      </c>
      <c r="G50" s="121">
        <f t="shared" si="1"/>
        <v>73.333333333333329</v>
      </c>
      <c r="I50" s="122">
        <f t="shared" si="2"/>
        <v>63</v>
      </c>
    </row>
    <row r="51" spans="1:9" x14ac:dyDescent="0.3">
      <c r="A51" s="122">
        <v>49</v>
      </c>
      <c r="B51" s="125" t="s">
        <v>142</v>
      </c>
      <c r="C51" s="124">
        <v>52</v>
      </c>
      <c r="D51" s="124">
        <v>71</v>
      </c>
      <c r="E51" s="124">
        <v>61</v>
      </c>
      <c r="F51" s="121">
        <f t="shared" si="0"/>
        <v>184</v>
      </c>
      <c r="G51" s="121">
        <f t="shared" si="1"/>
        <v>61.333333333333336</v>
      </c>
      <c r="I51" s="122">
        <f t="shared" si="2"/>
        <v>71</v>
      </c>
    </row>
    <row r="52" spans="1:9" x14ac:dyDescent="0.3">
      <c r="A52" s="122">
        <v>50</v>
      </c>
      <c r="B52" s="125" t="s">
        <v>143</v>
      </c>
      <c r="C52" s="122">
        <v>55</v>
      </c>
      <c r="D52" s="122">
        <v>81</v>
      </c>
      <c r="E52" s="122">
        <v>70</v>
      </c>
      <c r="F52" s="121">
        <f t="shared" si="0"/>
        <v>206</v>
      </c>
      <c r="G52" s="121">
        <f t="shared" si="1"/>
        <v>68.666666666666671</v>
      </c>
      <c r="I52" s="122">
        <f t="shared" si="2"/>
        <v>81</v>
      </c>
    </row>
    <row r="53" spans="1:9" x14ac:dyDescent="0.3">
      <c r="A53" s="122">
        <v>51</v>
      </c>
      <c r="B53" s="125" t="s">
        <v>144</v>
      </c>
      <c r="C53" s="124">
        <v>55</v>
      </c>
      <c r="D53" s="124">
        <v>65</v>
      </c>
      <c r="E53" s="124">
        <v>76</v>
      </c>
      <c r="F53" s="121">
        <f t="shared" si="0"/>
        <v>196</v>
      </c>
      <c r="G53" s="121">
        <f t="shared" si="1"/>
        <v>65.333333333333329</v>
      </c>
      <c r="I53" s="122">
        <f t="shared" si="2"/>
        <v>65</v>
      </c>
    </row>
    <row r="54" spans="1:9" x14ac:dyDescent="0.3">
      <c r="A54" s="122">
        <v>52</v>
      </c>
      <c r="B54" s="125" t="s">
        <v>145</v>
      </c>
      <c r="C54" s="122">
        <v>69</v>
      </c>
      <c r="D54" s="122">
        <v>77</v>
      </c>
      <c r="E54" s="122">
        <v>78</v>
      </c>
      <c r="F54" s="121">
        <f t="shared" si="0"/>
        <v>224</v>
      </c>
      <c r="G54" s="121">
        <f t="shared" si="1"/>
        <v>74.666666666666671</v>
      </c>
      <c r="I54" s="122">
        <f t="shared" si="2"/>
        <v>77</v>
      </c>
    </row>
    <row r="55" spans="1:9" x14ac:dyDescent="0.3">
      <c r="A55" s="122">
        <v>53</v>
      </c>
      <c r="B55" s="125" t="s">
        <v>146</v>
      </c>
      <c r="C55" s="124">
        <v>53</v>
      </c>
      <c r="D55" s="124">
        <v>73</v>
      </c>
      <c r="E55" s="124">
        <v>88</v>
      </c>
      <c r="F55" s="121">
        <f t="shared" si="0"/>
        <v>214</v>
      </c>
      <c r="G55" s="121">
        <f t="shared" si="1"/>
        <v>71.333333333333329</v>
      </c>
      <c r="I55" s="122">
        <f t="shared" si="2"/>
        <v>73</v>
      </c>
    </row>
    <row r="56" spans="1:9" x14ac:dyDescent="0.3">
      <c r="A56" s="122">
        <v>54</v>
      </c>
      <c r="B56" s="125" t="s">
        <v>147</v>
      </c>
      <c r="C56" s="122">
        <v>69</v>
      </c>
      <c r="D56" s="122">
        <v>69</v>
      </c>
      <c r="E56" s="122">
        <v>93</v>
      </c>
      <c r="F56" s="121">
        <f t="shared" si="0"/>
        <v>231</v>
      </c>
      <c r="G56" s="121">
        <f t="shared" si="1"/>
        <v>77</v>
      </c>
      <c r="I56" s="122">
        <f t="shared" si="2"/>
        <v>69</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E177B-BEC7-4A78-9290-6FCBEE22246B}">
  <dimension ref="A1:C23"/>
  <sheetViews>
    <sheetView workbookViewId="0">
      <selection activeCell="G4" sqref="G4"/>
    </sheetView>
  </sheetViews>
  <sheetFormatPr defaultRowHeight="14.4" x14ac:dyDescent="0.3"/>
  <cols>
    <col min="2" max="2" width="12.88671875" bestFit="1" customWidth="1"/>
    <col min="3" max="3" width="8" bestFit="1" customWidth="1"/>
  </cols>
  <sheetData>
    <row r="1" spans="1:3" x14ac:dyDescent="0.3">
      <c r="A1" s="26" t="s">
        <v>36</v>
      </c>
      <c r="B1" s="27" t="s">
        <v>65</v>
      </c>
      <c r="C1" s="28" t="s">
        <v>64</v>
      </c>
    </row>
    <row r="2" spans="1:3" x14ac:dyDescent="0.3">
      <c r="A2" s="29" t="s">
        <v>37</v>
      </c>
      <c r="B2" s="30">
        <v>88.96</v>
      </c>
      <c r="C2" s="30" t="str">
        <f t="shared" ref="C2" si="0">_xlfn.IFS(B2:B23&gt;=90,"A+",B2:B23&gt;=80,"A",B2:B23&gt;=75,"B+",B2:B23&gt;=70,"B",B2:B23&gt;=60,"C",B2:B23&lt;60,"D",B2:B23&lt;33,"FAIL")</f>
        <v>A</v>
      </c>
    </row>
    <row r="3" spans="1:3" x14ac:dyDescent="0.3">
      <c r="A3" s="31" t="s">
        <v>1</v>
      </c>
      <c r="B3" s="31">
        <v>78.3</v>
      </c>
      <c r="C3" s="32" t="str">
        <f t="shared" ref="C3:C23" si="1">_xlfn.IFS(B3:B23&gt;=90,"A+",B3:B23&gt;=80,"A",B3:B23&gt;=75,"B+",B3:B23&gt;=70,"B",B3:B23&gt;=60,"C",B3:B23&lt;60,"D",B3:B23&lt;33,"FAIL")</f>
        <v>B+</v>
      </c>
    </row>
    <row r="4" spans="1:3" x14ac:dyDescent="0.3">
      <c r="A4" s="29" t="s">
        <v>8</v>
      </c>
      <c r="B4" s="29">
        <v>75.33</v>
      </c>
      <c r="C4" s="30" t="str">
        <f t="shared" si="1"/>
        <v>B+</v>
      </c>
    </row>
    <row r="5" spans="1:3" x14ac:dyDescent="0.3">
      <c r="A5" s="31" t="s">
        <v>38</v>
      </c>
      <c r="B5" s="31">
        <v>78.33</v>
      </c>
      <c r="C5" s="32" t="str">
        <f t="shared" si="1"/>
        <v>B+</v>
      </c>
    </row>
    <row r="6" spans="1:3" x14ac:dyDescent="0.3">
      <c r="A6" s="29" t="s">
        <v>39</v>
      </c>
      <c r="B6" s="29">
        <v>91.22</v>
      </c>
      <c r="C6" s="30" t="str">
        <f t="shared" si="1"/>
        <v>A+</v>
      </c>
    </row>
    <row r="7" spans="1:3" x14ac:dyDescent="0.3">
      <c r="A7" s="31" t="s">
        <v>5</v>
      </c>
      <c r="B7" s="31">
        <v>78.33</v>
      </c>
      <c r="C7" s="32" t="str">
        <f t="shared" si="1"/>
        <v>B+</v>
      </c>
    </row>
    <row r="8" spans="1:3" x14ac:dyDescent="0.3">
      <c r="A8" s="29" t="s">
        <v>40</v>
      </c>
      <c r="B8" s="29">
        <v>68.33</v>
      </c>
      <c r="C8" s="30" t="str">
        <f t="shared" si="1"/>
        <v>C</v>
      </c>
    </row>
    <row r="9" spans="1:3" x14ac:dyDescent="0.3">
      <c r="A9" s="31" t="s">
        <v>41</v>
      </c>
      <c r="B9" s="31">
        <v>91.66</v>
      </c>
      <c r="C9" s="32" t="str">
        <f t="shared" si="1"/>
        <v>A+</v>
      </c>
    </row>
    <row r="10" spans="1:3" x14ac:dyDescent="0.3">
      <c r="A10" s="29" t="s">
        <v>42</v>
      </c>
      <c r="B10" s="29">
        <v>78.33</v>
      </c>
      <c r="C10" s="30" t="str">
        <f t="shared" si="1"/>
        <v>B+</v>
      </c>
    </row>
    <row r="11" spans="1:3" x14ac:dyDescent="0.3">
      <c r="A11" s="31" t="s">
        <v>43</v>
      </c>
      <c r="B11" s="31">
        <v>69.33</v>
      </c>
      <c r="C11" s="32" t="str">
        <f t="shared" si="1"/>
        <v>C</v>
      </c>
    </row>
    <row r="12" spans="1:3" x14ac:dyDescent="0.3">
      <c r="A12" s="29" t="s">
        <v>44</v>
      </c>
      <c r="B12" s="29">
        <v>70</v>
      </c>
      <c r="C12" s="30" t="str">
        <f t="shared" si="1"/>
        <v>B</v>
      </c>
    </row>
    <row r="13" spans="1:3" x14ac:dyDescent="0.3">
      <c r="A13" s="31" t="s">
        <v>45</v>
      </c>
      <c r="B13" s="31">
        <v>76</v>
      </c>
      <c r="C13" s="32" t="str">
        <f t="shared" si="1"/>
        <v>B+</v>
      </c>
    </row>
    <row r="14" spans="1:3" x14ac:dyDescent="0.3">
      <c r="A14" s="29" t="s">
        <v>46</v>
      </c>
      <c r="B14" s="29">
        <v>78</v>
      </c>
      <c r="C14" s="30" t="str">
        <f t="shared" si="1"/>
        <v>B+</v>
      </c>
    </row>
    <row r="15" spans="1:3" x14ac:dyDescent="0.3">
      <c r="A15" s="31" t="s">
        <v>47</v>
      </c>
      <c r="B15" s="31">
        <v>75.959999999999994</v>
      </c>
      <c r="C15" s="32" t="str">
        <f t="shared" si="1"/>
        <v>B+</v>
      </c>
    </row>
    <row r="16" spans="1:3" x14ac:dyDescent="0.3">
      <c r="A16" s="29" t="s">
        <v>48</v>
      </c>
      <c r="B16" s="29">
        <v>66</v>
      </c>
      <c r="C16" s="30" t="str">
        <f t="shared" si="1"/>
        <v>C</v>
      </c>
    </row>
    <row r="17" spans="1:3" x14ac:dyDescent="0.3">
      <c r="A17" s="31" t="s">
        <v>49</v>
      </c>
      <c r="B17" s="31">
        <v>85</v>
      </c>
      <c r="C17" s="32" t="str">
        <f t="shared" si="1"/>
        <v>A</v>
      </c>
    </row>
    <row r="18" spans="1:3" x14ac:dyDescent="0.3">
      <c r="A18" s="29" t="s">
        <v>50</v>
      </c>
      <c r="B18" s="29">
        <v>88.73</v>
      </c>
      <c r="C18" s="30" t="str">
        <f t="shared" si="1"/>
        <v>A</v>
      </c>
    </row>
    <row r="19" spans="1:3" x14ac:dyDescent="0.3">
      <c r="A19" s="31" t="s">
        <v>51</v>
      </c>
      <c r="B19" s="31">
        <v>84</v>
      </c>
      <c r="C19" s="32" t="str">
        <f t="shared" si="1"/>
        <v>A</v>
      </c>
    </row>
    <row r="20" spans="1:3" x14ac:dyDescent="0.3">
      <c r="A20" s="29" t="s">
        <v>52</v>
      </c>
      <c r="B20" s="29">
        <v>86</v>
      </c>
      <c r="C20" s="30" t="str">
        <f t="shared" si="1"/>
        <v>A</v>
      </c>
    </row>
    <row r="21" spans="1:3" x14ac:dyDescent="0.3">
      <c r="A21" s="31" t="s">
        <v>53</v>
      </c>
      <c r="B21" s="31">
        <v>86.89</v>
      </c>
      <c r="C21" s="32" t="str">
        <f t="shared" si="1"/>
        <v>A</v>
      </c>
    </row>
    <row r="22" spans="1:3" x14ac:dyDescent="0.3">
      <c r="A22" s="29" t="s">
        <v>54</v>
      </c>
      <c r="B22" s="29">
        <v>74.33</v>
      </c>
      <c r="C22" s="30" t="str">
        <f t="shared" si="1"/>
        <v>B</v>
      </c>
    </row>
    <row r="23" spans="1:3" ht="15" thickBot="1" x14ac:dyDescent="0.35">
      <c r="A23" s="33" t="s">
        <v>55</v>
      </c>
      <c r="B23" s="34">
        <v>75.55</v>
      </c>
      <c r="C23" s="32" t="str">
        <f t="shared" si="1"/>
        <v>B+</v>
      </c>
    </row>
  </sheetData>
  <phoneticPr fontId="13"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5E321-B5C3-4CCE-AE9B-A1A46DD19115}">
  <dimension ref="A1:M10"/>
  <sheetViews>
    <sheetView zoomScale="132" workbookViewId="0">
      <selection activeCell="I8" sqref="I8"/>
    </sheetView>
  </sheetViews>
  <sheetFormatPr defaultRowHeight="14.4" x14ac:dyDescent="0.3"/>
  <cols>
    <col min="3" max="3" width="12.44140625" customWidth="1"/>
    <col min="9" max="9" width="10.21875" bestFit="1" customWidth="1"/>
    <col min="10" max="10" width="14.21875" bestFit="1" customWidth="1"/>
    <col min="11" max="11" width="11.44140625" bestFit="1" customWidth="1"/>
    <col min="12" max="13" width="10.21875" bestFit="1" customWidth="1"/>
  </cols>
  <sheetData>
    <row r="1" spans="1:13" ht="23.4" x14ac:dyDescent="0.45">
      <c r="B1" s="128" t="s">
        <v>66</v>
      </c>
      <c r="C1" s="128"/>
      <c r="D1" s="128"/>
      <c r="E1" s="128"/>
      <c r="F1" s="128"/>
      <c r="G1" s="128"/>
    </row>
    <row r="2" spans="1:13" ht="18" x14ac:dyDescent="0.35">
      <c r="I2" s="131" t="s">
        <v>75</v>
      </c>
      <c r="J2" s="131"/>
      <c r="K2" s="131"/>
      <c r="L2" s="131"/>
      <c r="M2" s="131"/>
    </row>
    <row r="3" spans="1:13" ht="18" x14ac:dyDescent="0.35">
      <c r="A3" t="s">
        <v>71</v>
      </c>
      <c r="B3" s="129" t="s">
        <v>67</v>
      </c>
      <c r="C3" s="129"/>
      <c r="D3" s="129"/>
      <c r="E3" s="129" t="s">
        <v>68</v>
      </c>
      <c r="F3" s="129"/>
      <c r="G3" s="129"/>
      <c r="I3" s="38" t="s">
        <v>76</v>
      </c>
      <c r="J3" s="38" t="s">
        <v>77</v>
      </c>
      <c r="K3" s="38" t="s">
        <v>79</v>
      </c>
      <c r="L3" s="38" t="s">
        <v>80</v>
      </c>
      <c r="M3" s="38" t="s">
        <v>81</v>
      </c>
    </row>
    <row r="4" spans="1:13" x14ac:dyDescent="0.3">
      <c r="A4">
        <v>1</v>
      </c>
      <c r="B4" s="130" t="s">
        <v>69</v>
      </c>
      <c r="C4" s="130"/>
      <c r="D4" s="36">
        <v>500000</v>
      </c>
      <c r="E4" s="130" t="s">
        <v>70</v>
      </c>
      <c r="F4" s="130"/>
      <c r="G4" s="36">
        <v>500000</v>
      </c>
      <c r="I4" s="39" t="str">
        <f>IF(E4="CASH  A/C", "MATCH", "NO MATCH")</f>
        <v>NO MATCH</v>
      </c>
      <c r="J4" s="39" t="str">
        <f>IF(E4="EQUIPMENT  A/C", "MATCH", "NO MATCH")</f>
        <v>NO MATCH</v>
      </c>
      <c r="K4" s="39" t="str">
        <f>IF(E4="EXPENSES  A/C", "MATCH", "NO MATCH")</f>
        <v>NO MATCH</v>
      </c>
      <c r="L4" s="39" t="str">
        <f>IF(E4="STOCK  A/C", "MATCH", "NO MATCH")</f>
        <v>MATCH</v>
      </c>
      <c r="M4" s="39" t="str">
        <f>IF(E4="BANK  A/C", "MATCH", "NO MATCH")</f>
        <v>NO MATCH</v>
      </c>
    </row>
    <row r="5" spans="1:13" x14ac:dyDescent="0.3">
      <c r="A5">
        <v>2</v>
      </c>
      <c r="B5" s="130" t="s">
        <v>72</v>
      </c>
      <c r="C5" s="130"/>
      <c r="D5" s="36">
        <v>100000</v>
      </c>
      <c r="E5" s="130" t="s">
        <v>82</v>
      </c>
      <c r="F5" s="130"/>
      <c r="G5" s="36">
        <v>100000</v>
      </c>
      <c r="I5" s="39" t="str">
        <f>IF(E5="CASH  A/C", "MATCH", "NO MATCH")</f>
        <v>NO MATCH</v>
      </c>
      <c r="J5" s="39" t="str">
        <f t="shared" ref="J5:J7" si="0">IF(E5="EQUIPMENT  A/C", "MATCH", "NO MATCH")</f>
        <v>NO MATCH</v>
      </c>
      <c r="K5" s="39" t="str">
        <f t="shared" ref="K5:K7" si="1">IF(E5="EXPENSES  A/C", "MATCH", "NO MATCH")</f>
        <v>MATCH</v>
      </c>
      <c r="L5" s="39" t="str">
        <f t="shared" ref="L5:L7" si="2">IF(E5="STOCK  A/C", "MATCH", "NO MATCH")</f>
        <v>NO MATCH</v>
      </c>
      <c r="M5" s="39" t="str">
        <f t="shared" ref="M5:M7" si="3">IF(E5="BANK  A/C", "MATCH", "NO MATCH")</f>
        <v>NO MATCH</v>
      </c>
    </row>
    <row r="6" spans="1:13" x14ac:dyDescent="0.3">
      <c r="A6">
        <v>3</v>
      </c>
      <c r="B6" s="130" t="s">
        <v>78</v>
      </c>
      <c r="C6" s="130"/>
      <c r="D6" s="36">
        <v>5000</v>
      </c>
      <c r="E6" s="130" t="s">
        <v>69</v>
      </c>
      <c r="F6" s="130"/>
      <c r="G6" s="36">
        <v>5000</v>
      </c>
      <c r="I6" s="39" t="str">
        <f t="shared" ref="I6:I7" si="4">IF(E6="CASH  A/C", "MATCH", "NO MATCH")</f>
        <v>MATCH</v>
      </c>
      <c r="J6" s="39" t="str">
        <f t="shared" si="0"/>
        <v>NO MATCH</v>
      </c>
      <c r="K6" s="39" t="str">
        <f t="shared" si="1"/>
        <v>NO MATCH</v>
      </c>
      <c r="L6" s="39" t="str">
        <f t="shared" si="2"/>
        <v>NO MATCH</v>
      </c>
      <c r="M6" s="39" t="str">
        <f t="shared" si="3"/>
        <v>NO MATCH</v>
      </c>
    </row>
    <row r="7" spans="1:13" ht="14.4" customHeight="1" x14ac:dyDescent="0.3">
      <c r="A7">
        <v>4</v>
      </c>
      <c r="B7" s="132" t="s">
        <v>73</v>
      </c>
      <c r="C7" s="132"/>
      <c r="D7" s="36">
        <v>10000</v>
      </c>
      <c r="E7" s="133" t="s">
        <v>72</v>
      </c>
      <c r="F7" s="133"/>
      <c r="G7" s="36">
        <v>10000</v>
      </c>
      <c r="I7" s="39" t="str">
        <f t="shared" si="4"/>
        <v>NO MATCH</v>
      </c>
      <c r="J7" s="39" t="str">
        <f t="shared" si="0"/>
        <v>MATCH</v>
      </c>
      <c r="K7" s="39" t="str">
        <f t="shared" si="1"/>
        <v>NO MATCH</v>
      </c>
      <c r="L7" s="39" t="str">
        <f t="shared" si="2"/>
        <v>NO MATCH</v>
      </c>
      <c r="M7" s="39" t="str">
        <f t="shared" si="3"/>
        <v>NO MATCH</v>
      </c>
    </row>
    <row r="8" spans="1:13" x14ac:dyDescent="0.3">
      <c r="E8" s="35"/>
      <c r="F8" s="35"/>
    </row>
    <row r="10" spans="1:13" x14ac:dyDescent="0.3">
      <c r="C10" t="s">
        <v>74</v>
      </c>
      <c r="D10" s="37">
        <f>SUM(D4:D7)</f>
        <v>615000</v>
      </c>
      <c r="F10" t="s">
        <v>74</v>
      </c>
      <c r="G10" s="37">
        <f>SUM(G4:G7)</f>
        <v>615000</v>
      </c>
    </row>
  </sheetData>
  <mergeCells count="12">
    <mergeCell ref="I2:M2"/>
    <mergeCell ref="B6:C6"/>
    <mergeCell ref="B7:C7"/>
    <mergeCell ref="E5:F5"/>
    <mergeCell ref="E6:F6"/>
    <mergeCell ref="E7:F7"/>
    <mergeCell ref="B5:C5"/>
    <mergeCell ref="B1:G1"/>
    <mergeCell ref="B3:D3"/>
    <mergeCell ref="E3:G3"/>
    <mergeCell ref="B4:C4"/>
    <mergeCell ref="E4:F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3787A-32F1-4E4D-B20A-9BC19C04D26F}">
  <dimension ref="A1:E102"/>
  <sheetViews>
    <sheetView zoomScale="108" workbookViewId="0">
      <selection sqref="A1:E1"/>
    </sheetView>
  </sheetViews>
  <sheetFormatPr defaultRowHeight="14.4" x14ac:dyDescent="0.3"/>
  <cols>
    <col min="2" max="2" width="24.6640625" style="40" bestFit="1" customWidth="1"/>
    <col min="3" max="3" width="6.109375" bestFit="1" customWidth="1"/>
    <col min="4" max="4" width="17" bestFit="1" customWidth="1"/>
    <col min="5" max="5" width="19.109375" bestFit="1" customWidth="1"/>
  </cols>
  <sheetData>
    <row r="1" spans="1:5" ht="17.399999999999999" x14ac:dyDescent="0.3">
      <c r="A1" s="134" t="s">
        <v>172</v>
      </c>
      <c r="B1" s="134"/>
      <c r="C1" s="134"/>
      <c r="D1" s="134"/>
      <c r="E1" s="134"/>
    </row>
    <row r="2" spans="1:5" x14ac:dyDescent="0.3">
      <c r="A2" s="69" t="s">
        <v>83</v>
      </c>
      <c r="B2" s="69" t="s">
        <v>36</v>
      </c>
      <c r="C2" s="69" t="s">
        <v>84</v>
      </c>
      <c r="D2" s="69" t="s">
        <v>170</v>
      </c>
      <c r="E2" s="69" t="s">
        <v>171</v>
      </c>
    </row>
    <row r="3" spans="1:5" x14ac:dyDescent="0.3">
      <c r="A3" s="66">
        <v>1</v>
      </c>
      <c r="B3" s="67" t="s">
        <v>169</v>
      </c>
      <c r="C3" s="66">
        <v>18</v>
      </c>
      <c r="D3" s="66" t="str">
        <f>IF(C3&gt;=16,"ELIGIBLE","NOT ELIGIBLE")</f>
        <v>ELIGIBLE</v>
      </c>
      <c r="E3" s="66" t="str">
        <f>IF(C3&gt;=18,"ADULT","MINOR")</f>
        <v>ADULT</v>
      </c>
    </row>
    <row r="4" spans="1:5" x14ac:dyDescent="0.3">
      <c r="A4" s="66">
        <v>2</v>
      </c>
      <c r="B4" s="67" t="s">
        <v>85</v>
      </c>
      <c r="C4" s="66">
        <v>16</v>
      </c>
      <c r="D4" s="66" t="str">
        <f t="shared" ref="D4:D67" si="0">IF(C4&gt;=16,"ELIGIBLE","NOT ELIGIBLE")</f>
        <v>ELIGIBLE</v>
      </c>
      <c r="E4" s="66" t="str">
        <f t="shared" ref="E4:E67" si="1">IF(C4&gt;=18,"ADULT","MINOR")</f>
        <v>MINOR</v>
      </c>
    </row>
    <row r="5" spans="1:5" x14ac:dyDescent="0.3">
      <c r="A5" s="66">
        <v>3</v>
      </c>
      <c r="B5" s="67" t="s">
        <v>40</v>
      </c>
      <c r="C5" s="66">
        <v>15</v>
      </c>
      <c r="D5" s="66" t="str">
        <f t="shared" si="0"/>
        <v>NOT ELIGIBLE</v>
      </c>
      <c r="E5" s="66" t="str">
        <f t="shared" si="1"/>
        <v>MINOR</v>
      </c>
    </row>
    <row r="6" spans="1:5" x14ac:dyDescent="0.3">
      <c r="A6" s="66">
        <v>4</v>
      </c>
      <c r="B6" s="67" t="s">
        <v>4</v>
      </c>
      <c r="C6" s="66">
        <v>12</v>
      </c>
      <c r="D6" s="66" t="str">
        <f t="shared" si="0"/>
        <v>NOT ELIGIBLE</v>
      </c>
      <c r="E6" s="66" t="str">
        <f t="shared" si="1"/>
        <v>MINOR</v>
      </c>
    </row>
    <row r="7" spans="1:5" x14ac:dyDescent="0.3">
      <c r="A7" s="66">
        <v>5</v>
      </c>
      <c r="B7" s="67" t="s">
        <v>86</v>
      </c>
      <c r="C7" s="66">
        <v>16</v>
      </c>
      <c r="D7" s="66" t="str">
        <f t="shared" si="0"/>
        <v>ELIGIBLE</v>
      </c>
      <c r="E7" s="66" t="str">
        <f t="shared" si="1"/>
        <v>MINOR</v>
      </c>
    </row>
    <row r="8" spans="1:5" x14ac:dyDescent="0.3">
      <c r="A8" s="66">
        <v>6</v>
      </c>
      <c r="B8" s="67" t="s">
        <v>8</v>
      </c>
      <c r="C8" s="66">
        <v>18</v>
      </c>
      <c r="D8" s="66" t="str">
        <f t="shared" si="0"/>
        <v>ELIGIBLE</v>
      </c>
      <c r="E8" s="66" t="str">
        <f t="shared" si="1"/>
        <v>ADULT</v>
      </c>
    </row>
    <row r="9" spans="1:5" x14ac:dyDescent="0.3">
      <c r="A9" s="66">
        <v>7</v>
      </c>
      <c r="B9" s="67" t="s">
        <v>87</v>
      </c>
      <c r="C9" s="66">
        <v>17</v>
      </c>
      <c r="D9" s="66" t="str">
        <f t="shared" si="0"/>
        <v>ELIGIBLE</v>
      </c>
      <c r="E9" s="66" t="str">
        <f t="shared" si="1"/>
        <v>MINOR</v>
      </c>
    </row>
    <row r="10" spans="1:5" x14ac:dyDescent="0.3">
      <c r="A10" s="66">
        <v>8</v>
      </c>
      <c r="B10" s="67" t="s">
        <v>88</v>
      </c>
      <c r="C10" s="66">
        <v>14</v>
      </c>
      <c r="D10" s="66" t="str">
        <f t="shared" si="0"/>
        <v>NOT ELIGIBLE</v>
      </c>
      <c r="E10" s="66" t="str">
        <f t="shared" si="1"/>
        <v>MINOR</v>
      </c>
    </row>
    <row r="11" spans="1:5" x14ac:dyDescent="0.3">
      <c r="A11" s="66">
        <v>9</v>
      </c>
      <c r="B11" s="67" t="s">
        <v>89</v>
      </c>
      <c r="C11" s="66">
        <v>13</v>
      </c>
      <c r="D11" s="66" t="str">
        <f t="shared" si="0"/>
        <v>NOT ELIGIBLE</v>
      </c>
      <c r="E11" s="66" t="str">
        <f t="shared" si="1"/>
        <v>MINOR</v>
      </c>
    </row>
    <row r="12" spans="1:5" x14ac:dyDescent="0.3">
      <c r="A12" s="66">
        <v>10</v>
      </c>
      <c r="B12" s="67" t="s">
        <v>90</v>
      </c>
      <c r="C12" s="66">
        <v>15</v>
      </c>
      <c r="D12" s="66" t="str">
        <f t="shared" si="0"/>
        <v>NOT ELIGIBLE</v>
      </c>
      <c r="E12" s="66" t="str">
        <f t="shared" si="1"/>
        <v>MINOR</v>
      </c>
    </row>
    <row r="13" spans="1:5" x14ac:dyDescent="0.3">
      <c r="A13" s="66">
        <v>11</v>
      </c>
      <c r="B13" s="67" t="s">
        <v>38</v>
      </c>
      <c r="C13" s="66">
        <v>13</v>
      </c>
      <c r="D13" s="66" t="str">
        <f t="shared" si="0"/>
        <v>NOT ELIGIBLE</v>
      </c>
      <c r="E13" s="66" t="str">
        <f t="shared" si="1"/>
        <v>MINOR</v>
      </c>
    </row>
    <row r="14" spans="1:5" x14ac:dyDescent="0.3">
      <c r="A14" s="66">
        <v>12</v>
      </c>
      <c r="B14" s="67" t="s">
        <v>6</v>
      </c>
      <c r="C14" s="66">
        <v>15</v>
      </c>
      <c r="D14" s="66" t="str">
        <f t="shared" si="0"/>
        <v>NOT ELIGIBLE</v>
      </c>
      <c r="E14" s="66" t="str">
        <f t="shared" si="1"/>
        <v>MINOR</v>
      </c>
    </row>
    <row r="15" spans="1:5" x14ac:dyDescent="0.3">
      <c r="A15" s="66">
        <v>13</v>
      </c>
      <c r="B15" s="67" t="s">
        <v>1</v>
      </c>
      <c r="C15" s="66">
        <v>14</v>
      </c>
      <c r="D15" s="66" t="str">
        <f t="shared" si="0"/>
        <v>NOT ELIGIBLE</v>
      </c>
      <c r="E15" s="66" t="str">
        <f t="shared" si="1"/>
        <v>MINOR</v>
      </c>
    </row>
    <row r="16" spans="1:5" x14ac:dyDescent="0.3">
      <c r="A16" s="66">
        <v>14</v>
      </c>
      <c r="B16" s="67" t="s">
        <v>91</v>
      </c>
      <c r="C16" s="66">
        <v>13</v>
      </c>
      <c r="D16" s="66" t="str">
        <f t="shared" si="0"/>
        <v>NOT ELIGIBLE</v>
      </c>
      <c r="E16" s="66" t="str">
        <f t="shared" si="1"/>
        <v>MINOR</v>
      </c>
    </row>
    <row r="17" spans="1:5" x14ac:dyDescent="0.3">
      <c r="A17" s="66">
        <v>15</v>
      </c>
      <c r="B17" s="67" t="s">
        <v>92</v>
      </c>
      <c r="C17" s="66">
        <v>16</v>
      </c>
      <c r="D17" s="66" t="str">
        <f t="shared" si="0"/>
        <v>ELIGIBLE</v>
      </c>
      <c r="E17" s="66" t="str">
        <f t="shared" si="1"/>
        <v>MINOR</v>
      </c>
    </row>
    <row r="18" spans="1:5" x14ac:dyDescent="0.3">
      <c r="A18" s="66">
        <v>16</v>
      </c>
      <c r="B18" s="67" t="s">
        <v>93</v>
      </c>
      <c r="C18" s="66">
        <v>17</v>
      </c>
      <c r="D18" s="66" t="str">
        <f t="shared" si="0"/>
        <v>ELIGIBLE</v>
      </c>
      <c r="E18" s="66" t="str">
        <f t="shared" si="1"/>
        <v>MINOR</v>
      </c>
    </row>
    <row r="19" spans="1:5" x14ac:dyDescent="0.3">
      <c r="A19" s="66">
        <v>17</v>
      </c>
      <c r="B19" s="67" t="s">
        <v>85</v>
      </c>
      <c r="C19" s="66">
        <v>16</v>
      </c>
      <c r="D19" s="66" t="str">
        <f t="shared" si="0"/>
        <v>ELIGIBLE</v>
      </c>
      <c r="E19" s="66" t="str">
        <f t="shared" si="1"/>
        <v>MINOR</v>
      </c>
    </row>
    <row r="20" spans="1:5" x14ac:dyDescent="0.3">
      <c r="A20" s="66">
        <v>18</v>
      </c>
      <c r="B20" s="68" t="s">
        <v>94</v>
      </c>
      <c r="C20" s="66">
        <v>18</v>
      </c>
      <c r="D20" s="66" t="str">
        <f t="shared" si="0"/>
        <v>ELIGIBLE</v>
      </c>
      <c r="E20" s="66" t="str">
        <f t="shared" si="1"/>
        <v>ADULT</v>
      </c>
    </row>
    <row r="21" spans="1:5" x14ac:dyDescent="0.3">
      <c r="A21" s="66">
        <v>19</v>
      </c>
      <c r="B21" s="68" t="s">
        <v>95</v>
      </c>
      <c r="C21" s="66">
        <v>14</v>
      </c>
      <c r="D21" s="66" t="str">
        <f t="shared" si="0"/>
        <v>NOT ELIGIBLE</v>
      </c>
      <c r="E21" s="66" t="str">
        <f t="shared" si="1"/>
        <v>MINOR</v>
      </c>
    </row>
    <row r="22" spans="1:5" x14ac:dyDescent="0.3">
      <c r="A22" s="66">
        <v>20</v>
      </c>
      <c r="B22" s="68" t="s">
        <v>96</v>
      </c>
      <c r="C22" s="66">
        <v>13</v>
      </c>
      <c r="D22" s="66" t="str">
        <f t="shared" si="0"/>
        <v>NOT ELIGIBLE</v>
      </c>
      <c r="E22" s="66" t="str">
        <f t="shared" si="1"/>
        <v>MINOR</v>
      </c>
    </row>
    <row r="23" spans="1:5" x14ac:dyDescent="0.3">
      <c r="A23" s="66">
        <v>21</v>
      </c>
      <c r="B23" s="68" t="s">
        <v>97</v>
      </c>
      <c r="C23" s="66">
        <v>12</v>
      </c>
      <c r="D23" s="66" t="str">
        <f t="shared" si="0"/>
        <v>NOT ELIGIBLE</v>
      </c>
      <c r="E23" s="66" t="str">
        <f t="shared" si="1"/>
        <v>MINOR</v>
      </c>
    </row>
    <row r="24" spans="1:5" x14ac:dyDescent="0.3">
      <c r="A24" s="66">
        <v>22</v>
      </c>
      <c r="B24" s="68" t="s">
        <v>98</v>
      </c>
      <c r="C24" s="66">
        <v>16</v>
      </c>
      <c r="D24" s="66" t="str">
        <f t="shared" si="0"/>
        <v>ELIGIBLE</v>
      </c>
      <c r="E24" s="66" t="str">
        <f t="shared" si="1"/>
        <v>MINOR</v>
      </c>
    </row>
    <row r="25" spans="1:5" x14ac:dyDescent="0.3">
      <c r="A25" s="66">
        <v>23</v>
      </c>
      <c r="B25" s="68" t="s">
        <v>99</v>
      </c>
      <c r="C25" s="66">
        <v>12</v>
      </c>
      <c r="D25" s="66" t="str">
        <f t="shared" si="0"/>
        <v>NOT ELIGIBLE</v>
      </c>
      <c r="E25" s="66" t="str">
        <f t="shared" si="1"/>
        <v>MINOR</v>
      </c>
    </row>
    <row r="26" spans="1:5" x14ac:dyDescent="0.3">
      <c r="A26" s="66">
        <v>24</v>
      </c>
      <c r="B26" s="68" t="s">
        <v>100</v>
      </c>
      <c r="C26" s="66">
        <v>15</v>
      </c>
      <c r="D26" s="66" t="str">
        <f t="shared" si="0"/>
        <v>NOT ELIGIBLE</v>
      </c>
      <c r="E26" s="66" t="str">
        <f t="shared" si="1"/>
        <v>MINOR</v>
      </c>
    </row>
    <row r="27" spans="1:5" x14ac:dyDescent="0.3">
      <c r="A27" s="66">
        <v>25</v>
      </c>
      <c r="B27" s="68" t="s">
        <v>101</v>
      </c>
      <c r="C27" s="66">
        <v>13</v>
      </c>
      <c r="D27" s="66" t="str">
        <f t="shared" si="0"/>
        <v>NOT ELIGIBLE</v>
      </c>
      <c r="E27" s="66" t="str">
        <f t="shared" si="1"/>
        <v>MINOR</v>
      </c>
    </row>
    <row r="28" spans="1:5" x14ac:dyDescent="0.3">
      <c r="A28" s="66">
        <v>26</v>
      </c>
      <c r="B28" s="68" t="s">
        <v>102</v>
      </c>
      <c r="C28" s="66">
        <v>14</v>
      </c>
      <c r="D28" s="66" t="str">
        <f t="shared" si="0"/>
        <v>NOT ELIGIBLE</v>
      </c>
      <c r="E28" s="66" t="str">
        <f t="shared" si="1"/>
        <v>MINOR</v>
      </c>
    </row>
    <row r="29" spans="1:5" x14ac:dyDescent="0.3">
      <c r="A29" s="66">
        <v>27</v>
      </c>
      <c r="B29" s="68" t="s">
        <v>103</v>
      </c>
      <c r="C29" s="66">
        <v>15</v>
      </c>
      <c r="D29" s="66" t="str">
        <f t="shared" si="0"/>
        <v>NOT ELIGIBLE</v>
      </c>
      <c r="E29" s="66" t="str">
        <f t="shared" si="1"/>
        <v>MINOR</v>
      </c>
    </row>
    <row r="30" spans="1:5" x14ac:dyDescent="0.3">
      <c r="A30" s="66">
        <v>28</v>
      </c>
      <c r="B30" s="68" t="s">
        <v>104</v>
      </c>
      <c r="C30" s="66">
        <v>16</v>
      </c>
      <c r="D30" s="66" t="str">
        <f t="shared" si="0"/>
        <v>ELIGIBLE</v>
      </c>
      <c r="E30" s="66" t="str">
        <f t="shared" si="1"/>
        <v>MINOR</v>
      </c>
    </row>
    <row r="31" spans="1:5" x14ac:dyDescent="0.3">
      <c r="A31" s="66">
        <v>29</v>
      </c>
      <c r="B31" s="68" t="s">
        <v>105</v>
      </c>
      <c r="C31" s="66">
        <v>16</v>
      </c>
      <c r="D31" s="66" t="str">
        <f t="shared" si="0"/>
        <v>ELIGIBLE</v>
      </c>
      <c r="E31" s="66" t="str">
        <f t="shared" si="1"/>
        <v>MINOR</v>
      </c>
    </row>
    <row r="32" spans="1:5" x14ac:dyDescent="0.3">
      <c r="A32" s="66">
        <v>30</v>
      </c>
      <c r="B32" s="68" t="s">
        <v>106</v>
      </c>
      <c r="C32" s="66">
        <v>16</v>
      </c>
      <c r="D32" s="66" t="str">
        <f t="shared" si="0"/>
        <v>ELIGIBLE</v>
      </c>
      <c r="E32" s="66" t="str">
        <f t="shared" si="1"/>
        <v>MINOR</v>
      </c>
    </row>
    <row r="33" spans="1:5" x14ac:dyDescent="0.3">
      <c r="A33" s="66">
        <v>31</v>
      </c>
      <c r="B33" s="68" t="s">
        <v>107</v>
      </c>
      <c r="C33" s="66">
        <v>15</v>
      </c>
      <c r="D33" s="66" t="str">
        <f t="shared" si="0"/>
        <v>NOT ELIGIBLE</v>
      </c>
      <c r="E33" s="66" t="str">
        <f t="shared" si="1"/>
        <v>MINOR</v>
      </c>
    </row>
    <row r="34" spans="1:5" x14ac:dyDescent="0.3">
      <c r="A34" s="66">
        <v>32</v>
      </c>
      <c r="B34" s="68" t="s">
        <v>108</v>
      </c>
      <c r="C34" s="66">
        <v>15</v>
      </c>
      <c r="D34" s="66" t="str">
        <f t="shared" si="0"/>
        <v>NOT ELIGIBLE</v>
      </c>
      <c r="E34" s="66" t="str">
        <f t="shared" si="1"/>
        <v>MINOR</v>
      </c>
    </row>
    <row r="35" spans="1:5" x14ac:dyDescent="0.3">
      <c r="A35" s="66">
        <v>33</v>
      </c>
      <c r="B35" s="68" t="s">
        <v>109</v>
      </c>
      <c r="C35" s="66">
        <v>17</v>
      </c>
      <c r="D35" s="66" t="str">
        <f t="shared" si="0"/>
        <v>ELIGIBLE</v>
      </c>
      <c r="E35" s="66" t="str">
        <f t="shared" si="1"/>
        <v>MINOR</v>
      </c>
    </row>
    <row r="36" spans="1:5" x14ac:dyDescent="0.3">
      <c r="A36" s="66">
        <v>34</v>
      </c>
      <c r="B36" s="68" t="s">
        <v>110</v>
      </c>
      <c r="C36" s="66">
        <v>19</v>
      </c>
      <c r="D36" s="66" t="str">
        <f t="shared" si="0"/>
        <v>ELIGIBLE</v>
      </c>
      <c r="E36" s="66" t="str">
        <f t="shared" si="1"/>
        <v>ADULT</v>
      </c>
    </row>
    <row r="37" spans="1:5" x14ac:dyDescent="0.3">
      <c r="A37" s="66">
        <v>35</v>
      </c>
      <c r="B37" s="68" t="s">
        <v>111</v>
      </c>
      <c r="C37" s="66">
        <v>14</v>
      </c>
      <c r="D37" s="66" t="str">
        <f t="shared" si="0"/>
        <v>NOT ELIGIBLE</v>
      </c>
      <c r="E37" s="66" t="str">
        <f t="shared" si="1"/>
        <v>MINOR</v>
      </c>
    </row>
    <row r="38" spans="1:5" x14ac:dyDescent="0.3">
      <c r="A38" s="66">
        <v>36</v>
      </c>
      <c r="B38" s="68" t="s">
        <v>112</v>
      </c>
      <c r="C38" s="66">
        <v>13</v>
      </c>
      <c r="D38" s="66" t="str">
        <f t="shared" si="0"/>
        <v>NOT ELIGIBLE</v>
      </c>
      <c r="E38" s="66" t="str">
        <f t="shared" si="1"/>
        <v>MINOR</v>
      </c>
    </row>
    <row r="39" spans="1:5" x14ac:dyDescent="0.3">
      <c r="A39" s="66">
        <v>37</v>
      </c>
      <c r="B39" s="68" t="s">
        <v>113</v>
      </c>
      <c r="C39" s="66">
        <v>12</v>
      </c>
      <c r="D39" s="66" t="str">
        <f t="shared" si="0"/>
        <v>NOT ELIGIBLE</v>
      </c>
      <c r="E39" s="66" t="str">
        <f t="shared" si="1"/>
        <v>MINOR</v>
      </c>
    </row>
    <row r="40" spans="1:5" x14ac:dyDescent="0.3">
      <c r="A40" s="66">
        <v>38</v>
      </c>
      <c r="B40" s="68" t="s">
        <v>114</v>
      </c>
      <c r="C40" s="66">
        <v>11</v>
      </c>
      <c r="D40" s="66" t="str">
        <f t="shared" si="0"/>
        <v>NOT ELIGIBLE</v>
      </c>
      <c r="E40" s="66" t="str">
        <f t="shared" si="1"/>
        <v>MINOR</v>
      </c>
    </row>
    <row r="41" spans="1:5" x14ac:dyDescent="0.3">
      <c r="A41" s="66">
        <v>39</v>
      </c>
      <c r="B41" s="68" t="s">
        <v>115</v>
      </c>
      <c r="C41" s="66">
        <v>18</v>
      </c>
      <c r="D41" s="66" t="str">
        <f t="shared" si="0"/>
        <v>ELIGIBLE</v>
      </c>
      <c r="E41" s="66" t="str">
        <f t="shared" si="1"/>
        <v>ADULT</v>
      </c>
    </row>
    <row r="42" spans="1:5" x14ac:dyDescent="0.3">
      <c r="A42" s="66">
        <v>40</v>
      </c>
      <c r="B42" s="68" t="s">
        <v>116</v>
      </c>
      <c r="C42" s="66">
        <v>17</v>
      </c>
      <c r="D42" s="66" t="str">
        <f t="shared" si="0"/>
        <v>ELIGIBLE</v>
      </c>
      <c r="E42" s="66" t="str">
        <f t="shared" si="1"/>
        <v>MINOR</v>
      </c>
    </row>
    <row r="43" spans="1:5" x14ac:dyDescent="0.3">
      <c r="A43" s="66">
        <v>41</v>
      </c>
      <c r="B43" s="68" t="s">
        <v>117</v>
      </c>
      <c r="C43" s="66">
        <v>16</v>
      </c>
      <c r="D43" s="66" t="str">
        <f t="shared" si="0"/>
        <v>ELIGIBLE</v>
      </c>
      <c r="E43" s="66" t="str">
        <f t="shared" si="1"/>
        <v>MINOR</v>
      </c>
    </row>
    <row r="44" spans="1:5" x14ac:dyDescent="0.3">
      <c r="A44" s="66">
        <v>42</v>
      </c>
      <c r="B44" s="68" t="s">
        <v>117</v>
      </c>
      <c r="C44" s="66">
        <v>15</v>
      </c>
      <c r="D44" s="66" t="str">
        <f t="shared" si="0"/>
        <v>NOT ELIGIBLE</v>
      </c>
      <c r="E44" s="66" t="str">
        <f t="shared" si="1"/>
        <v>MINOR</v>
      </c>
    </row>
    <row r="45" spans="1:5" x14ac:dyDescent="0.3">
      <c r="A45" s="66">
        <v>43</v>
      </c>
      <c r="B45" s="68" t="s">
        <v>118</v>
      </c>
      <c r="C45" s="66">
        <v>14</v>
      </c>
      <c r="D45" s="66" t="str">
        <f t="shared" si="0"/>
        <v>NOT ELIGIBLE</v>
      </c>
      <c r="E45" s="66" t="str">
        <f t="shared" si="1"/>
        <v>MINOR</v>
      </c>
    </row>
    <row r="46" spans="1:5" x14ac:dyDescent="0.3">
      <c r="A46" s="66">
        <v>44</v>
      </c>
      <c r="B46" s="68" t="s">
        <v>119</v>
      </c>
      <c r="C46" s="66">
        <v>15</v>
      </c>
      <c r="D46" s="66" t="str">
        <f t="shared" si="0"/>
        <v>NOT ELIGIBLE</v>
      </c>
      <c r="E46" s="66" t="str">
        <f t="shared" si="1"/>
        <v>MINOR</v>
      </c>
    </row>
    <row r="47" spans="1:5" x14ac:dyDescent="0.3">
      <c r="A47" s="66">
        <v>45</v>
      </c>
      <c r="B47" s="68" t="s">
        <v>119</v>
      </c>
      <c r="C47" s="66">
        <v>14</v>
      </c>
      <c r="D47" s="66" t="str">
        <f t="shared" si="0"/>
        <v>NOT ELIGIBLE</v>
      </c>
      <c r="E47" s="66" t="str">
        <f t="shared" si="1"/>
        <v>MINOR</v>
      </c>
    </row>
    <row r="48" spans="1:5" x14ac:dyDescent="0.3">
      <c r="A48" s="66">
        <v>46</v>
      </c>
      <c r="B48" s="68" t="s">
        <v>120</v>
      </c>
      <c r="C48" s="66">
        <v>13</v>
      </c>
      <c r="D48" s="66" t="str">
        <f t="shared" si="0"/>
        <v>NOT ELIGIBLE</v>
      </c>
      <c r="E48" s="66" t="str">
        <f t="shared" si="1"/>
        <v>MINOR</v>
      </c>
    </row>
    <row r="49" spans="1:5" x14ac:dyDescent="0.3">
      <c r="A49" s="66">
        <v>47</v>
      </c>
      <c r="B49" s="68" t="s">
        <v>121</v>
      </c>
      <c r="C49" s="66">
        <v>18</v>
      </c>
      <c r="D49" s="66" t="str">
        <f t="shared" si="0"/>
        <v>ELIGIBLE</v>
      </c>
      <c r="E49" s="66" t="str">
        <f t="shared" si="1"/>
        <v>ADULT</v>
      </c>
    </row>
    <row r="50" spans="1:5" x14ac:dyDescent="0.3">
      <c r="A50" s="66">
        <v>48</v>
      </c>
      <c r="B50" s="68" t="s">
        <v>122</v>
      </c>
      <c r="C50" s="66">
        <v>15</v>
      </c>
      <c r="D50" s="66" t="str">
        <f t="shared" si="0"/>
        <v>NOT ELIGIBLE</v>
      </c>
      <c r="E50" s="66" t="str">
        <f t="shared" si="1"/>
        <v>MINOR</v>
      </c>
    </row>
    <row r="51" spans="1:5" x14ac:dyDescent="0.3">
      <c r="A51" s="66">
        <v>49</v>
      </c>
      <c r="B51" s="68" t="s">
        <v>123</v>
      </c>
      <c r="C51" s="66">
        <v>16</v>
      </c>
      <c r="D51" s="66" t="str">
        <f t="shared" si="0"/>
        <v>ELIGIBLE</v>
      </c>
      <c r="E51" s="66" t="str">
        <f t="shared" si="1"/>
        <v>MINOR</v>
      </c>
    </row>
    <row r="52" spans="1:5" x14ac:dyDescent="0.3">
      <c r="A52" s="66">
        <v>50</v>
      </c>
      <c r="B52" s="68" t="s">
        <v>124</v>
      </c>
      <c r="C52" s="66">
        <v>14</v>
      </c>
      <c r="D52" s="66" t="str">
        <f t="shared" si="0"/>
        <v>NOT ELIGIBLE</v>
      </c>
      <c r="E52" s="66" t="str">
        <f t="shared" si="1"/>
        <v>MINOR</v>
      </c>
    </row>
    <row r="53" spans="1:5" x14ac:dyDescent="0.3">
      <c r="A53" s="66">
        <v>51</v>
      </c>
      <c r="B53" s="68" t="s">
        <v>107</v>
      </c>
      <c r="C53" s="66">
        <v>13</v>
      </c>
      <c r="D53" s="66" t="str">
        <f t="shared" si="0"/>
        <v>NOT ELIGIBLE</v>
      </c>
      <c r="E53" s="66" t="str">
        <f t="shared" si="1"/>
        <v>MINOR</v>
      </c>
    </row>
    <row r="54" spans="1:5" x14ac:dyDescent="0.3">
      <c r="A54" s="66">
        <v>52</v>
      </c>
      <c r="B54" s="68" t="s">
        <v>125</v>
      </c>
      <c r="C54" s="66">
        <v>18</v>
      </c>
      <c r="D54" s="66" t="str">
        <f t="shared" si="0"/>
        <v>ELIGIBLE</v>
      </c>
      <c r="E54" s="66" t="str">
        <f t="shared" si="1"/>
        <v>ADULT</v>
      </c>
    </row>
    <row r="55" spans="1:5" x14ac:dyDescent="0.3">
      <c r="A55" s="66">
        <v>53</v>
      </c>
      <c r="B55" s="68" t="s">
        <v>126</v>
      </c>
      <c r="C55" s="66">
        <v>17</v>
      </c>
      <c r="D55" s="66" t="str">
        <f t="shared" si="0"/>
        <v>ELIGIBLE</v>
      </c>
      <c r="E55" s="66" t="str">
        <f t="shared" si="1"/>
        <v>MINOR</v>
      </c>
    </row>
    <row r="56" spans="1:5" x14ac:dyDescent="0.3">
      <c r="A56" s="66">
        <v>54</v>
      </c>
      <c r="B56" s="68" t="s">
        <v>127</v>
      </c>
      <c r="C56" s="66">
        <v>16</v>
      </c>
      <c r="D56" s="66" t="str">
        <f t="shared" si="0"/>
        <v>ELIGIBLE</v>
      </c>
      <c r="E56" s="66" t="str">
        <f t="shared" si="1"/>
        <v>MINOR</v>
      </c>
    </row>
    <row r="57" spans="1:5" x14ac:dyDescent="0.3">
      <c r="A57" s="66">
        <v>55</v>
      </c>
      <c r="B57" s="68" t="s">
        <v>128</v>
      </c>
      <c r="C57" s="66">
        <v>15</v>
      </c>
      <c r="D57" s="66" t="str">
        <f t="shared" si="0"/>
        <v>NOT ELIGIBLE</v>
      </c>
      <c r="E57" s="66" t="str">
        <f t="shared" si="1"/>
        <v>MINOR</v>
      </c>
    </row>
    <row r="58" spans="1:5" x14ac:dyDescent="0.3">
      <c r="A58" s="66">
        <v>56</v>
      </c>
      <c r="B58" s="68" t="s">
        <v>117</v>
      </c>
      <c r="C58" s="66">
        <v>14</v>
      </c>
      <c r="D58" s="66" t="str">
        <f t="shared" si="0"/>
        <v>NOT ELIGIBLE</v>
      </c>
      <c r="E58" s="66" t="str">
        <f t="shared" si="1"/>
        <v>MINOR</v>
      </c>
    </row>
    <row r="59" spans="1:5" x14ac:dyDescent="0.3">
      <c r="A59" s="66">
        <v>57</v>
      </c>
      <c r="B59" s="68" t="s">
        <v>117</v>
      </c>
      <c r="C59" s="66">
        <v>15</v>
      </c>
      <c r="D59" s="66" t="str">
        <f t="shared" si="0"/>
        <v>NOT ELIGIBLE</v>
      </c>
      <c r="E59" s="66" t="str">
        <f t="shared" si="1"/>
        <v>MINOR</v>
      </c>
    </row>
    <row r="60" spans="1:5" x14ac:dyDescent="0.3">
      <c r="A60" s="66">
        <v>58</v>
      </c>
      <c r="B60" s="68" t="s">
        <v>129</v>
      </c>
      <c r="C60" s="66">
        <v>12</v>
      </c>
      <c r="D60" s="66" t="str">
        <f t="shared" si="0"/>
        <v>NOT ELIGIBLE</v>
      </c>
      <c r="E60" s="66" t="str">
        <f t="shared" si="1"/>
        <v>MINOR</v>
      </c>
    </row>
    <row r="61" spans="1:5" x14ac:dyDescent="0.3">
      <c r="A61" s="66">
        <v>59</v>
      </c>
      <c r="B61" s="68" t="s">
        <v>130</v>
      </c>
      <c r="C61" s="66">
        <v>15</v>
      </c>
      <c r="D61" s="66" t="str">
        <f t="shared" si="0"/>
        <v>NOT ELIGIBLE</v>
      </c>
      <c r="E61" s="66" t="str">
        <f t="shared" si="1"/>
        <v>MINOR</v>
      </c>
    </row>
    <row r="62" spans="1:5" x14ac:dyDescent="0.3">
      <c r="A62" s="66">
        <v>60</v>
      </c>
      <c r="B62" s="68" t="s">
        <v>131</v>
      </c>
      <c r="C62" s="66">
        <v>17</v>
      </c>
      <c r="D62" s="66" t="str">
        <f t="shared" si="0"/>
        <v>ELIGIBLE</v>
      </c>
      <c r="E62" s="66" t="str">
        <f t="shared" si="1"/>
        <v>MINOR</v>
      </c>
    </row>
    <row r="63" spans="1:5" x14ac:dyDescent="0.3">
      <c r="A63" s="66">
        <v>61</v>
      </c>
      <c r="B63" s="68" t="s">
        <v>132</v>
      </c>
      <c r="C63" s="66">
        <v>16</v>
      </c>
      <c r="D63" s="66" t="str">
        <f t="shared" si="0"/>
        <v>ELIGIBLE</v>
      </c>
      <c r="E63" s="66" t="str">
        <f t="shared" si="1"/>
        <v>MINOR</v>
      </c>
    </row>
    <row r="64" spans="1:5" x14ac:dyDescent="0.3">
      <c r="A64" s="66">
        <v>62</v>
      </c>
      <c r="B64" s="68" t="s">
        <v>133</v>
      </c>
      <c r="C64" s="66">
        <v>13</v>
      </c>
      <c r="D64" s="66" t="str">
        <f t="shared" si="0"/>
        <v>NOT ELIGIBLE</v>
      </c>
      <c r="E64" s="66" t="str">
        <f t="shared" si="1"/>
        <v>MINOR</v>
      </c>
    </row>
    <row r="65" spans="1:5" x14ac:dyDescent="0.3">
      <c r="A65" s="66">
        <v>63</v>
      </c>
      <c r="B65" s="68" t="s">
        <v>98</v>
      </c>
      <c r="C65" s="66">
        <v>14</v>
      </c>
      <c r="D65" s="66" t="str">
        <f t="shared" si="0"/>
        <v>NOT ELIGIBLE</v>
      </c>
      <c r="E65" s="66" t="str">
        <f t="shared" si="1"/>
        <v>MINOR</v>
      </c>
    </row>
    <row r="66" spans="1:5" x14ac:dyDescent="0.3">
      <c r="A66" s="66">
        <v>64</v>
      </c>
      <c r="B66" s="68" t="s">
        <v>134</v>
      </c>
      <c r="C66" s="66">
        <v>15</v>
      </c>
      <c r="D66" s="66" t="str">
        <f t="shared" si="0"/>
        <v>NOT ELIGIBLE</v>
      </c>
      <c r="E66" s="66" t="str">
        <f t="shared" si="1"/>
        <v>MINOR</v>
      </c>
    </row>
    <row r="67" spans="1:5" x14ac:dyDescent="0.3">
      <c r="A67" s="66">
        <v>65</v>
      </c>
      <c r="B67" s="68" t="s">
        <v>135</v>
      </c>
      <c r="C67" s="66">
        <v>16</v>
      </c>
      <c r="D67" s="66" t="str">
        <f t="shared" si="0"/>
        <v>ELIGIBLE</v>
      </c>
      <c r="E67" s="66" t="str">
        <f t="shared" si="1"/>
        <v>MINOR</v>
      </c>
    </row>
    <row r="68" spans="1:5" x14ac:dyDescent="0.3">
      <c r="A68" s="66">
        <v>66</v>
      </c>
      <c r="B68" s="68" t="s">
        <v>136</v>
      </c>
      <c r="C68" s="66">
        <v>13</v>
      </c>
      <c r="D68" s="66" t="str">
        <f t="shared" ref="D68:D102" si="2">IF(C68&gt;=16,"ELIGIBLE","NOT ELIGIBLE")</f>
        <v>NOT ELIGIBLE</v>
      </c>
      <c r="E68" s="66" t="str">
        <f t="shared" ref="E68:E92" si="3">IF(C68&gt;=18,"ADULT","MINOR")</f>
        <v>MINOR</v>
      </c>
    </row>
    <row r="69" spans="1:5" x14ac:dyDescent="0.3">
      <c r="A69" s="66">
        <v>67</v>
      </c>
      <c r="B69" s="68" t="s">
        <v>137</v>
      </c>
      <c r="C69" s="66">
        <v>17</v>
      </c>
      <c r="D69" s="66" t="str">
        <f t="shared" si="2"/>
        <v>ELIGIBLE</v>
      </c>
      <c r="E69" s="66" t="str">
        <f t="shared" si="3"/>
        <v>MINOR</v>
      </c>
    </row>
    <row r="70" spans="1:5" x14ac:dyDescent="0.3">
      <c r="A70" s="66">
        <v>68</v>
      </c>
      <c r="B70" s="68" t="s">
        <v>138</v>
      </c>
      <c r="C70" s="66">
        <v>18</v>
      </c>
      <c r="D70" s="66" t="str">
        <f t="shared" si="2"/>
        <v>ELIGIBLE</v>
      </c>
      <c r="E70" s="66" t="str">
        <f t="shared" si="3"/>
        <v>ADULT</v>
      </c>
    </row>
    <row r="71" spans="1:5" x14ac:dyDescent="0.3">
      <c r="A71" s="66">
        <v>69</v>
      </c>
      <c r="B71" s="68" t="s">
        <v>139</v>
      </c>
      <c r="C71" s="66">
        <v>16</v>
      </c>
      <c r="D71" s="66" t="str">
        <f t="shared" si="2"/>
        <v>ELIGIBLE</v>
      </c>
      <c r="E71" s="66" t="str">
        <f t="shared" si="3"/>
        <v>MINOR</v>
      </c>
    </row>
    <row r="72" spans="1:5" x14ac:dyDescent="0.3">
      <c r="A72" s="66">
        <v>70</v>
      </c>
      <c r="B72" s="68" t="s">
        <v>114</v>
      </c>
      <c r="C72" s="66">
        <v>15</v>
      </c>
      <c r="D72" s="66" t="str">
        <f t="shared" si="2"/>
        <v>NOT ELIGIBLE</v>
      </c>
      <c r="E72" s="66" t="str">
        <f t="shared" si="3"/>
        <v>MINOR</v>
      </c>
    </row>
    <row r="73" spans="1:5" x14ac:dyDescent="0.3">
      <c r="A73" s="66">
        <v>71</v>
      </c>
      <c r="B73" s="68" t="s">
        <v>140</v>
      </c>
      <c r="C73" s="66">
        <v>13</v>
      </c>
      <c r="D73" s="66" t="str">
        <f t="shared" si="2"/>
        <v>NOT ELIGIBLE</v>
      </c>
      <c r="E73" s="66" t="str">
        <f t="shared" si="3"/>
        <v>MINOR</v>
      </c>
    </row>
    <row r="74" spans="1:5" x14ac:dyDescent="0.3">
      <c r="A74" s="66">
        <v>72</v>
      </c>
      <c r="B74" s="68" t="s">
        <v>141</v>
      </c>
      <c r="C74" s="66">
        <v>15</v>
      </c>
      <c r="D74" s="66" t="str">
        <f t="shared" si="2"/>
        <v>NOT ELIGIBLE</v>
      </c>
      <c r="E74" s="66" t="str">
        <f t="shared" si="3"/>
        <v>MINOR</v>
      </c>
    </row>
    <row r="75" spans="1:5" x14ac:dyDescent="0.3">
      <c r="A75" s="66">
        <v>73</v>
      </c>
      <c r="B75" s="68" t="s">
        <v>142</v>
      </c>
      <c r="C75" s="66">
        <v>17</v>
      </c>
      <c r="D75" s="66" t="str">
        <f t="shared" si="2"/>
        <v>ELIGIBLE</v>
      </c>
      <c r="E75" s="66" t="str">
        <f t="shared" si="3"/>
        <v>MINOR</v>
      </c>
    </row>
    <row r="76" spans="1:5" x14ac:dyDescent="0.3">
      <c r="A76" s="66">
        <v>74</v>
      </c>
      <c r="B76" s="68" t="s">
        <v>143</v>
      </c>
      <c r="C76" s="66">
        <v>14</v>
      </c>
      <c r="D76" s="66" t="str">
        <f t="shared" si="2"/>
        <v>NOT ELIGIBLE</v>
      </c>
      <c r="E76" s="66" t="str">
        <f t="shared" si="3"/>
        <v>MINOR</v>
      </c>
    </row>
    <row r="77" spans="1:5" x14ac:dyDescent="0.3">
      <c r="A77" s="66">
        <v>75</v>
      </c>
      <c r="B77" s="68" t="s">
        <v>144</v>
      </c>
      <c r="C77" s="66">
        <v>15</v>
      </c>
      <c r="D77" s="66" t="str">
        <f t="shared" si="2"/>
        <v>NOT ELIGIBLE</v>
      </c>
      <c r="E77" s="66" t="str">
        <f t="shared" si="3"/>
        <v>MINOR</v>
      </c>
    </row>
    <row r="78" spans="1:5" x14ac:dyDescent="0.3">
      <c r="A78" s="66">
        <v>76</v>
      </c>
      <c r="B78" s="68" t="s">
        <v>145</v>
      </c>
      <c r="C78" s="66">
        <v>13</v>
      </c>
      <c r="D78" s="66" t="str">
        <f t="shared" si="2"/>
        <v>NOT ELIGIBLE</v>
      </c>
      <c r="E78" s="66" t="str">
        <f t="shared" si="3"/>
        <v>MINOR</v>
      </c>
    </row>
    <row r="79" spans="1:5" x14ac:dyDescent="0.3">
      <c r="A79" s="66">
        <v>77</v>
      </c>
      <c r="B79" s="68" t="s">
        <v>146</v>
      </c>
      <c r="C79" s="66">
        <v>17</v>
      </c>
      <c r="D79" s="66" t="str">
        <f t="shared" si="2"/>
        <v>ELIGIBLE</v>
      </c>
      <c r="E79" s="66" t="str">
        <f t="shared" si="3"/>
        <v>MINOR</v>
      </c>
    </row>
    <row r="80" spans="1:5" x14ac:dyDescent="0.3">
      <c r="A80" s="66">
        <v>78</v>
      </c>
      <c r="B80" s="68" t="s">
        <v>147</v>
      </c>
      <c r="C80" s="66">
        <v>13</v>
      </c>
      <c r="D80" s="66" t="str">
        <f t="shared" si="2"/>
        <v>NOT ELIGIBLE</v>
      </c>
      <c r="E80" s="66" t="str">
        <f t="shared" si="3"/>
        <v>MINOR</v>
      </c>
    </row>
    <row r="81" spans="1:5" x14ac:dyDescent="0.3">
      <c r="A81" s="66">
        <v>79</v>
      </c>
      <c r="B81" s="68" t="s">
        <v>148</v>
      </c>
      <c r="C81" s="66">
        <v>15</v>
      </c>
      <c r="D81" s="66" t="str">
        <f t="shared" si="2"/>
        <v>NOT ELIGIBLE</v>
      </c>
      <c r="E81" s="66" t="str">
        <f t="shared" si="3"/>
        <v>MINOR</v>
      </c>
    </row>
    <row r="82" spans="1:5" x14ac:dyDescent="0.3">
      <c r="A82" s="66">
        <v>80</v>
      </c>
      <c r="B82" s="68" t="s">
        <v>149</v>
      </c>
      <c r="C82" s="66">
        <v>12</v>
      </c>
      <c r="D82" s="66" t="str">
        <f t="shared" si="2"/>
        <v>NOT ELIGIBLE</v>
      </c>
      <c r="E82" s="66" t="str">
        <f t="shared" si="3"/>
        <v>MINOR</v>
      </c>
    </row>
    <row r="83" spans="1:5" x14ac:dyDescent="0.3">
      <c r="A83" s="66">
        <v>81</v>
      </c>
      <c r="B83" s="68" t="s">
        <v>150</v>
      </c>
      <c r="C83" s="66">
        <v>11</v>
      </c>
      <c r="D83" s="66" t="str">
        <f t="shared" si="2"/>
        <v>NOT ELIGIBLE</v>
      </c>
      <c r="E83" s="66" t="str">
        <f t="shared" si="3"/>
        <v>MINOR</v>
      </c>
    </row>
    <row r="84" spans="1:5" x14ac:dyDescent="0.3">
      <c r="A84" s="66">
        <v>82</v>
      </c>
      <c r="B84" s="68" t="s">
        <v>109</v>
      </c>
      <c r="C84" s="66">
        <v>15</v>
      </c>
      <c r="D84" s="66" t="str">
        <f t="shared" si="2"/>
        <v>NOT ELIGIBLE</v>
      </c>
      <c r="E84" s="66" t="str">
        <f t="shared" si="3"/>
        <v>MINOR</v>
      </c>
    </row>
    <row r="85" spans="1:5" x14ac:dyDescent="0.3">
      <c r="A85" s="66">
        <v>83</v>
      </c>
      <c r="B85" s="68" t="s">
        <v>151</v>
      </c>
      <c r="C85" s="66">
        <v>10</v>
      </c>
      <c r="D85" s="66" t="str">
        <f t="shared" si="2"/>
        <v>NOT ELIGIBLE</v>
      </c>
      <c r="E85" s="66" t="str">
        <f t="shared" si="3"/>
        <v>MINOR</v>
      </c>
    </row>
    <row r="86" spans="1:5" x14ac:dyDescent="0.3">
      <c r="A86" s="66">
        <v>84</v>
      </c>
      <c r="B86" s="68" t="s">
        <v>152</v>
      </c>
      <c r="C86" s="66">
        <v>9</v>
      </c>
      <c r="D86" s="66" t="str">
        <f t="shared" si="2"/>
        <v>NOT ELIGIBLE</v>
      </c>
      <c r="E86" s="66" t="str">
        <f t="shared" si="3"/>
        <v>MINOR</v>
      </c>
    </row>
    <row r="87" spans="1:5" x14ac:dyDescent="0.3">
      <c r="A87" s="66">
        <v>85</v>
      </c>
      <c r="B87" s="68" t="s">
        <v>153</v>
      </c>
      <c r="C87" s="66">
        <v>15</v>
      </c>
      <c r="D87" s="66" t="str">
        <f t="shared" si="2"/>
        <v>NOT ELIGIBLE</v>
      </c>
      <c r="E87" s="66" t="str">
        <f t="shared" si="3"/>
        <v>MINOR</v>
      </c>
    </row>
    <row r="88" spans="1:5" x14ac:dyDescent="0.3">
      <c r="A88" s="66">
        <v>86</v>
      </c>
      <c r="B88" s="68" t="s">
        <v>154</v>
      </c>
      <c r="C88" s="66">
        <v>18</v>
      </c>
      <c r="D88" s="66" t="str">
        <f t="shared" si="2"/>
        <v>ELIGIBLE</v>
      </c>
      <c r="E88" s="66" t="str">
        <f t="shared" si="3"/>
        <v>ADULT</v>
      </c>
    </row>
    <row r="89" spans="1:5" x14ac:dyDescent="0.3">
      <c r="A89" s="66">
        <v>87</v>
      </c>
      <c r="B89" s="68" t="s">
        <v>155</v>
      </c>
      <c r="C89" s="66">
        <v>13</v>
      </c>
      <c r="D89" s="66" t="str">
        <f t="shared" si="2"/>
        <v>NOT ELIGIBLE</v>
      </c>
      <c r="E89" s="66" t="str">
        <f t="shared" si="3"/>
        <v>MINOR</v>
      </c>
    </row>
    <row r="90" spans="1:5" x14ac:dyDescent="0.3">
      <c r="A90" s="66">
        <v>88</v>
      </c>
      <c r="B90" s="68" t="s">
        <v>156</v>
      </c>
      <c r="C90" s="66">
        <v>13</v>
      </c>
      <c r="D90" s="66" t="str">
        <f t="shared" si="2"/>
        <v>NOT ELIGIBLE</v>
      </c>
      <c r="E90" s="66" t="str">
        <f t="shared" si="3"/>
        <v>MINOR</v>
      </c>
    </row>
    <row r="91" spans="1:5" x14ac:dyDescent="0.3">
      <c r="A91" s="66">
        <v>89</v>
      </c>
      <c r="B91" s="68" t="s">
        <v>157</v>
      </c>
      <c r="C91" s="66">
        <v>15</v>
      </c>
      <c r="D91" s="66" t="str">
        <f t="shared" si="2"/>
        <v>NOT ELIGIBLE</v>
      </c>
      <c r="E91" s="66" t="str">
        <f t="shared" si="3"/>
        <v>MINOR</v>
      </c>
    </row>
    <row r="92" spans="1:5" x14ac:dyDescent="0.3">
      <c r="A92" s="66">
        <v>90</v>
      </c>
      <c r="B92" s="68" t="s">
        <v>158</v>
      </c>
      <c r="C92" s="66">
        <v>13</v>
      </c>
      <c r="D92" s="66" t="str">
        <f t="shared" si="2"/>
        <v>NOT ELIGIBLE</v>
      </c>
      <c r="E92" s="66" t="str">
        <f t="shared" si="3"/>
        <v>MINOR</v>
      </c>
    </row>
    <row r="93" spans="1:5" x14ac:dyDescent="0.3">
      <c r="A93" s="66">
        <v>91</v>
      </c>
      <c r="B93" s="68" t="s">
        <v>159</v>
      </c>
      <c r="C93" s="66">
        <v>15</v>
      </c>
      <c r="D93" s="66" t="str">
        <f t="shared" si="2"/>
        <v>NOT ELIGIBLE</v>
      </c>
      <c r="E93" s="66" t="str">
        <f>IF(C93&gt;=18,"ADULT","MINOR")</f>
        <v>MINOR</v>
      </c>
    </row>
    <row r="94" spans="1:5" x14ac:dyDescent="0.3">
      <c r="A94" s="66">
        <v>92</v>
      </c>
      <c r="B94" s="68" t="s">
        <v>160</v>
      </c>
      <c r="C94" s="66">
        <v>17</v>
      </c>
      <c r="D94" s="66" t="str">
        <f t="shared" si="2"/>
        <v>ELIGIBLE</v>
      </c>
      <c r="E94" s="66" t="str">
        <f t="shared" ref="E94:E102" si="4">IF(C94&gt;=18,"ADULT","MINOR")</f>
        <v>MINOR</v>
      </c>
    </row>
    <row r="95" spans="1:5" x14ac:dyDescent="0.3">
      <c r="A95" s="66">
        <v>93</v>
      </c>
      <c r="B95" s="68" t="s">
        <v>161</v>
      </c>
      <c r="C95" s="66">
        <v>15</v>
      </c>
      <c r="D95" s="66" t="str">
        <f t="shared" si="2"/>
        <v>NOT ELIGIBLE</v>
      </c>
      <c r="E95" s="66" t="str">
        <f t="shared" si="4"/>
        <v>MINOR</v>
      </c>
    </row>
    <row r="96" spans="1:5" x14ac:dyDescent="0.3">
      <c r="A96" s="66">
        <v>94</v>
      </c>
      <c r="B96" s="68" t="s">
        <v>162</v>
      </c>
      <c r="C96" s="66">
        <v>12</v>
      </c>
      <c r="D96" s="66" t="str">
        <f t="shared" si="2"/>
        <v>NOT ELIGIBLE</v>
      </c>
      <c r="E96" s="66" t="str">
        <f t="shared" si="4"/>
        <v>MINOR</v>
      </c>
    </row>
    <row r="97" spans="1:5" x14ac:dyDescent="0.3">
      <c r="A97" s="66">
        <v>95</v>
      </c>
      <c r="B97" s="68" t="s">
        <v>163</v>
      </c>
      <c r="C97" s="66">
        <v>11</v>
      </c>
      <c r="D97" s="66" t="str">
        <f t="shared" si="2"/>
        <v>NOT ELIGIBLE</v>
      </c>
      <c r="E97" s="66" t="str">
        <f t="shared" si="4"/>
        <v>MINOR</v>
      </c>
    </row>
    <row r="98" spans="1:5" x14ac:dyDescent="0.3">
      <c r="A98" s="66">
        <v>96</v>
      </c>
      <c r="B98" s="68" t="s">
        <v>164</v>
      </c>
      <c r="C98" s="66">
        <v>17</v>
      </c>
      <c r="D98" s="66" t="str">
        <f t="shared" si="2"/>
        <v>ELIGIBLE</v>
      </c>
      <c r="E98" s="66" t="str">
        <f t="shared" si="4"/>
        <v>MINOR</v>
      </c>
    </row>
    <row r="99" spans="1:5" x14ac:dyDescent="0.3">
      <c r="A99" s="66">
        <v>97</v>
      </c>
      <c r="B99" s="68" t="s">
        <v>165</v>
      </c>
      <c r="C99" s="66">
        <v>19</v>
      </c>
      <c r="D99" s="66" t="str">
        <f t="shared" si="2"/>
        <v>ELIGIBLE</v>
      </c>
      <c r="E99" s="66" t="str">
        <f t="shared" si="4"/>
        <v>ADULT</v>
      </c>
    </row>
    <row r="100" spans="1:5" x14ac:dyDescent="0.3">
      <c r="A100" s="66">
        <v>98</v>
      </c>
      <c r="B100" s="68" t="s">
        <v>166</v>
      </c>
      <c r="C100" s="66">
        <v>14</v>
      </c>
      <c r="D100" s="66" t="str">
        <f t="shared" si="2"/>
        <v>NOT ELIGIBLE</v>
      </c>
      <c r="E100" s="66" t="str">
        <f t="shared" si="4"/>
        <v>MINOR</v>
      </c>
    </row>
    <row r="101" spans="1:5" x14ac:dyDescent="0.3">
      <c r="A101" s="66">
        <v>99</v>
      </c>
      <c r="B101" s="68" t="s">
        <v>167</v>
      </c>
      <c r="C101" s="66">
        <v>15</v>
      </c>
      <c r="D101" s="66" t="str">
        <f t="shared" si="2"/>
        <v>NOT ELIGIBLE</v>
      </c>
      <c r="E101" s="66" t="str">
        <f t="shared" si="4"/>
        <v>MINOR</v>
      </c>
    </row>
    <row r="102" spans="1:5" x14ac:dyDescent="0.3">
      <c r="A102" s="66">
        <v>100</v>
      </c>
      <c r="B102" s="68" t="s">
        <v>168</v>
      </c>
      <c r="C102" s="66">
        <v>13</v>
      </c>
      <c r="D102" s="66" t="str">
        <f t="shared" si="2"/>
        <v>NOT ELIGIBLE</v>
      </c>
      <c r="E102" s="66" t="str">
        <f t="shared" si="4"/>
        <v>MINOR</v>
      </c>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E6B8B-894B-40DD-9EBF-04E6521D1362}">
  <dimension ref="A1:D103"/>
  <sheetViews>
    <sheetView zoomScale="109" workbookViewId="0">
      <selection sqref="A1:D1"/>
    </sheetView>
  </sheetViews>
  <sheetFormatPr defaultRowHeight="14.4" x14ac:dyDescent="0.3"/>
  <cols>
    <col min="1" max="1" width="9.44140625" bestFit="1" customWidth="1"/>
    <col min="2" max="2" width="24.5546875" bestFit="1" customWidth="1"/>
    <col min="3" max="3" width="9.5546875" bestFit="1" customWidth="1"/>
    <col min="4" max="4" width="22.21875" bestFit="1" customWidth="1"/>
  </cols>
  <sheetData>
    <row r="1" spans="1:4" x14ac:dyDescent="0.3">
      <c r="A1" s="135" t="s">
        <v>180</v>
      </c>
      <c r="B1" s="135"/>
      <c r="C1" s="135"/>
      <c r="D1" s="135"/>
    </row>
    <row r="2" spans="1:4" x14ac:dyDescent="0.3">
      <c r="A2" s="73" t="s">
        <v>83</v>
      </c>
      <c r="B2" s="73" t="s">
        <v>36</v>
      </c>
      <c r="C2" s="73" t="s">
        <v>64</v>
      </c>
      <c r="D2" s="73" t="s">
        <v>179</v>
      </c>
    </row>
    <row r="3" spans="1:4" x14ac:dyDescent="0.3">
      <c r="A3" s="70">
        <v>1</v>
      </c>
      <c r="B3" s="71" t="s">
        <v>169</v>
      </c>
      <c r="C3" s="70" t="s">
        <v>173</v>
      </c>
      <c r="D3" s="70" t="str">
        <f>_xlfn.IFS(C3="A+", "100%",C3="A", "50%",C3="B", "NO SCHOLARSHIP",C3="B+", "NO SCHOLAR SHIP",C3="C", "NO SCHOLARSHIP",C3="C+", "NO SCHOLARSHIP")</f>
        <v>50%</v>
      </c>
    </row>
    <row r="4" spans="1:4" x14ac:dyDescent="0.3">
      <c r="A4" s="70">
        <v>2</v>
      </c>
      <c r="B4" s="71" t="s">
        <v>85</v>
      </c>
      <c r="C4" s="70" t="s">
        <v>174</v>
      </c>
      <c r="D4" s="70" t="str">
        <f>_xlfn.IFS(C4="A+", "100%",C4="A", "50%",C4="B", "NO SCHOLARSHIP",C4="B+", "NO SCHOLAR SHIP",C4="C", "NO SCHOLARSHIP",C4="C+", "NO SCHOLARSHIP")</f>
        <v>100%</v>
      </c>
    </row>
    <row r="5" spans="1:4" x14ac:dyDescent="0.3">
      <c r="A5" s="70">
        <v>3</v>
      </c>
      <c r="B5" s="71" t="s">
        <v>40</v>
      </c>
      <c r="C5" s="70" t="s">
        <v>173</v>
      </c>
      <c r="D5" s="70" t="str">
        <f t="shared" ref="D5:D67" si="0">_xlfn.IFS(C5="A+", "100%",C5="A", "50%",C5="B", "NO SCHOLARSHIP",C5="B+", "NO SCHOLAR SHIP",C5="C", "NO SCHOLARSHIP",C5="C+", "NO SCHOLARSHIP")</f>
        <v>50%</v>
      </c>
    </row>
    <row r="6" spans="1:4" x14ac:dyDescent="0.3">
      <c r="A6" s="70">
        <v>4</v>
      </c>
      <c r="B6" s="71" t="s">
        <v>4</v>
      </c>
      <c r="C6" s="70" t="s">
        <v>174</v>
      </c>
      <c r="D6" s="70" t="str">
        <f t="shared" si="0"/>
        <v>100%</v>
      </c>
    </row>
    <row r="7" spans="1:4" x14ac:dyDescent="0.3">
      <c r="A7" s="70">
        <v>5</v>
      </c>
      <c r="B7" s="71" t="s">
        <v>86</v>
      </c>
      <c r="C7" s="70" t="s">
        <v>173</v>
      </c>
      <c r="D7" s="70" t="str">
        <f t="shared" si="0"/>
        <v>50%</v>
      </c>
    </row>
    <row r="8" spans="1:4" x14ac:dyDescent="0.3">
      <c r="A8" s="70">
        <v>6</v>
      </c>
      <c r="B8" s="71" t="s">
        <v>8</v>
      </c>
      <c r="C8" s="70" t="s">
        <v>173</v>
      </c>
      <c r="D8" s="70" t="str">
        <f t="shared" si="0"/>
        <v>50%</v>
      </c>
    </row>
    <row r="9" spans="1:4" x14ac:dyDescent="0.3">
      <c r="A9" s="70">
        <v>7</v>
      </c>
      <c r="B9" s="71" t="s">
        <v>87</v>
      </c>
      <c r="C9" s="70" t="s">
        <v>175</v>
      </c>
      <c r="D9" s="70" t="str">
        <f t="shared" si="0"/>
        <v>NO SCHOLARSHIP</v>
      </c>
    </row>
    <row r="10" spans="1:4" x14ac:dyDescent="0.3">
      <c r="A10" s="70">
        <v>8</v>
      </c>
      <c r="B10" s="71" t="s">
        <v>88</v>
      </c>
      <c r="C10" s="70" t="s">
        <v>173</v>
      </c>
      <c r="D10" s="70" t="str">
        <f t="shared" si="0"/>
        <v>50%</v>
      </c>
    </row>
    <row r="11" spans="1:4" x14ac:dyDescent="0.3">
      <c r="A11" s="70">
        <v>9</v>
      </c>
      <c r="B11" s="71" t="s">
        <v>89</v>
      </c>
      <c r="C11" s="70" t="s">
        <v>175</v>
      </c>
      <c r="D11" s="70" t="str">
        <f t="shared" si="0"/>
        <v>NO SCHOLARSHIP</v>
      </c>
    </row>
    <row r="12" spans="1:4" x14ac:dyDescent="0.3">
      <c r="A12" s="70">
        <v>10</v>
      </c>
      <c r="B12" s="71" t="s">
        <v>90</v>
      </c>
      <c r="C12" s="70" t="s">
        <v>173</v>
      </c>
      <c r="D12" s="70" t="str">
        <f t="shared" si="0"/>
        <v>50%</v>
      </c>
    </row>
    <row r="13" spans="1:4" x14ac:dyDescent="0.3">
      <c r="A13" s="70">
        <v>11</v>
      </c>
      <c r="B13" s="71" t="s">
        <v>38</v>
      </c>
      <c r="C13" s="70" t="s">
        <v>173</v>
      </c>
      <c r="D13" s="70" t="str">
        <f t="shared" si="0"/>
        <v>50%</v>
      </c>
    </row>
    <row r="14" spans="1:4" x14ac:dyDescent="0.3">
      <c r="A14" s="70">
        <v>12</v>
      </c>
      <c r="B14" s="71" t="s">
        <v>6</v>
      </c>
      <c r="C14" s="70" t="s">
        <v>175</v>
      </c>
      <c r="D14" s="70" t="str">
        <f t="shared" si="0"/>
        <v>NO SCHOLARSHIP</v>
      </c>
    </row>
    <row r="15" spans="1:4" x14ac:dyDescent="0.3">
      <c r="A15" s="70">
        <v>13</v>
      </c>
      <c r="B15" s="71" t="s">
        <v>1</v>
      </c>
      <c r="C15" s="70" t="s">
        <v>175</v>
      </c>
      <c r="D15" s="70" t="str">
        <f t="shared" si="0"/>
        <v>NO SCHOLARSHIP</v>
      </c>
    </row>
    <row r="16" spans="1:4" x14ac:dyDescent="0.3">
      <c r="A16" s="70">
        <v>14</v>
      </c>
      <c r="B16" s="71" t="s">
        <v>91</v>
      </c>
      <c r="C16" s="70" t="s">
        <v>173</v>
      </c>
      <c r="D16" s="70" t="str">
        <f t="shared" si="0"/>
        <v>50%</v>
      </c>
    </row>
    <row r="17" spans="1:4" x14ac:dyDescent="0.3">
      <c r="A17" s="70">
        <v>15</v>
      </c>
      <c r="B17" s="71" t="s">
        <v>92</v>
      </c>
      <c r="C17" s="70" t="s">
        <v>176</v>
      </c>
      <c r="D17" s="70" t="str">
        <f t="shared" si="0"/>
        <v>NO SCHOLARSHIP</v>
      </c>
    </row>
    <row r="18" spans="1:4" x14ac:dyDescent="0.3">
      <c r="A18" s="70">
        <v>16</v>
      </c>
      <c r="B18" s="71" t="s">
        <v>93</v>
      </c>
      <c r="C18" s="70" t="s">
        <v>173</v>
      </c>
      <c r="D18" s="70" t="str">
        <f t="shared" si="0"/>
        <v>50%</v>
      </c>
    </row>
    <row r="19" spans="1:4" x14ac:dyDescent="0.3">
      <c r="A19" s="70">
        <v>17</v>
      </c>
      <c r="B19" s="71" t="s">
        <v>85</v>
      </c>
      <c r="C19" s="70" t="s">
        <v>173</v>
      </c>
      <c r="D19" s="70" t="str">
        <f t="shared" si="0"/>
        <v>50%</v>
      </c>
    </row>
    <row r="20" spans="1:4" x14ac:dyDescent="0.3">
      <c r="A20" s="70">
        <v>18</v>
      </c>
      <c r="B20" s="72" t="s">
        <v>94</v>
      </c>
      <c r="C20" s="70" t="s">
        <v>173</v>
      </c>
      <c r="D20" s="70" t="str">
        <f t="shared" si="0"/>
        <v>50%</v>
      </c>
    </row>
    <row r="21" spans="1:4" x14ac:dyDescent="0.3">
      <c r="A21" s="70">
        <v>19</v>
      </c>
      <c r="B21" s="72" t="s">
        <v>95</v>
      </c>
      <c r="C21" s="70" t="s">
        <v>177</v>
      </c>
      <c r="D21" s="70" t="str">
        <f t="shared" si="0"/>
        <v>NO SCHOLAR SHIP</v>
      </c>
    </row>
    <row r="22" spans="1:4" x14ac:dyDescent="0.3">
      <c r="A22" s="70">
        <v>20</v>
      </c>
      <c r="B22" s="72" t="s">
        <v>96</v>
      </c>
      <c r="C22" s="70" t="s">
        <v>175</v>
      </c>
      <c r="D22" s="70" t="str">
        <f t="shared" si="0"/>
        <v>NO SCHOLARSHIP</v>
      </c>
    </row>
    <row r="23" spans="1:4" x14ac:dyDescent="0.3">
      <c r="A23" s="70">
        <v>21</v>
      </c>
      <c r="B23" s="72" t="s">
        <v>97</v>
      </c>
      <c r="C23" s="70" t="s">
        <v>175</v>
      </c>
      <c r="D23" s="70" t="str">
        <f t="shared" si="0"/>
        <v>NO SCHOLARSHIP</v>
      </c>
    </row>
    <row r="24" spans="1:4" x14ac:dyDescent="0.3">
      <c r="A24" s="70">
        <v>22</v>
      </c>
      <c r="B24" s="72" t="s">
        <v>98</v>
      </c>
      <c r="C24" s="70" t="s">
        <v>173</v>
      </c>
      <c r="D24" s="70" t="str">
        <f t="shared" si="0"/>
        <v>50%</v>
      </c>
    </row>
    <row r="25" spans="1:4" x14ac:dyDescent="0.3">
      <c r="A25" s="70">
        <v>23</v>
      </c>
      <c r="B25" s="72" t="s">
        <v>99</v>
      </c>
      <c r="C25" s="70" t="s">
        <v>174</v>
      </c>
      <c r="D25" s="70" t="str">
        <f t="shared" si="0"/>
        <v>100%</v>
      </c>
    </row>
    <row r="26" spans="1:4" x14ac:dyDescent="0.3">
      <c r="A26" s="70">
        <v>24</v>
      </c>
      <c r="B26" s="72" t="s">
        <v>100</v>
      </c>
      <c r="C26" s="70" t="s">
        <v>173</v>
      </c>
      <c r="D26" s="70" t="str">
        <f t="shared" si="0"/>
        <v>50%</v>
      </c>
    </row>
    <row r="27" spans="1:4" x14ac:dyDescent="0.3">
      <c r="A27" s="70">
        <v>25</v>
      </c>
      <c r="B27" s="72" t="s">
        <v>101</v>
      </c>
      <c r="C27" s="70" t="s">
        <v>173</v>
      </c>
      <c r="D27" s="70" t="str">
        <f t="shared" si="0"/>
        <v>50%</v>
      </c>
    </row>
    <row r="28" spans="1:4" x14ac:dyDescent="0.3">
      <c r="A28" s="70">
        <v>26</v>
      </c>
      <c r="B28" s="72" t="s">
        <v>102</v>
      </c>
      <c r="C28" s="70" t="s">
        <v>173</v>
      </c>
      <c r="D28" s="70" t="str">
        <f t="shared" si="0"/>
        <v>50%</v>
      </c>
    </row>
    <row r="29" spans="1:4" x14ac:dyDescent="0.3">
      <c r="A29" s="70">
        <v>27</v>
      </c>
      <c r="B29" s="72" t="s">
        <v>103</v>
      </c>
      <c r="C29" s="70" t="s">
        <v>175</v>
      </c>
      <c r="D29" s="70" t="str">
        <f t="shared" si="0"/>
        <v>NO SCHOLARSHIP</v>
      </c>
    </row>
    <row r="30" spans="1:4" x14ac:dyDescent="0.3">
      <c r="A30" s="70">
        <v>28</v>
      </c>
      <c r="B30" s="72" t="s">
        <v>104</v>
      </c>
      <c r="C30" s="70" t="s">
        <v>175</v>
      </c>
      <c r="D30" s="70" t="str">
        <f t="shared" si="0"/>
        <v>NO SCHOLARSHIP</v>
      </c>
    </row>
    <row r="31" spans="1:4" x14ac:dyDescent="0.3">
      <c r="A31" s="70">
        <v>29</v>
      </c>
      <c r="B31" s="72" t="s">
        <v>105</v>
      </c>
      <c r="C31" s="70" t="s">
        <v>175</v>
      </c>
      <c r="D31" s="70" t="str">
        <f t="shared" si="0"/>
        <v>NO SCHOLARSHIP</v>
      </c>
    </row>
    <row r="32" spans="1:4" x14ac:dyDescent="0.3">
      <c r="A32" s="70">
        <v>30</v>
      </c>
      <c r="B32" s="72" t="s">
        <v>106</v>
      </c>
      <c r="C32" s="70" t="s">
        <v>175</v>
      </c>
      <c r="D32" s="70" t="str">
        <f t="shared" si="0"/>
        <v>NO SCHOLARSHIP</v>
      </c>
    </row>
    <row r="33" spans="1:4" x14ac:dyDescent="0.3">
      <c r="A33" s="70">
        <v>31</v>
      </c>
      <c r="B33" s="72" t="s">
        <v>107</v>
      </c>
      <c r="C33" s="70" t="s">
        <v>177</v>
      </c>
      <c r="D33" s="70" t="str">
        <f t="shared" si="0"/>
        <v>NO SCHOLAR SHIP</v>
      </c>
    </row>
    <row r="34" spans="1:4" x14ac:dyDescent="0.3">
      <c r="A34" s="70">
        <v>32</v>
      </c>
      <c r="B34" s="72" t="s">
        <v>108</v>
      </c>
      <c r="C34" s="70" t="s">
        <v>177</v>
      </c>
      <c r="D34" s="70" t="str">
        <f t="shared" si="0"/>
        <v>NO SCHOLAR SHIP</v>
      </c>
    </row>
    <row r="35" spans="1:4" x14ac:dyDescent="0.3">
      <c r="A35" s="70">
        <v>33</v>
      </c>
      <c r="B35" s="72" t="s">
        <v>109</v>
      </c>
      <c r="C35" s="70" t="s">
        <v>173</v>
      </c>
      <c r="D35" s="70" t="str">
        <f t="shared" si="0"/>
        <v>50%</v>
      </c>
    </row>
    <row r="36" spans="1:4" x14ac:dyDescent="0.3">
      <c r="A36" s="70">
        <v>34</v>
      </c>
      <c r="B36" s="72" t="s">
        <v>110</v>
      </c>
      <c r="C36" s="70" t="s">
        <v>173</v>
      </c>
      <c r="D36" s="70" t="str">
        <f t="shared" si="0"/>
        <v>50%</v>
      </c>
    </row>
    <row r="37" spans="1:4" x14ac:dyDescent="0.3">
      <c r="A37" s="70">
        <v>35</v>
      </c>
      <c r="B37" s="72" t="s">
        <v>111</v>
      </c>
      <c r="C37" s="70" t="s">
        <v>173</v>
      </c>
      <c r="D37" s="70" t="str">
        <f t="shared" si="0"/>
        <v>50%</v>
      </c>
    </row>
    <row r="38" spans="1:4" x14ac:dyDescent="0.3">
      <c r="A38" s="70">
        <v>36</v>
      </c>
      <c r="B38" s="72" t="s">
        <v>112</v>
      </c>
      <c r="C38" s="70" t="s">
        <v>173</v>
      </c>
      <c r="D38" s="70" t="str">
        <f t="shared" si="0"/>
        <v>50%</v>
      </c>
    </row>
    <row r="39" spans="1:4" x14ac:dyDescent="0.3">
      <c r="A39" s="70">
        <v>37</v>
      </c>
      <c r="B39" s="72" t="s">
        <v>113</v>
      </c>
      <c r="C39" s="70" t="s">
        <v>173</v>
      </c>
      <c r="D39" s="70" t="str">
        <f t="shared" si="0"/>
        <v>50%</v>
      </c>
    </row>
    <row r="40" spans="1:4" x14ac:dyDescent="0.3">
      <c r="A40" s="70">
        <v>38</v>
      </c>
      <c r="B40" s="72" t="s">
        <v>114</v>
      </c>
      <c r="C40" s="70" t="s">
        <v>173</v>
      </c>
      <c r="D40" s="70" t="str">
        <f t="shared" si="0"/>
        <v>50%</v>
      </c>
    </row>
    <row r="41" spans="1:4" x14ac:dyDescent="0.3">
      <c r="A41" s="70">
        <v>39</v>
      </c>
      <c r="B41" s="72" t="s">
        <v>115</v>
      </c>
      <c r="C41" s="70" t="s">
        <v>175</v>
      </c>
      <c r="D41" s="70" t="str">
        <f t="shared" si="0"/>
        <v>NO SCHOLARSHIP</v>
      </c>
    </row>
    <row r="42" spans="1:4" x14ac:dyDescent="0.3">
      <c r="A42" s="70">
        <v>40</v>
      </c>
      <c r="B42" s="72" t="s">
        <v>116</v>
      </c>
      <c r="C42" s="70" t="s">
        <v>175</v>
      </c>
      <c r="D42" s="70" t="str">
        <f t="shared" si="0"/>
        <v>NO SCHOLARSHIP</v>
      </c>
    </row>
    <row r="43" spans="1:4" x14ac:dyDescent="0.3">
      <c r="A43" s="70">
        <v>41</v>
      </c>
      <c r="B43" s="72" t="s">
        <v>117</v>
      </c>
      <c r="C43" s="70" t="s">
        <v>175</v>
      </c>
      <c r="D43" s="70" t="str">
        <f t="shared" si="0"/>
        <v>NO SCHOLARSHIP</v>
      </c>
    </row>
    <row r="44" spans="1:4" x14ac:dyDescent="0.3">
      <c r="A44" s="70">
        <v>42</v>
      </c>
      <c r="B44" s="72" t="s">
        <v>117</v>
      </c>
      <c r="C44" s="70" t="s">
        <v>177</v>
      </c>
      <c r="D44" s="70" t="str">
        <f t="shared" si="0"/>
        <v>NO SCHOLAR SHIP</v>
      </c>
    </row>
    <row r="45" spans="1:4" x14ac:dyDescent="0.3">
      <c r="A45" s="70">
        <v>43</v>
      </c>
      <c r="B45" s="72" t="s">
        <v>118</v>
      </c>
      <c r="C45" s="70" t="s">
        <v>174</v>
      </c>
      <c r="D45" s="70" t="str">
        <f t="shared" si="0"/>
        <v>100%</v>
      </c>
    </row>
    <row r="46" spans="1:4" x14ac:dyDescent="0.3">
      <c r="A46" s="70">
        <v>44</v>
      </c>
      <c r="B46" s="72" t="s">
        <v>119</v>
      </c>
      <c r="C46" s="70" t="s">
        <v>175</v>
      </c>
      <c r="D46" s="70" t="str">
        <f t="shared" si="0"/>
        <v>NO SCHOLARSHIP</v>
      </c>
    </row>
    <row r="47" spans="1:4" x14ac:dyDescent="0.3">
      <c r="A47" s="70">
        <v>45</v>
      </c>
      <c r="B47" s="72" t="s">
        <v>119</v>
      </c>
      <c r="C47" s="70" t="s">
        <v>177</v>
      </c>
      <c r="D47" s="70" t="str">
        <f t="shared" si="0"/>
        <v>NO SCHOLAR SHIP</v>
      </c>
    </row>
    <row r="48" spans="1:4" x14ac:dyDescent="0.3">
      <c r="A48" s="70">
        <v>46</v>
      </c>
      <c r="B48" s="72" t="s">
        <v>120</v>
      </c>
      <c r="C48" s="70" t="s">
        <v>175</v>
      </c>
      <c r="D48" s="70" t="str">
        <f t="shared" si="0"/>
        <v>NO SCHOLARSHIP</v>
      </c>
    </row>
    <row r="49" spans="1:4" x14ac:dyDescent="0.3">
      <c r="A49" s="70">
        <v>47</v>
      </c>
      <c r="B49" s="72" t="s">
        <v>121</v>
      </c>
      <c r="C49" s="70" t="s">
        <v>173</v>
      </c>
      <c r="D49" s="70" t="str">
        <f t="shared" si="0"/>
        <v>50%</v>
      </c>
    </row>
    <row r="50" spans="1:4" x14ac:dyDescent="0.3">
      <c r="A50" s="70">
        <v>48</v>
      </c>
      <c r="B50" s="72" t="s">
        <v>122</v>
      </c>
      <c r="C50" s="70" t="s">
        <v>173</v>
      </c>
      <c r="D50" s="70" t="str">
        <f t="shared" si="0"/>
        <v>50%</v>
      </c>
    </row>
    <row r="51" spans="1:4" x14ac:dyDescent="0.3">
      <c r="A51" s="70">
        <v>49</v>
      </c>
      <c r="B51" s="72" t="s">
        <v>123</v>
      </c>
      <c r="C51" s="70" t="s">
        <v>174</v>
      </c>
      <c r="D51" s="70" t="str">
        <f t="shared" si="0"/>
        <v>100%</v>
      </c>
    </row>
    <row r="52" spans="1:4" x14ac:dyDescent="0.3">
      <c r="A52" s="70">
        <v>50</v>
      </c>
      <c r="B52" s="72" t="s">
        <v>124</v>
      </c>
      <c r="C52" s="70" t="s">
        <v>175</v>
      </c>
      <c r="D52" s="70" t="str">
        <f t="shared" si="0"/>
        <v>NO SCHOLARSHIP</v>
      </c>
    </row>
    <row r="53" spans="1:4" x14ac:dyDescent="0.3">
      <c r="A53" s="70">
        <v>51</v>
      </c>
      <c r="B53" s="72" t="s">
        <v>107</v>
      </c>
      <c r="C53" s="70" t="s">
        <v>177</v>
      </c>
      <c r="D53" s="70" t="str">
        <f t="shared" si="0"/>
        <v>NO SCHOLAR SHIP</v>
      </c>
    </row>
    <row r="54" spans="1:4" x14ac:dyDescent="0.3">
      <c r="A54" s="70">
        <v>52</v>
      </c>
      <c r="B54" s="72" t="s">
        <v>125</v>
      </c>
      <c r="C54" s="70" t="s">
        <v>174</v>
      </c>
      <c r="D54" s="70" t="str">
        <f t="shared" si="0"/>
        <v>100%</v>
      </c>
    </row>
    <row r="55" spans="1:4" x14ac:dyDescent="0.3">
      <c r="A55" s="70">
        <v>53</v>
      </c>
      <c r="B55" s="72" t="s">
        <v>126</v>
      </c>
      <c r="C55" s="70" t="s">
        <v>177</v>
      </c>
      <c r="D55" s="70" t="str">
        <f t="shared" si="0"/>
        <v>NO SCHOLAR SHIP</v>
      </c>
    </row>
    <row r="56" spans="1:4" x14ac:dyDescent="0.3">
      <c r="A56" s="70">
        <v>54</v>
      </c>
      <c r="B56" s="72" t="s">
        <v>127</v>
      </c>
      <c r="C56" s="70" t="s">
        <v>174</v>
      </c>
      <c r="D56" s="70" t="str">
        <f t="shared" si="0"/>
        <v>100%</v>
      </c>
    </row>
    <row r="57" spans="1:4" x14ac:dyDescent="0.3">
      <c r="A57" s="70">
        <v>55</v>
      </c>
      <c r="B57" s="72" t="s">
        <v>128</v>
      </c>
      <c r="C57" s="70" t="s">
        <v>175</v>
      </c>
      <c r="D57" s="70" t="str">
        <f t="shared" si="0"/>
        <v>NO SCHOLARSHIP</v>
      </c>
    </row>
    <row r="58" spans="1:4" x14ac:dyDescent="0.3">
      <c r="A58" s="70">
        <v>56</v>
      </c>
      <c r="B58" s="72" t="s">
        <v>117</v>
      </c>
      <c r="C58" s="70" t="s">
        <v>175</v>
      </c>
      <c r="D58" s="70" t="str">
        <f t="shared" si="0"/>
        <v>NO SCHOLARSHIP</v>
      </c>
    </row>
    <row r="59" spans="1:4" x14ac:dyDescent="0.3">
      <c r="A59" s="70">
        <v>57</v>
      </c>
      <c r="B59" s="72" t="s">
        <v>117</v>
      </c>
      <c r="C59" s="70" t="s">
        <v>175</v>
      </c>
      <c r="D59" s="70" t="str">
        <f t="shared" si="0"/>
        <v>NO SCHOLARSHIP</v>
      </c>
    </row>
    <row r="60" spans="1:4" x14ac:dyDescent="0.3">
      <c r="A60" s="70">
        <v>58</v>
      </c>
      <c r="B60" s="72" t="s">
        <v>129</v>
      </c>
      <c r="C60" s="70" t="s">
        <v>175</v>
      </c>
      <c r="D60" s="70" t="str">
        <f t="shared" si="0"/>
        <v>NO SCHOLARSHIP</v>
      </c>
    </row>
    <row r="61" spans="1:4" x14ac:dyDescent="0.3">
      <c r="A61" s="70">
        <v>59</v>
      </c>
      <c r="B61" s="72" t="s">
        <v>130</v>
      </c>
      <c r="C61" s="70" t="s">
        <v>175</v>
      </c>
      <c r="D61" s="70" t="str">
        <f t="shared" si="0"/>
        <v>NO SCHOLARSHIP</v>
      </c>
    </row>
    <row r="62" spans="1:4" x14ac:dyDescent="0.3">
      <c r="A62" s="70">
        <v>60</v>
      </c>
      <c r="B62" s="72" t="s">
        <v>131</v>
      </c>
      <c r="C62" s="70" t="s">
        <v>176</v>
      </c>
      <c r="D62" s="70" t="str">
        <f t="shared" si="0"/>
        <v>NO SCHOLARSHIP</v>
      </c>
    </row>
    <row r="63" spans="1:4" x14ac:dyDescent="0.3">
      <c r="A63" s="70">
        <v>61</v>
      </c>
      <c r="B63" s="72" t="s">
        <v>132</v>
      </c>
      <c r="C63" s="70" t="s">
        <v>176</v>
      </c>
      <c r="D63" s="70" t="str">
        <f t="shared" si="0"/>
        <v>NO SCHOLARSHIP</v>
      </c>
    </row>
    <row r="64" spans="1:4" x14ac:dyDescent="0.3">
      <c r="A64" s="70">
        <v>62</v>
      </c>
      <c r="B64" s="72" t="s">
        <v>133</v>
      </c>
      <c r="C64" s="70" t="s">
        <v>177</v>
      </c>
      <c r="D64" s="70" t="str">
        <f t="shared" si="0"/>
        <v>NO SCHOLAR SHIP</v>
      </c>
    </row>
    <row r="65" spans="1:4" x14ac:dyDescent="0.3">
      <c r="A65" s="70">
        <v>63</v>
      </c>
      <c r="B65" s="72" t="s">
        <v>98</v>
      </c>
      <c r="C65" s="70" t="s">
        <v>173</v>
      </c>
      <c r="D65" s="70" t="str">
        <f t="shared" si="0"/>
        <v>50%</v>
      </c>
    </row>
    <row r="66" spans="1:4" x14ac:dyDescent="0.3">
      <c r="A66" s="70">
        <v>64</v>
      </c>
      <c r="B66" s="72" t="s">
        <v>134</v>
      </c>
      <c r="C66" s="70" t="s">
        <v>173</v>
      </c>
      <c r="D66" s="70" t="str">
        <f t="shared" si="0"/>
        <v>50%</v>
      </c>
    </row>
    <row r="67" spans="1:4" x14ac:dyDescent="0.3">
      <c r="A67" s="70">
        <v>65</v>
      </c>
      <c r="B67" s="72" t="s">
        <v>135</v>
      </c>
      <c r="C67" s="70" t="s">
        <v>177</v>
      </c>
      <c r="D67" s="70" t="str">
        <f t="shared" si="0"/>
        <v>NO SCHOLAR SHIP</v>
      </c>
    </row>
    <row r="68" spans="1:4" x14ac:dyDescent="0.3">
      <c r="A68" s="70">
        <v>66</v>
      </c>
      <c r="B68" s="72" t="s">
        <v>136</v>
      </c>
      <c r="C68" s="70" t="s">
        <v>173</v>
      </c>
      <c r="D68" s="70" t="str">
        <f t="shared" ref="D68:D102" si="1">_xlfn.IFS(C68="A+", "100%",C68="A", "50%",C68="B", "NO SCHOLARSHIP",C68="B+", "NO SCHOLAR SHIP",C68="C", "NO SCHOLARSHIP",C68="C+", "NO SCHOLARSHIP")</f>
        <v>50%</v>
      </c>
    </row>
    <row r="69" spans="1:4" x14ac:dyDescent="0.3">
      <c r="A69" s="70">
        <v>67</v>
      </c>
      <c r="B69" s="72" t="s">
        <v>137</v>
      </c>
      <c r="C69" s="70" t="s">
        <v>173</v>
      </c>
      <c r="D69" s="70" t="str">
        <f t="shared" si="1"/>
        <v>50%</v>
      </c>
    </row>
    <row r="70" spans="1:4" x14ac:dyDescent="0.3">
      <c r="A70" s="70">
        <v>68</v>
      </c>
      <c r="B70" s="72" t="s">
        <v>138</v>
      </c>
      <c r="C70" s="70" t="s">
        <v>173</v>
      </c>
      <c r="D70" s="70" t="str">
        <f t="shared" si="1"/>
        <v>50%</v>
      </c>
    </row>
    <row r="71" spans="1:4" x14ac:dyDescent="0.3">
      <c r="A71" s="70">
        <v>69</v>
      </c>
      <c r="B71" s="72" t="s">
        <v>139</v>
      </c>
      <c r="C71" s="70" t="s">
        <v>173</v>
      </c>
      <c r="D71" s="70" t="str">
        <f t="shared" si="1"/>
        <v>50%</v>
      </c>
    </row>
    <row r="72" spans="1:4" x14ac:dyDescent="0.3">
      <c r="A72" s="70">
        <v>70</v>
      </c>
      <c r="B72" s="72" t="s">
        <v>114</v>
      </c>
      <c r="C72" s="70" t="s">
        <v>173</v>
      </c>
      <c r="D72" s="70" t="str">
        <f t="shared" si="1"/>
        <v>50%</v>
      </c>
    </row>
    <row r="73" spans="1:4" x14ac:dyDescent="0.3">
      <c r="A73" s="70">
        <v>71</v>
      </c>
      <c r="B73" s="72" t="s">
        <v>140</v>
      </c>
      <c r="C73" s="70" t="s">
        <v>173</v>
      </c>
      <c r="D73" s="70" t="str">
        <f t="shared" si="1"/>
        <v>50%</v>
      </c>
    </row>
    <row r="74" spans="1:4" x14ac:dyDescent="0.3">
      <c r="A74" s="70">
        <v>72</v>
      </c>
      <c r="B74" s="72" t="s">
        <v>141</v>
      </c>
      <c r="C74" s="70" t="s">
        <v>174</v>
      </c>
      <c r="D74" s="70" t="str">
        <f t="shared" si="1"/>
        <v>100%</v>
      </c>
    </row>
    <row r="75" spans="1:4" x14ac:dyDescent="0.3">
      <c r="A75" s="70">
        <v>73</v>
      </c>
      <c r="B75" s="72" t="s">
        <v>142</v>
      </c>
      <c r="C75" s="70" t="s">
        <v>177</v>
      </c>
      <c r="D75" s="70" t="str">
        <f t="shared" si="1"/>
        <v>NO SCHOLAR SHIP</v>
      </c>
    </row>
    <row r="76" spans="1:4" x14ac:dyDescent="0.3">
      <c r="A76" s="70">
        <v>74</v>
      </c>
      <c r="B76" s="72" t="s">
        <v>143</v>
      </c>
      <c r="C76" s="70" t="s">
        <v>175</v>
      </c>
      <c r="D76" s="70" t="str">
        <f t="shared" si="1"/>
        <v>NO SCHOLARSHIP</v>
      </c>
    </row>
    <row r="77" spans="1:4" x14ac:dyDescent="0.3">
      <c r="A77" s="70">
        <v>75</v>
      </c>
      <c r="B77" s="72" t="s">
        <v>144</v>
      </c>
      <c r="C77" s="70" t="s">
        <v>173</v>
      </c>
      <c r="D77" s="70" t="str">
        <f t="shared" si="1"/>
        <v>50%</v>
      </c>
    </row>
    <row r="78" spans="1:4" x14ac:dyDescent="0.3">
      <c r="A78" s="70">
        <v>76</v>
      </c>
      <c r="B78" s="72" t="s">
        <v>145</v>
      </c>
      <c r="C78" s="70" t="s">
        <v>174</v>
      </c>
      <c r="D78" s="70" t="str">
        <f t="shared" si="1"/>
        <v>100%</v>
      </c>
    </row>
    <row r="79" spans="1:4" x14ac:dyDescent="0.3">
      <c r="A79" s="70">
        <v>77</v>
      </c>
      <c r="B79" s="72" t="s">
        <v>146</v>
      </c>
      <c r="C79" s="70" t="s">
        <v>175</v>
      </c>
      <c r="D79" s="70" t="str">
        <f t="shared" si="1"/>
        <v>NO SCHOLARSHIP</v>
      </c>
    </row>
    <row r="80" spans="1:4" x14ac:dyDescent="0.3">
      <c r="A80" s="70">
        <v>78</v>
      </c>
      <c r="B80" s="72" t="s">
        <v>147</v>
      </c>
      <c r="C80" s="70" t="s">
        <v>177</v>
      </c>
      <c r="D80" s="70" t="str">
        <f t="shared" si="1"/>
        <v>NO SCHOLAR SHIP</v>
      </c>
    </row>
    <row r="81" spans="1:4" x14ac:dyDescent="0.3">
      <c r="A81" s="70">
        <v>79</v>
      </c>
      <c r="B81" s="72" t="s">
        <v>148</v>
      </c>
      <c r="C81" s="70" t="s">
        <v>176</v>
      </c>
      <c r="D81" s="70" t="str">
        <f t="shared" si="1"/>
        <v>NO SCHOLARSHIP</v>
      </c>
    </row>
    <row r="82" spans="1:4" x14ac:dyDescent="0.3">
      <c r="A82" s="70">
        <v>80</v>
      </c>
      <c r="B82" s="72" t="s">
        <v>149</v>
      </c>
      <c r="C82" s="70" t="s">
        <v>176</v>
      </c>
      <c r="D82" s="70" t="str">
        <f t="shared" si="1"/>
        <v>NO SCHOLARSHIP</v>
      </c>
    </row>
    <row r="83" spans="1:4" x14ac:dyDescent="0.3">
      <c r="A83" s="70">
        <v>81</v>
      </c>
      <c r="B83" s="72" t="s">
        <v>150</v>
      </c>
      <c r="C83" s="70" t="s">
        <v>176</v>
      </c>
      <c r="D83" s="70" t="str">
        <f t="shared" si="1"/>
        <v>NO SCHOLARSHIP</v>
      </c>
    </row>
    <row r="84" spans="1:4" x14ac:dyDescent="0.3">
      <c r="A84" s="70">
        <v>82</v>
      </c>
      <c r="B84" s="72" t="s">
        <v>109</v>
      </c>
      <c r="C84" s="70" t="s">
        <v>177</v>
      </c>
      <c r="D84" s="70" t="str">
        <f t="shared" si="1"/>
        <v>NO SCHOLAR SHIP</v>
      </c>
    </row>
    <row r="85" spans="1:4" x14ac:dyDescent="0.3">
      <c r="A85" s="70">
        <v>83</v>
      </c>
      <c r="B85" s="72" t="s">
        <v>151</v>
      </c>
      <c r="C85" s="70" t="s">
        <v>173</v>
      </c>
      <c r="D85" s="70" t="str">
        <f t="shared" si="1"/>
        <v>50%</v>
      </c>
    </row>
    <row r="86" spans="1:4" x14ac:dyDescent="0.3">
      <c r="A86" s="70">
        <v>84</v>
      </c>
      <c r="B86" s="72" t="s">
        <v>152</v>
      </c>
      <c r="C86" s="70" t="s">
        <v>174</v>
      </c>
      <c r="D86" s="70" t="str">
        <f t="shared" si="1"/>
        <v>100%</v>
      </c>
    </row>
    <row r="87" spans="1:4" x14ac:dyDescent="0.3">
      <c r="A87" s="70">
        <v>85</v>
      </c>
      <c r="B87" s="72" t="s">
        <v>153</v>
      </c>
      <c r="C87" s="70" t="s">
        <v>175</v>
      </c>
      <c r="D87" s="70" t="str">
        <f t="shared" si="1"/>
        <v>NO SCHOLARSHIP</v>
      </c>
    </row>
    <row r="88" spans="1:4" x14ac:dyDescent="0.3">
      <c r="A88" s="70">
        <v>86</v>
      </c>
      <c r="B88" s="72" t="s">
        <v>154</v>
      </c>
      <c r="C88" s="70" t="s">
        <v>175</v>
      </c>
      <c r="D88" s="70" t="str">
        <f t="shared" si="1"/>
        <v>NO SCHOLARSHIP</v>
      </c>
    </row>
    <row r="89" spans="1:4" x14ac:dyDescent="0.3">
      <c r="A89" s="70">
        <v>87</v>
      </c>
      <c r="B89" s="72" t="s">
        <v>155</v>
      </c>
      <c r="C89" s="70" t="s">
        <v>175</v>
      </c>
      <c r="D89" s="70" t="str">
        <f t="shared" si="1"/>
        <v>NO SCHOLARSHIP</v>
      </c>
    </row>
    <row r="90" spans="1:4" x14ac:dyDescent="0.3">
      <c r="A90" s="70">
        <v>88</v>
      </c>
      <c r="B90" s="72" t="s">
        <v>156</v>
      </c>
      <c r="C90" s="70" t="s">
        <v>177</v>
      </c>
      <c r="D90" s="70" t="str">
        <f t="shared" si="1"/>
        <v>NO SCHOLAR SHIP</v>
      </c>
    </row>
    <row r="91" spans="1:4" x14ac:dyDescent="0.3">
      <c r="A91" s="70">
        <v>89</v>
      </c>
      <c r="B91" s="72" t="s">
        <v>157</v>
      </c>
      <c r="C91" s="70" t="s">
        <v>175</v>
      </c>
      <c r="D91" s="70" t="str">
        <f t="shared" si="1"/>
        <v>NO SCHOLARSHIP</v>
      </c>
    </row>
    <row r="92" spans="1:4" x14ac:dyDescent="0.3">
      <c r="A92" s="70">
        <v>90</v>
      </c>
      <c r="B92" s="72" t="s">
        <v>158</v>
      </c>
      <c r="C92" s="70" t="s">
        <v>177</v>
      </c>
      <c r="D92" s="70" t="str">
        <f t="shared" si="1"/>
        <v>NO SCHOLAR SHIP</v>
      </c>
    </row>
    <row r="93" spans="1:4" x14ac:dyDescent="0.3">
      <c r="A93" s="70">
        <v>91</v>
      </c>
      <c r="B93" s="72" t="s">
        <v>159</v>
      </c>
      <c r="C93" s="70" t="s">
        <v>177</v>
      </c>
      <c r="D93" s="70" t="str">
        <f t="shared" si="1"/>
        <v>NO SCHOLAR SHIP</v>
      </c>
    </row>
    <row r="94" spans="1:4" x14ac:dyDescent="0.3">
      <c r="A94" s="70">
        <v>92</v>
      </c>
      <c r="B94" s="72" t="s">
        <v>160</v>
      </c>
      <c r="C94" s="70" t="s">
        <v>176</v>
      </c>
      <c r="D94" s="70" t="str">
        <f t="shared" si="1"/>
        <v>NO SCHOLARSHIP</v>
      </c>
    </row>
    <row r="95" spans="1:4" x14ac:dyDescent="0.3">
      <c r="A95" s="70">
        <v>93</v>
      </c>
      <c r="B95" s="72" t="s">
        <v>161</v>
      </c>
      <c r="C95" s="70" t="s">
        <v>176</v>
      </c>
      <c r="D95" s="70" t="str">
        <f t="shared" si="1"/>
        <v>NO SCHOLARSHIP</v>
      </c>
    </row>
    <row r="96" spans="1:4" x14ac:dyDescent="0.3">
      <c r="A96" s="70">
        <v>94</v>
      </c>
      <c r="B96" s="72" t="s">
        <v>162</v>
      </c>
      <c r="C96" s="70" t="s">
        <v>178</v>
      </c>
      <c r="D96" s="70" t="str">
        <f t="shared" si="1"/>
        <v>NO SCHOLARSHIP</v>
      </c>
    </row>
    <row r="97" spans="1:4" x14ac:dyDescent="0.3">
      <c r="A97" s="70">
        <v>95</v>
      </c>
      <c r="B97" s="72" t="s">
        <v>163</v>
      </c>
      <c r="C97" s="70" t="s">
        <v>178</v>
      </c>
      <c r="D97" s="70" t="str">
        <f t="shared" si="1"/>
        <v>NO SCHOLARSHIP</v>
      </c>
    </row>
    <row r="98" spans="1:4" x14ac:dyDescent="0.3">
      <c r="A98" s="70">
        <v>96</v>
      </c>
      <c r="B98" s="72" t="s">
        <v>164</v>
      </c>
      <c r="C98" s="70" t="s">
        <v>178</v>
      </c>
      <c r="D98" s="70" t="str">
        <f t="shared" si="1"/>
        <v>NO SCHOLARSHIP</v>
      </c>
    </row>
    <row r="99" spans="1:4" x14ac:dyDescent="0.3">
      <c r="A99" s="70">
        <v>97</v>
      </c>
      <c r="B99" s="72" t="s">
        <v>165</v>
      </c>
      <c r="C99" s="70" t="s">
        <v>176</v>
      </c>
      <c r="D99" s="70" t="str">
        <f t="shared" si="1"/>
        <v>NO SCHOLARSHIP</v>
      </c>
    </row>
    <row r="100" spans="1:4" x14ac:dyDescent="0.3">
      <c r="A100" s="70">
        <v>98</v>
      </c>
      <c r="B100" s="72" t="s">
        <v>166</v>
      </c>
      <c r="C100" s="70" t="s">
        <v>173</v>
      </c>
      <c r="D100" s="70" t="str">
        <f t="shared" si="1"/>
        <v>50%</v>
      </c>
    </row>
    <row r="101" spans="1:4" x14ac:dyDescent="0.3">
      <c r="A101" s="70">
        <v>99</v>
      </c>
      <c r="B101" s="72" t="s">
        <v>167</v>
      </c>
      <c r="C101" s="70" t="s">
        <v>176</v>
      </c>
      <c r="D101" s="70" t="str">
        <f t="shared" si="1"/>
        <v>NO SCHOLARSHIP</v>
      </c>
    </row>
    <row r="102" spans="1:4" x14ac:dyDescent="0.3">
      <c r="A102" s="70">
        <v>100</v>
      </c>
      <c r="B102" s="72" t="s">
        <v>168</v>
      </c>
      <c r="C102" s="70" t="s">
        <v>174</v>
      </c>
      <c r="D102" s="70" t="str">
        <f t="shared" si="1"/>
        <v>100%</v>
      </c>
    </row>
    <row r="103" spans="1:4" x14ac:dyDescent="0.3">
      <c r="A103" s="40"/>
      <c r="B103" s="40"/>
      <c r="C103" s="40"/>
      <c r="D103" s="40"/>
    </row>
  </sheetData>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K A A B Q S w M E F A A C A A g A 9 X E d V 6 d 1 0 v e l A A A A 9 g A A A B I A H A B D b 2 5 m a W c v U G F j a 2 F n Z S 5 4 b W w g o h g A K K A U A A A A A A A A A A A A A A A A A A A A A A A A A A A A h Y 8 9 D o I w A I W v Q r r T H 2 R Q U s r g Z C L G x M S 4 N q W W R i i G t p a 7 O X g k r y B G U T f H 9 7 1 v e O 9 + v d F i a J v o I n u r O 5 M D A j G I p B F d p Y 3 K g X f H e A 4 K R r d c n L i S 0 S g b m w 2 2 y k H t 3 D l D K I Q A w w x 2 v U I J x g Q d y v V O 1 L L l 4 C P r / 3 K s j X X c C A k Y 3 b / G s A Q S s o A p T i G m a I K 0 1 O Y r J O P e Z / s D 6 d I 3 z v e S K R + v N h R N k a L 3 B / Y A U E s D B B Q A A g A I A P V x H 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c R 1 X K a a K G e I H A A A 4 H g A A E w A c A E Z v c m 1 1 b G F z L 1 N l Y 3 R p b 2 4 x L m 0 g o h g A K K A U A A A A A A A A A A A A A A A A A A A A A A A A A A A A 7 V j f c x o 5 E n 5 P V f 4 H i l x d S B W w h 5 3 N w 1 3 5 Y R j G N m v A H I P N b o W U S s w I 0 K K R Z i W N b T a V / 3 1 b G j g b S 2 M n m 9 p f t Z c H k 1 F r N K 3 u r 7 / + J E U S T Q W v x e V v 5 z 8 v X 7 x 8 o d Z Y k r S W Y K l Q q t C S c s z Q 0 b + O O r W T G i P 6 5 Y s a / I t F I R M C I 6 G 6 a f d E U m S E 6 8 Y p Z a Q d C q 7 h Q T X q 4 b / n V 4 p I N e 8 R x u a X n P Q k v S H w p D Z a 5 P O L S T 8 + H w W 1 U T S b b y R V 6 / m F + c t x K 9 / q 9 T x Q i q 6 4 W X c e f R 9 G g 7 n r U T t R N / U 3 z f e w P s 2 o J v K k 3 q w 3 a 6 F g R c b V S e d t p 1 n 7 b y E 0 i f W W k Z P 7 / 7 Z H g p M P b 5 r l Z l 7 V x 1 J k Y E t r 5 w S n 4 H E d d j b F C 5 i 4 s + z G G + W + m 7 X 3 u / G A s T j B D D w 7 0 b J 4 u G S 4 x n w F K 0 6 3 O b l f b i o x V 0 s h s 9 J H Y 1 Q N z / e b H z / W Y S d 9 r t + 9 b Z t Z n 5 q 1 j / U h 3 h A Y 1 f B c 0 + R O l 4 M i J c w Z v c a S Y q 6 d 8 e i u F a / F r R Q i Q 2 N J E 3 e 9 H l U 5 w w k x k X e M 4 Z Z R X n r 4 2 L l r z G 6 I Q m M i 0 X 6 W O 8 k i Q E t M e e X S C A C 0 p K t C Y o N J d w M Z B W A I j k Y Q R d f K V 5 Q T N B C J / + 3 T g j A U b 5 U m 7 r v W N s V 8 g 0 K c 4 4 T q b c U U k 9 H H l n N C V 2 s 3 X g P C V 3 r t D M 9 o 6 h n t i n T r X 7 0 n h C / k I f i I h l B 0 e O X x C B y 6 x d X 2 Y B L 0 U U i k p k t K 0 i + c h g D D K B y d O d M v i F y g m T 8 Y Z w T 7 d n E m R c F T F M L C U B 0 e R J 5 K o B T U l Y B + 5 R g n 8 F a V r X w x L l R O u P L B w b 7 8 h L 1 c A I o 2 2 f j f 9 Z t 2 r 2 0 l Q f 9 E E + p C r X y 3 2 j 4 W t 1 A I s S Z E U r 6 q M M + g X M S t u + v d y w R r 1 3 Z B g P 2 U Q h H X 0 o W 3 f d M Z n Q r 5 U + F m 5 T I V G d G e + X F O S J V t i p N 1 l U n S v G J B 2 A q E 4 W F Z P o K Q 3 S w a Y n i b Y p c M v T U 1 W x P C F l h V W B S K 6 c + u L d Z Y a v Q N 5 E b k q F t o 7 U F N 5 + g G l U m 4 L D S 0 T L e m i p Q K 5 W e h o L h r U Q 4 k m O W w 6 w V l P h 4 K b o g 0 V W j 5 C P h S F V n u 5 b s u V j R B M y y h s j z r d F l B t B B e L h K 6 x W i K L q E 2 P D k x d h R D P t w Q h T 2 I z 3 B 8 D H 9 7 1 z 0 0 Z n j r W S C E 9 i K h j w N V b 3 w Y D 9 e U p S j G S w I c Z y a 5 Y A 6 Z 8 B R f W O T o X L B d k 3 J 6 m z Y U g 7 R A E Y T M j Y h h W k h e s i G e 6 t l 1 l y F m y 4 J b y Y Q G X q a L 7 k A C p U C X l Z E / H a I J B h R 4 W 8 x T g b c p P 8 O F j / E x T x f S p x H 6 X I E 8 M R 3 d o k U w d 8 p A 3 J Z w A p e 5 L y F D y m l W Z G h a W L t 1 v 3 B j N C w Y t I p 9 e E o x 4 W 4 / L j i 6 p k p 4 a G B N Z Y o m 4 E 0 Q o m s j J F 1 t A 6 O U 2 Q Z f 1 c u D Q o t W j 2 a Z 9 R T Y t n V N y S 1 0 L y k 9 3 z y n j C G j N 5 W / a a E + T y k o C s + r x w A W a p o M M F C r S 5 h G U L x D m q a M o L K 7 g M F 1 L 1 t Q k w y L H m + 0 Q y x X 4 h t b Z X a S B 8 t G S i G j / i q B 2 s 8 y Y R j k Z w + O j D x A l q p R w K C 9 V 0 V y g G G h G d b J G v g 3 A 9 o B 7 q M p 2 Y V y N + Z 2 E q w U S B / T h 8 z k + + h M S L a X h i 7 J o y 5 0 0 8 r q u x Y g V 2 G B R K w 4 9 b L d D L M N C o z o M f k H 3 6 R l D j f 8 3 R g 1 A g B R y z C I V Q 8 G J 2 U E 3 n i 0 H U 6 Z S U K 1 9 0 H 6 Y w H U A h I f m d m S K M 8 G Q O h A 6 7 0 m a 5 r A v A q R F F C 5 w C t P u g 0 x B T / C l q o K N O r 2 U C N i c J Y D + Q G s b 0 V R C 4 Q a R M 0 Q n 6 S L w o T N 3 e A p h o 1 z V K b A Z K n q E 7 Y Y 4 j V d P h G K U Z E t I O 9 i i e 6 3 8 l i 3 Q n O D E F k Z P z F 1 / F Q 8 9 y o I l U c m V 4 f o t Y F Z T h I 3 a K V N e W 1 j L G 3 W y 7 r 3 C k 9 Q S + h y u a z e 6 1 X c f a 5 T 8 1 Q K Y H M D S N e Y 5 7 B B g O n Y x 5 E h X c F J X G t S M o D n 8 3 2 + F B r O U p b Y 4 0 Q S 4 o b n k I / / F 0 y r c S p 1 h e U F D 8 A C F 2 C 7 + L m g s m g q j 0 W o T K f 3 R D n C N 7 D P p 7 g 8 h o r n z 7 Q E q 6 X H B l O F N K Q I B C H k f U 3 7 B b i R I A C P Q G a m X p 0 5 d C z S Z 7 I b x e O D i I A 6 L G e C L 2 I l s Y d M Q g H d N 0 V n T A B 7 d 8 W d x 7 V E Z F k p H w 6 2 5 e M l D Z P 8 S h / a 9 E I k a 2 g j P u D E l 6 f 9 7 1 H D i q y W z d Q Q D m G e L E 4 A X v A F O B 4 Z 0 N D c p 6 r G 2 L Y 7 y w s + + w D W N 3 U 4 k z j P j c N V 5 x p T J B l E O 7 E k y n C W V 7 Y 2 r 6 Q P 4 g m I T n M m s 3 g y N 1 F S u C g P Z U E V q T S b o h 4 L 6 Y m p 8 U q 1 r v J K W T M j D J J H q l p 2 F 0 M 1 e 8 5 d J Y J g 2 x N z Z 3 R g / n R / o z Q h H J p t u r / e u r 9 U K g 2 7 4 c a j q y d z k 3 R I g w 8 f 2 5 0 6 f O L l C 8 q r v v L w T v B V P W C s Z c Q Q b h l g L D F j 9 T / 6 W t B 1 6 Z l r w X d / 5 U v B H 6 J g 4 j b U 7 6 5 G e 9 R w 2 3 5 3 o w P P a H B 1 5 h m N o 7 F 3 h V H L t R w C 5 m B P D 9 E S Q 4 v R / l v j 6 C 4 h r D 0 T c r M Q Y v O F A A F R v O m 0 7 5 i 6 g y S D T 4 y B e x D n f Z j L 7 y L 7 A 9 8 q P / r x f R / 6 w E m 9 N N a b F 9 D Q d 0 / 1 D 5 / e 9 7 D G H 3 5 N m h 5 + z O S n t H V 8 m s c Y j q o M x 1 W G t 1 W G b 6 s M 7 w 4 N n 5 m t V / X X f W 7 I q w Z N T N v b 3 3 + 8 H k t z t g k k w f 4 y / 6 o 8 f m m h Z 7 D w m m 3 h g G U 5 V u 3 d R P A D b A w 6 i V h 3 A B l + Y D y z x U 7 9 A V p G Q I I n z 4 T k a 3 D z r C + H Y H q s I f Z Y 8 o 0 f V 4 y / r R j / 9 l H D + U y 4 7 M q 7 c f T m T 4 C N O B i O B 1 F t E s X 9 X j Q K o 1 o v m A a / K U d 8 f n d 4 y B C / S 4 + I J + 3 R p c s O o 2 A Y u f q u j N j 0 6 z B w / H 8 M / J 0 w 8 A t Q S w E C L Q A U A A I A C A D 1 c R 1 X p 3 X S 9 6 U A A A D 2 A A A A E g A A A A A A A A A A A A A A A A A A A A A A Q 2 9 u Z m l n L 1 B h Y 2 t h Z 2 U u e G 1 s U E s B A i 0 A F A A C A A g A 9 X E d V w / K 6 a u k A A A A 6 Q A A A B M A A A A A A A A A A A A A A A A A 8 Q A A A F t D b 2 5 0 Z W 5 0 X 1 R 5 c G V z X S 5 4 b W x Q S w E C L Q A U A A I A C A D 1 c R 1 X K a a K G e I H A A A 4 H g A A E w A A A A A A A A A A A A A A A A D i A Q A A R m 9 y b X V s Y X M v U 2 V j d G l v b j E u b V B L B Q Y A A A A A A w A D A M I A A A A R 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N g A A A A A A A C w 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X J z X 2 R z X 2 Z p b m F s X z 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A 3 V D A 4 O j A w O j U 2 L j M 0 N T Q 1 O T F a I i A v P j x F b n R y e S B U e X B l P S J G a W x s U 3 R h d H V z I i B W Y W x 1 Z T 0 i c 0 N v b X B s Z X R l I i A v P j w v U 3 R h Y m x l R W 5 0 c m l l c z 4 8 L 0 l 0 Z W 0 + P E l 0 Z W 0 + P E l 0 Z W 1 M b 2 N h d G l v b j 4 8 S X R l b V R 5 c G U + R m 9 y b X V s Y T w v S X R l b V R 5 c G U + P E l 0 Z W 1 Q Y X R o P l N l Y 3 R p b 2 4 x L 2 N h c n N f Z H N f Z m l u Y W x f M j A y M S 9 T b 3 V y Y 2 U 8 L 0 l 0 Z W 1 Q Y X R o P j w v S X R l b U x v Y 2 F 0 a W 9 u P j x T d G F i b G V F b n R y a W V z I C 8 + P C 9 J d G V t P j x J d G V t P j x J d G V t T G 9 j Y X R p b 2 4 + P E l 0 Z W 1 U e X B l P k Z v c m 1 1 b G E 8 L 0 l 0 Z W 1 U e X B l P j x J d G V t U G F 0 a D 5 T Z W N 0 a W 9 u M S 9 j Y X J z X 2 R z X 2 Z p b m F s X z I w M j E v U H J v b W 9 0 Z W Q l M j B I Z W F k Z X J z P C 9 J d G V t U G F 0 a D 4 8 L 0 l 0 Z W 1 M b 2 N h d G l v b j 4 8 U 3 R h Y m x l R W 5 0 c m l l c y A v P j w v S X R l b T 4 8 S X R l b T 4 8 S X R l b U x v Y 2 F 0 a W 9 u P j x J d G V t V H l w Z T 5 G b 3 J t d W x h P C 9 J d G V t V H l w Z T 4 8 S X R l b V B h d G g + U 2 V j d G l v b j E v Y 2 F y c 1 9 k c 1 9 m a W 5 h b F 8 y M D I x L 0 N o Y W 5 n Z W Q l M j B U e X B l P C 9 J d G V t U G F 0 a D 4 8 L 0 l 0 Z W 1 M b 2 N h d G l v b j 4 8 U 3 R h Y m x l R W 5 0 c m l l c y A v P j w v S X R l b T 4 8 S X R l b T 4 8 S X R l b U x v Y 2 F 0 a W 9 u P j x J d G V t V H l w Z T 5 G b 3 J t d W x h P C 9 J d G V t V H l w Z T 4 8 S X R l b V B h d G g + U 2 V j d G l v b j E v Y 2 F y c 1 9 k c 1 9 m a W 5 h b F 8 y M D I x L 1 J l b m F t Z W Q l M j B D b 2 x 1 b W 5 z P C 9 J d G V t U G F 0 a D 4 8 L 0 l 0 Z W 1 M b 2 N h d G l v b j 4 8 U 3 R h Y m x l R W 5 0 c m l l c y A v P j w v S X R l b T 4 8 S X R l b T 4 8 S X R l b U x v Y 2 F 0 a W 9 u P j x J d G V t V H l w Z T 5 G b 3 J t d W x h P C 9 J d G V t V H l w Z T 4 8 S X R l b V B h d G g + U 2 V j d G l v b j E v Q W x s L U l u Z G l h L V J h a W 5 m Y W x 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s b F 9 J b m R p Y V 9 S Y W l u Z m F s b C I g L z 4 8 R W 5 0 c n k g V H l w Z T 0 i R m l s b G V k Q 2 9 t c G x l d G V S Z X N 1 b H R U b 1 d v c m t z a G V l d C I g V m F s d W U 9 I m w x I i A v P j x F b n R y e S B U e X B l P S J B Z G R l Z F R v R G F 0 Y U 1 v Z G V s I i B W Y W x 1 Z T 0 i b D A i I C 8 + P E V u d H J 5 I F R 5 c G U 9 I k Z p b G x D b 3 V u d C I g V m F s d W U 9 I m w x M T k i I C 8 + P E V u d H J 5 I F R 5 c G U 9 I k Z p b G x F c n J v c k N v Z G U i I F Z h b H V l P S J z V W 5 r b m 9 3 b i I g L z 4 8 R W 5 0 c n k g V H l w Z T 0 i R m l s b E V y c m 9 y Q 2 9 1 b n Q i I F Z h b H V l P S J s M C I g L z 4 8 R W 5 0 c n k g V H l w Z T 0 i R m l s b E x h c 3 R V c G R h d G V k I i B W Y W x 1 Z T 0 i Z D I w M j M t M D g t M D d U M D g 6 M D U 6 M j g u M D k z M z g x N F o i I C 8 + P E V u d H J 5 I F R 5 c G U 9 I k Z p b G x D b 2 x 1 b W 5 U e X B l c y I g V m F s d W U 9 I n N B d 1 V G Q l F V R i I g L z 4 8 R W 5 0 c n k g V H l w Z T 0 i R m l s b E N v b H V t b k 5 h b W V z I i B W Y W x 1 Z T 0 i c 1 s m c X V v d D t Z R U F S J n F 1 b 3 Q 7 L C Z x d W 9 0 O 0 p V T i Z x d W 9 0 O y w m c X V v d D t K V U w m c X V v d D s s J n F 1 b 3 Q 7 Q V V H J n F 1 b 3 Q 7 L C Z x d W 9 0 O 1 N F U C Z x d W 9 0 O y w m c X V v d D t K V U 4 t U 0 V Q 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W x s L U l u Z G l h L V J h a W 5 m Y W x s L 0 N o Y W 5 n Z W Q g V H l w Z S 5 7 W U V B U i w w f S Z x d W 9 0 O y w m c X V v d D t T Z W N 0 a W 9 u M S 9 B b G w t S W 5 k a W E t U m F p b m Z h b G w v Q 2 h h b m d l Z C B U e X B l L n t K V U 4 s M X 0 m c X V v d D s s J n F 1 b 3 Q 7 U 2 V j d G l v b j E v Q W x s L U l u Z G l h L V J h a W 5 m Y W x s L 0 N o Y W 5 n Z W Q g V H l w Z S 5 7 S l V M L D J 9 J n F 1 b 3 Q 7 L C Z x d W 9 0 O 1 N l Y 3 R p b 2 4 x L 0 F s b C 1 J b m R p Y S 1 S Y W l u Z m F s b C 9 D a G F u Z 2 V k I F R 5 c G U u e 0 F V R y w z f S Z x d W 9 0 O y w m c X V v d D t T Z W N 0 a W 9 u M S 9 B b G w t S W 5 k a W E t U m F p b m Z h b G w v Q 2 h h b m d l Z C B U e X B l L n t T R V A s N H 0 m c X V v d D s s J n F 1 b 3 Q 7 U 2 V j d G l v b j E v Q W x s L U l u Z G l h L V J h a W 5 m Y W x s L 0 N o Y W 5 n Z W Q g V H l w Z S 5 7 S l V O L V N F U C w 1 f S Z x d W 9 0 O 1 0 s J n F 1 b 3 Q 7 Q 2 9 s d W 1 u Q 2 9 1 b n Q m c X V v d D s 6 N i w m c X V v d D t L Z X l D b 2 x 1 b W 5 O Y W 1 l c y Z x d W 9 0 O z p b X S w m c X V v d D t D b 2 x 1 b W 5 J Z G V u d G l 0 a W V z J n F 1 b 3 Q 7 O l s m c X V v d D t T Z W N 0 a W 9 u M S 9 B b G w t S W 5 k a W E t U m F p b m Z h b G w v Q 2 h h b m d l Z C B U e X B l L n t Z R U F S L D B 9 J n F 1 b 3 Q 7 L C Z x d W 9 0 O 1 N l Y 3 R p b 2 4 x L 0 F s b C 1 J b m R p Y S 1 S Y W l u Z m F s b C 9 D a G F u Z 2 V k I F R 5 c G U u e 0 p V T i w x f S Z x d W 9 0 O y w m c X V v d D t T Z W N 0 a W 9 u M S 9 B b G w t S W 5 k a W E t U m F p b m Z h b G w v Q 2 h h b m d l Z C B U e X B l L n t K V U w s M n 0 m c X V v d D s s J n F 1 b 3 Q 7 U 2 V j d G l v b j E v Q W x s L U l u Z G l h L V J h a W 5 m Y W x s L 0 N o Y W 5 n Z W Q g V H l w Z S 5 7 Q V V H L D N 9 J n F 1 b 3 Q 7 L C Z x d W 9 0 O 1 N l Y 3 R p b 2 4 x L 0 F s b C 1 J b m R p Y S 1 S Y W l u Z m F s b C 9 D a G F u Z 2 V k I F R 5 c G U u e 1 N F U C w 0 f S Z x d W 9 0 O y w m c X V v d D t T Z W N 0 a W 9 u M S 9 B b G w t S W 5 k a W E t U m F p b m Z h b G w v Q 2 h h b m d l Z C B U e X B l L n t K V U 4 t U 0 V Q L D V 9 J n F 1 b 3 Q 7 X S w m c X V v d D t S Z W x h d G l v b n N o a X B J b m Z v J n F 1 b 3 Q 7 O l t d f S I g L z 4 8 L 1 N 0 Y W J s Z U V u d H J p Z X M + P C 9 J d G V t P j x J d G V t P j x J d G V t T G 9 j Y X R p b 2 4 + P E l 0 Z W 1 U e X B l P k Z v c m 1 1 b G E 8 L 0 l 0 Z W 1 U e X B l P j x J d G V t U G F 0 a D 5 T Z W N 0 a W 9 u M S 9 B b G w t S W 5 k a W E t U m F p b m Z h b G w v U 2 9 1 c m N l P C 9 J d G V t U G F 0 a D 4 8 L 0 l 0 Z W 1 M b 2 N h d G l v b j 4 8 U 3 R h Y m x l R W 5 0 c m l l c y A v P j w v S X R l b T 4 8 S X R l b T 4 8 S X R l b U x v Y 2 F 0 a W 9 u P j x J d G V t V H l w Z T 5 G b 3 J t d W x h P C 9 J d G V t V H l w Z T 4 8 S X R l b V B h d G g + U 2 V j d G l v b j E v Q W x s L U l u Z G l h L V J h a W 5 m Y W x s L 1 B y b 2 1 v d G V k J T I w S G V h Z G V y c z w v S X R l b V B h d G g + P C 9 J d G V t T G 9 j Y X R p b 2 4 + P F N 0 Y W J s Z U V u d H J p Z X M g L z 4 8 L 0 l 0 Z W 0 + P E l 0 Z W 0 + P E l 0 Z W 1 M b 2 N h d G l v b j 4 8 S X R l b V R 5 c G U + R m 9 y b X V s Y T w v S X R l b V R 5 c G U + P E l 0 Z W 1 Q Y X R o P l N l Y 3 R p b 2 4 x L 0 F s b C 1 J b m R p Y S 1 S Y W l u Z m F s b C 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D g t M j N U M D k 6 M T g 6 M T M u N j k w O D Y 1 M 1 o i I C 8 + P E V u d H J 5 I F R 5 c G U 9 I k Z p b G x D b 2 x 1 b W 5 U e X B l c y I g V m F s d W U 9 I n N B d 0 1 E Q X d N R C 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N o Z W V 0 M S 9 D a G F u Z 2 V k I F R 5 c G U u e 0 N v b H V t b j E s M H 0 m c X V v d D s s J n F 1 b 3 Q 7 U 2 V j d G l v b j E v U 2 h l Z X Q x L 0 N o Y W 5 n Z W Q g V H l w Z S 5 7 Q 2 9 s d W 1 u M i w x f S Z x d W 9 0 O y w m c X V v d D t T Z W N 0 a W 9 u M S 9 T a G V l d D E v Q 2 h h b m d l Z C B U e X B l L n t D b 2 x 1 b W 4 z L D J 9 J n F 1 b 3 Q 7 L C Z x d W 9 0 O 1 N l Y 3 R p b 2 4 x L 1 N o Z W V 0 M S 9 D a G F u Z 2 V k I F R 5 c G U u e 0 N v b H V t b j Q s M 3 0 m c X V v d D s s J n F 1 b 3 Q 7 U 2 V j d G l v b j E v U 2 h l Z X Q x L 0 N o Y W 5 n Z W Q g V H l w Z S 5 7 Q 2 9 s d W 1 u N S w 0 f S Z x d W 9 0 O y w m c X V v d D t T Z W N 0 a W 9 u M S 9 T a G V l d D E v Q 2 h h b m d l Z C B U e X B l L n t D b 2 x 1 b W 4 2 L D V 9 J n F 1 b 3 Q 7 X S w m c X V v d D t D b 2 x 1 b W 5 D b 3 V u d C Z x d W 9 0 O z o 2 L C Z x d W 9 0 O 0 t l e U N v b H V t b k 5 h b W V z J n F 1 b 3 Q 7 O l t d L C Z x d W 9 0 O 0 N v b H V t b k l k Z W 5 0 a X R p Z X M m c X V v d D s 6 W y Z x d W 9 0 O 1 N l Y 3 R p b 2 4 x L 1 N o Z W V 0 M S 9 D a G F u Z 2 V k I F R 5 c G U u e 0 N v b H V t b j E s M H 0 m c X V v d D s s J n F 1 b 3 Q 7 U 2 V j d G l v b j E v U 2 h l Z X Q x L 0 N o Y W 5 n Z W Q g V H l w Z S 5 7 Q 2 9 s d W 1 u M i w x f S Z x d W 9 0 O y w m c X V v d D t T Z W N 0 a W 9 u M S 9 T a G V l d D E v Q 2 h h b m d l Z C B U e X B l L n t D b 2 x 1 b W 4 z L D J 9 J n F 1 b 3 Q 7 L C Z x d W 9 0 O 1 N l Y 3 R p b 2 4 x L 1 N o Z W V 0 M S 9 D a G F u Z 2 V k I F R 5 c G U u e 0 N v b H V t b j Q s M 3 0 m c X V v d D s s J n F 1 b 3 Q 7 U 2 V j d G l v b j E v U 2 h l Z X Q x L 0 N o Y W 5 n Z W Q g V H l w Z S 5 7 Q 2 9 s d W 1 u N S w 0 f S Z x d W 9 0 O y w m c X V v d D t T Z W N 0 a W 9 u M S 9 T a G V l d D E v Q 2 h h b m d l Z C B U e X B l L n t D b 2 x 1 b W 4 2 L D V 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y d J b m N v b W U l M j B T d G F 0 Z W 1 l b n Q l M j Q n U H J p b n R f Q X J l 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M y 0 w O C 0 y N F Q w N z o 1 M T o x N S 4 2 M z M 1 M D c 1 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x 1 M D A y N 0 l u Y 2 9 t Z S B T d G F 0 Z W 1 l b n Q k X H U w M D I 3 U H J p b n R f Q X J l Y S 9 D a G F u Z 2 V k I F R 5 c G U u e 0 N v b H V t b j E s M H 0 m c X V v d D s s J n F 1 b 3 Q 7 U 2 V j d G l v b j E v X H U w M D I 3 S W 5 j b 2 1 l I F N 0 Y X R l b W V u d C R c d T A w M j d Q c m l u d F 9 B c m V h L 0 N o Y W 5 n Z W Q g V H l w Z S 5 7 Q 2 9 s d W 1 u M i w x f S Z x d W 9 0 O y w m c X V v d D t T Z W N 0 a W 9 u M S 9 c d T A w M j d J b m N v b W U g U 3 R h d G V t Z W 5 0 J F x 1 M D A y N 1 B y a W 5 0 X 0 F y Z W E v Q 2 h h b m d l Z C B U e X B l L n t D b 2 x 1 b W 4 z L D J 9 J n F 1 b 3 Q 7 L C Z x d W 9 0 O 1 N l Y 3 R p b 2 4 x L 1 x 1 M D A y N 0 l u Y 2 9 t Z S B T d G F 0 Z W 1 l b n Q k X H U w M D I 3 U H J p b n R f Q X J l Y S 9 D a G F u Z 2 V k I F R 5 c G U u e 0 N v b H V t b j Q s M 3 0 m c X V v d D s s J n F 1 b 3 Q 7 U 2 V j d G l v b j E v X H U w M D I 3 S W 5 j b 2 1 l I F N 0 Y X R l b W V u d C R c d T A w M j d Q c m l u d F 9 B c m V h L 0 N o Y W 5 n Z W Q g V H l w Z S 5 7 Q 2 9 s d W 1 u N S w 0 f S Z x d W 9 0 O 1 0 s J n F 1 b 3 Q 7 Q 2 9 s d W 1 u Q 2 9 1 b n Q m c X V v d D s 6 N S w m c X V v d D t L Z X l D b 2 x 1 b W 5 O Y W 1 l c y Z x d W 9 0 O z p b X S w m c X V v d D t D b 2 x 1 b W 5 J Z G V u d G l 0 a W V z J n F 1 b 3 Q 7 O l s m c X V v d D t T Z W N 0 a W 9 u M S 9 c d T A w M j d J b m N v b W U g U 3 R h d G V t Z W 5 0 J F x 1 M D A y N 1 B y a W 5 0 X 0 F y Z W E v Q 2 h h b m d l Z C B U e X B l L n t D b 2 x 1 b W 4 x L D B 9 J n F 1 b 3 Q 7 L C Z x d W 9 0 O 1 N l Y 3 R p b 2 4 x L 1 x 1 M D A y N 0 l u Y 2 9 t Z S B T d G F 0 Z W 1 l b n Q k X H U w M D I 3 U H J p b n R f Q X J l Y S 9 D a G F u Z 2 V k I F R 5 c G U u e 0 N v b H V t b j I s M X 0 m c X V v d D s s J n F 1 b 3 Q 7 U 2 V j d G l v b j E v X H U w M D I 3 S W 5 j b 2 1 l I F N 0 Y X R l b W V u d C R c d T A w M j d Q c m l u d F 9 B c m V h L 0 N o Y W 5 n Z W Q g V H l w Z S 5 7 Q 2 9 s d W 1 u M y w y f S Z x d W 9 0 O y w m c X V v d D t T Z W N 0 a W 9 u M S 9 c d T A w M j d J b m N v b W U g U 3 R h d G V t Z W 5 0 J F x 1 M D A y N 1 B y a W 5 0 X 0 F y Z W E v Q 2 h h b m d l Z C B U e X B l L n t D b 2 x 1 b W 4 0 L D N 9 J n F 1 b 3 Q 7 L C Z x d W 9 0 O 1 N l Y 3 R p b 2 4 x L 1 x 1 M D A y N 0 l u Y 2 9 t Z S B T d G F 0 Z W 1 l b n Q k X H U w M D I 3 U H J p b n R f Q X J l Y S 9 D a G F u Z 2 V k I F R 5 c G U u e 0 N v b H V t b j U s N H 0 m c X V v d D t d L C Z x d W 9 0 O 1 J l b G F 0 a W 9 u c 2 h p c E l u Z m 8 m c X V v d D s 6 W 1 1 9 I i A v P j w v U 3 R h Y m x l R W 5 0 c m l l c z 4 8 L 0 l 0 Z W 0 + P E l 0 Z W 0 + P E l 0 Z W 1 M b 2 N h d G l v b j 4 8 S X R l b V R 5 c G U + R m 9 y b X V s Y T w v S X R l b V R 5 c G U + P E l 0 Z W 1 Q Y X R o P l N l Y 3 R p b 2 4 x L y d J b m N v b W U l M j B T d G F 0 Z W 1 l b n Q l M j Q n U H J p b n R f Q X J l Y S 9 T b 3 V y Y 2 U 8 L 0 l 0 Z W 1 Q Y X R o P j w v S X R l b U x v Y 2 F 0 a W 9 u P j x T d G F i b G V F b n R y a W V z I C 8 + P C 9 J d G V t P j x J d G V t P j x J d G V t T G 9 j Y X R p b 2 4 + P E l 0 Z W 1 U e X B l P k Z v c m 1 1 b G E 8 L 0 l 0 Z W 1 U e X B l P j x J d G V t U G F 0 a D 5 T Z W N 0 a W 9 u M S 8 n S W 5 j b 2 1 l J T I w U 3 R h d G V t Z W 5 0 J T I 0 J 1 B y a W 5 0 X 0 F y Z W E v J 0 l u Y 2 9 t Z S U y M F N 0 Y X R l b W V u d C U y N C d Q c m l u d F 9 B c m V h M T w v S X R l b V B h d G g + P C 9 J d G V t T G 9 j Y X R p b 2 4 + P F N 0 Y W J s Z U V u d H J p Z X M g L z 4 8 L 0 l 0 Z W 0 + P E l 0 Z W 0 + P E l 0 Z W 1 M b 2 N h d G l v b j 4 8 S X R l b V R 5 c G U + R m 9 y b X V s Y T w v S X R l b V R 5 c G U + P E l 0 Z W 1 Q Y X R o P l N l Y 3 R p b 2 4 x L y d J b m N v b W U l M j B T d G F 0 Z W 1 l b n Q l M j Q n U H J p b n R f Q X J l Y S 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F f X z I 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M t M D g t M j l U M D g 6 N D E 6 N D c u N D A x O T g w N 1 o i I C 8 + P E V u d H J 5 I F R 5 c G U 9 I k Z p b G x D b 2 x 1 b W 5 U e X B l c y I g V m F s d W U 9 I n N B d 1 l H I i A v P j x F b n R y e S B U e X B l P S J G a W x s Q 2 9 s d W 1 u T m F t Z X M i I F Z h b H V l P S J z W y Z x d W 9 0 O 1 N S L k 5 P J n F 1 b 3 Q 7 L C Z x d W 9 0 O 0 5 B T U U m c X V v d D s s J n F 1 b 3 Q 7 U k V T S U R F T l 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g K D I p L 0 N o Y W 5 n Z W Q g V H l w Z S 5 7 U 1 I u T k 8 s M H 0 m c X V v d D s s J n F 1 b 3 Q 7 U 2 V j d G l v b j E v U 2 h l Z X Q x I C g y K S 9 D a G F u Z 2 V k I F R 5 c G U u e 0 5 B T U U s M X 0 m c X V v d D s s J n F 1 b 3 Q 7 U 2 V j d G l v b j E v U 2 h l Z X Q x I C g y K S 9 D a G F u Z 2 V k I F R 5 c G U u e 1 J F U 0 l E R U 5 U L D J 9 J n F 1 b 3 Q 7 X S w m c X V v d D t D b 2 x 1 b W 5 D b 3 V u d C Z x d W 9 0 O z o z L C Z x d W 9 0 O 0 t l e U N v b H V t b k 5 h b W V z J n F 1 b 3 Q 7 O l t d L C Z x d W 9 0 O 0 N v b H V t b k l k Z W 5 0 a X R p Z X M m c X V v d D s 6 W y Z x d W 9 0 O 1 N l Y 3 R p b 2 4 x L 1 N o Z W V 0 M S A o M i k v Q 2 h h b m d l Z C B U e X B l L n t T U i 5 O T y w w f S Z x d W 9 0 O y w m c X V v d D t T Z W N 0 a W 9 u M S 9 T a G V l d D E g K D I p L 0 N o Y W 5 n Z W Q g V H l w Z S 5 7 T k F N R S w x f S Z x d W 9 0 O y w m c X V v d D t T Z W N 0 a W 9 u M S 9 T a G V l d D E g K D I p L 0 N o Y W 5 n Z W Q g V H l w Z S 5 7 U k V T S U R F T l Q s M n 0 m c X V v d D t d L C Z x d W 9 0 O 1 J l b G F 0 a W 9 u c 2 h p c E l u Z m 8 m c X V v d D s 6 W 1 1 9 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D b 3 V u d C I g V m F s d W U 9 I m w 0 M C I g L z 4 8 R W 5 0 c n k g V H l w Z T 0 i R m l s b E V y c m 9 y Q 2 9 k Z S I g V m F s d W U 9 I n N V b m t u b 3 d u I i A v P j x F b n R y e S B U e X B l P S J G a W x s R X J y b 3 J D b 3 V u d C I g V m F s d W U 9 I m w w I i A v P j x F b n R y e S B U e X B l P S J G a W x s T G F z d F V w Z G F 0 Z W Q i I F Z h b H V l P S J k M j A y M y 0 w O C 0 y O V Q w O D o 0 N T o w M y 4 z O T g z M D c 1 W i I g L z 4 8 R W 5 0 c n k g V H l w Z T 0 i R m l s b E N v b H V t b l R 5 c G V z I i B W Y W x 1 Z T 0 i c 0 F 3 W U c i I C 8 + P E V u d H J 5 I F R 5 c G U 9 I k Z p b G x D b 2 x 1 b W 5 O Y W 1 l c y I g V m F s d W U 9 I n N b J n F 1 b 3 Q 7 U 1 I u T k 8 m c X V v d D s s J n F 1 b 3 Q 7 T k F N R S Z x d W 9 0 O y w m c X V v d D t S R V N J R E V O V 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S A o M y k v Q 2 h h b m d l Z C B U e X B l L n t T U i 5 O T y w w f S Z x d W 9 0 O y w m c X V v d D t T Z W N 0 a W 9 u M S 9 T a G V l d D E g K D M p L 0 N o Y W 5 n Z W Q g V H l w Z S 5 7 T k F N R S w x f S Z x d W 9 0 O y w m c X V v d D t T Z W N 0 a W 9 u M S 9 T a G V l d D E g K D M p L 0 N o Y W 5 n Z W Q g V H l w Z S 5 7 U k V T S U R F T l Q s M n 0 m c X V v d D t d L C Z x d W 9 0 O 0 N v b H V t b k N v d W 5 0 J n F 1 b 3 Q 7 O j M s J n F 1 b 3 Q 7 S 2 V 5 Q 2 9 s d W 1 u T m F t Z X M m c X V v d D s 6 W 1 0 s J n F 1 b 3 Q 7 Q 2 9 s d W 1 u S W R l b n R p d G l l c y Z x d W 9 0 O z p b J n F 1 b 3 Q 7 U 2 V j d G l v b j E v U 2 h l Z X Q x I C g z K S 9 D a G F u Z 2 V k I F R 5 c G U u e 1 N S L k 5 P L D B 9 J n F 1 b 3 Q 7 L C Z x d W 9 0 O 1 N l Y 3 R p b 2 4 x L 1 N o Z W V 0 M S A o M y k v Q 2 h h b m d l Z C B U e X B l L n t O Q U 1 F L D F 9 J n F 1 b 3 Q 7 L C Z x d W 9 0 O 1 N l Y 3 R p b 2 4 x L 1 N o Z W V 0 M S A o M y k v Q 2 h h b m d l Z C B U e X B l L n t S R V N J R E V O V C w y f S Z x d W 9 0 O 1 0 s J n F 1 b 3 Q 7 U m V s Y X R p b 2 5 z a G l w S W 5 m b y Z x d W 9 0 O z p b X X 0 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L 0 l 0 Z W 1 z P j w v T G 9 j Y W x Q Y W N r Y W d l T W V 0 Y W R h d G F G a W x l P h Y A A A B Q S w U G A A A A A A A A A A A A A A A A A A A A A A A A J g E A A A E A A A D Q j J 3 f A R X R E Y x 6 A M B P w p f r A Q A A A M 0 p 5 B k y U B J D q n w Z N I 6 / C v U A A A A A A g A A A A A A E G Y A A A A B A A A g A A A A y b b d 7 I Z W k o T 6 Y r f 4 o P J F l t 5 H d q T y 8 X A 6 7 p z K R 7 I N R W I A A A A A D o A A A A A C A A A g A A A A P I k x p c l 7 d s L 7 E Q Q A D V Z P x + g Y a q 7 f U o T d 8 S y f S 8 B d j 7 l Q A A A A j S U e w d O g h K n t e 5 q b U 8 Z l S J + o c 1 R b 3 2 U j E Z M K 3 r r W c v E V E s T G 4 d E p W R h N i h X P q 2 Q H u k L y A d a a U d c d L k x D a C a Y p Q y h o B 2 f X + O J w q 3 E A i 8 s 7 h p A A A A A t N L O v E j E F J C 7 a E g P Z 2 V h p r Y k S a j X G s w T 3 F I q c 0 s 9 L T V M i U 1 1 I n P S j 4 8 B 3 r 7 O x j q P K j o D 3 p a b x v m k z 1 3 q s j q I s w = = < / D a t a M a s h u p > 
</file>

<file path=customXml/itemProps1.xml><?xml version="1.0" encoding="utf-8"?>
<ds:datastoreItem xmlns:ds="http://schemas.openxmlformats.org/officeDocument/2006/customXml" ds:itemID="{172A63F5-A866-4F60-8FE6-23BBA810FF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AVERAGE</vt:lpstr>
      <vt:lpstr>COUNT 1</vt:lpstr>
      <vt:lpstr>COUNT 2</vt:lpstr>
      <vt:lpstr>COUNT 3</vt:lpstr>
      <vt:lpstr>HLOOKUP</vt:lpstr>
      <vt:lpstr>IF 1</vt:lpstr>
      <vt:lpstr>IF 2</vt:lpstr>
      <vt:lpstr>IF 3</vt:lpstr>
      <vt:lpstr>IF 4</vt:lpstr>
      <vt:lpstr>MATH 1</vt:lpstr>
      <vt:lpstr>MAX MIN 1</vt:lpstr>
      <vt:lpstr>MAX MIN 2</vt:lpstr>
      <vt:lpstr>MAX MIN 3</vt:lpstr>
      <vt:lpstr>NESTED IF 1</vt:lpstr>
      <vt:lpstr>SUM 1</vt:lpstr>
      <vt:lpstr>SUM 2</vt:lpstr>
      <vt:lpstr>SUM 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2023-08-07T07:11:45Z</dcterms:created>
  <dcterms:modified xsi:type="dcterms:W3CDTF">2023-09-01T08:40:37Z</dcterms:modified>
</cp:coreProperties>
</file>