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DB792D41-1D19-40E1-8B43-28B7C10A0D24}" xr6:coauthVersionLast="47" xr6:coauthVersionMax="47" xr10:uidLastSave="{00000000-0000-0000-0000-000000000000}"/>
  <bookViews>
    <workbookView xWindow="-120" yWindow="-120" windowWidth="23280" windowHeight="14880" activeTab="10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8" sheetId="6" r:id="rId8"/>
    <sheet name="6" sheetId="5" r:id="rId9"/>
    <sheet name="3 &amp; 4" sheetId="4" r:id="rId10"/>
    <sheet name="1 &amp; 2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E5" i="3"/>
  <c r="E6" i="3"/>
  <c r="E7" i="3"/>
  <c r="E8" i="3"/>
  <c r="E9" i="3"/>
  <c r="E10" i="3"/>
  <c r="E11" i="3"/>
  <c r="E12" i="3"/>
  <c r="E13" i="3"/>
  <c r="E14" i="3"/>
  <c r="E15" i="3"/>
  <c r="E4" i="3"/>
  <c r="D5" i="3"/>
  <c r="D6" i="3"/>
  <c r="D7" i="3"/>
  <c r="D8" i="3"/>
  <c r="D9" i="3"/>
  <c r="D10" i="3"/>
  <c r="D11" i="3"/>
  <c r="D12" i="3"/>
  <c r="D13" i="3"/>
  <c r="D14" i="3"/>
  <c r="D15" i="3"/>
  <c r="D4" i="3"/>
  <c r="C5" i="3"/>
  <c r="C6" i="3"/>
  <c r="C7" i="3"/>
  <c r="C8" i="3"/>
  <c r="C9" i="3"/>
  <c r="C10" i="3"/>
  <c r="C11" i="3"/>
  <c r="C12" i="3"/>
  <c r="C13" i="3"/>
  <c r="C14" i="3"/>
  <c r="C15" i="3"/>
  <c r="C4" i="3"/>
  <c r="B5" i="3"/>
  <c r="B6" i="3"/>
  <c r="B7" i="3"/>
  <c r="B8" i="3"/>
  <c r="B9" i="3"/>
  <c r="B10" i="3"/>
  <c r="B11" i="3"/>
  <c r="B12" i="3"/>
  <c r="B13" i="3"/>
  <c r="B14" i="3"/>
  <c r="B15" i="3"/>
  <c r="B4" i="3"/>
  <c r="D5" i="11"/>
  <c r="C4" i="9"/>
  <c r="B4" i="10" a="1"/>
  <c r="B4" i="10" s="1"/>
  <c r="C3" i="9"/>
  <c r="B17" i="7"/>
  <c r="E5" i="8"/>
  <c r="B16" i="7" a="1"/>
  <c r="B16" i="7"/>
  <c r="B5" i="7"/>
  <c r="A4" i="6" a="1"/>
  <c r="A4" i="6" s="1"/>
  <c r="C3" i="6" s="1"/>
  <c r="B6" i="5" a="1"/>
  <c r="B6" i="5" s="1"/>
  <c r="D4" i="5"/>
  <c r="C4" i="5"/>
  <c r="B4" i="5"/>
  <c r="B5" i="5"/>
  <c r="B3" i="4" a="1"/>
  <c r="B3" i="4" s="1"/>
  <c r="B4" i="4" a="1"/>
  <c r="B4" i="4" s="1"/>
  <c r="D3" i="11"/>
  <c r="E14" i="8"/>
  <c r="C14" i="8"/>
  <c r="P2" i="4" a="1"/>
  <c r="P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<sst xmlns="http://schemas.openxmlformats.org/spreadsheetml/2006/main" count="2475" uniqueCount="812">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</sst>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_);[Red]\(&quot;$&quot;#,##0\)"/>
    <numFmt numFmtId="168" formatCode="_-&quot;$&quot;* #,##0_-;\-&quot;$&quot;* #,##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7" fillId="0" borderId="0" xfId="1" applyFont="1"/>
    <xf numFmtId="0" fontId="3" fillId="0" borderId="0" xfId="0" applyFont="1" applyAlignment="1">
      <alignment horizontal="center"/>
    </xf>
    <xf numFmtId="0" fontId="0" fillId="6" borderId="7" xfId="0" applyFont="1" applyFill="1" applyBorder="1"/>
    <xf numFmtId="0" fontId="0" fillId="0" borderId="7" xfId="0" applyFont="1" applyBorder="1"/>
    <xf numFmtId="0" fontId="0" fillId="0" borderId="0" xfId="1" applyNumberFormat="1" applyFont="1"/>
    <xf numFmtId="168" fontId="0" fillId="0" borderId="0" xfId="1" applyNumberFormat="1" applyFont="1"/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/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I4" sqref="I4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29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1">
        <v>2</v>
      </c>
      <c r="D7" s="30" t="s">
        <v>776</v>
      </c>
      <c r="E7" s="7"/>
      <c r="F7" s="8" t="s">
        <v>770</v>
      </c>
      <c r="G7" s="30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3">
        <v>5</v>
      </c>
      <c r="D10" s="32" t="s">
        <v>778</v>
      </c>
      <c r="E10" s="13"/>
      <c r="F10" s="14"/>
      <c r="G10" s="30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6" t="s">
        <v>784</v>
      </c>
      <c r="E12" s="13"/>
      <c r="F12" s="14" t="s">
        <v>785</v>
      </c>
      <c r="G12" s="36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6" t="s">
        <v>789</v>
      </c>
      <c r="E14" s="13"/>
      <c r="F14" s="14" t="s">
        <v>803</v>
      </c>
      <c r="G14" s="30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804</v>
      </c>
      <c r="E19" s="19"/>
      <c r="F19" s="37"/>
      <c r="G19" s="30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38">
        <v>15</v>
      </c>
      <c r="D21" s="18" t="s">
        <v>23</v>
      </c>
      <c r="G21" s="30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topLeftCell="A49" workbookViewId="0">
      <selection activeCell="E2" sqref="E2:E261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9.5703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D5" sqref="D5"/>
    </sheetView>
  </sheetViews>
  <sheetFormatPr defaultColWidth="18.140625" defaultRowHeight="15" x14ac:dyDescent="0.25"/>
  <cols>
    <col min="6" max="6" width="9.7109375" customWidth="1"/>
  </cols>
  <sheetData>
    <row r="1" spans="2:9" x14ac:dyDescent="0.25">
      <c r="B1" t="s">
        <v>805</v>
      </c>
    </row>
    <row r="3" spans="2:9" x14ac:dyDescent="0.25">
      <c r="B3" s="28" t="s">
        <v>809</v>
      </c>
      <c r="D3" s="9">
        <f>AVERAGE(staff[Salary])</f>
        <v>73861.325230769246</v>
      </c>
    </row>
    <row r="4" spans="2:9" x14ac:dyDescent="0.25">
      <c r="B4" s="28" t="s">
        <v>28</v>
      </c>
      <c r="C4" s="28" t="s">
        <v>806</v>
      </c>
      <c r="D4" s="28" t="s">
        <v>807</v>
      </c>
      <c r="E4" s="40" t="s">
        <v>808</v>
      </c>
      <c r="F4" s="40"/>
      <c r="G4" s="28" t="s">
        <v>780</v>
      </c>
      <c r="H4" s="28" t="s">
        <v>810</v>
      </c>
      <c r="I4" s="28" t="s">
        <v>811</v>
      </c>
    </row>
    <row r="5" spans="2:9" x14ac:dyDescent="0.25">
      <c r="B5" t="s">
        <v>41</v>
      </c>
      <c r="D5" s="26">
        <f>D3</f>
        <v>73861.325230769246</v>
      </c>
      <c r="E5" s="26"/>
      <c r="F5" s="39"/>
      <c r="G5" s="26"/>
    </row>
    <row r="6" spans="2:9" x14ac:dyDescent="0.25">
      <c r="D6" s="26"/>
      <c r="E6" s="26"/>
      <c r="F6" s="39"/>
      <c r="G6" s="26"/>
    </row>
    <row r="7" spans="2:9" x14ac:dyDescent="0.25">
      <c r="D7" s="26"/>
      <c r="E7" s="26"/>
      <c r="F7" s="39"/>
      <c r="G7" s="26"/>
    </row>
    <row r="8" spans="2:9" x14ac:dyDescent="0.25">
      <c r="D8" s="26"/>
      <c r="E8" s="26"/>
      <c r="F8" s="39"/>
      <c r="G8" s="26"/>
    </row>
    <row r="9" spans="2:9" x14ac:dyDescent="0.25">
      <c r="D9" s="26"/>
      <c r="E9" s="26"/>
      <c r="F9" s="39"/>
      <c r="G9" s="26"/>
    </row>
    <row r="10" spans="2:9" x14ac:dyDescent="0.25">
      <c r="D10" s="26"/>
      <c r="E10" s="26"/>
      <c r="F10" s="39"/>
      <c r="G10" s="26"/>
    </row>
    <row r="11" spans="2:9" x14ac:dyDescent="0.25">
      <c r="D11" s="26"/>
      <c r="E11" s="26"/>
      <c r="F11" s="39"/>
      <c r="G11" s="26"/>
    </row>
    <row r="12" spans="2:9" x14ac:dyDescent="0.25">
      <c r="D12" s="26"/>
      <c r="E12" s="26"/>
      <c r="F12" s="39"/>
      <c r="G12" s="26"/>
    </row>
    <row r="13" spans="2:9" x14ac:dyDescent="0.25">
      <c r="D13" s="26"/>
      <c r="E13" s="26"/>
      <c r="F13" s="39"/>
      <c r="G13" s="26"/>
    </row>
    <row r="14" spans="2:9" x14ac:dyDescent="0.25">
      <c r="D14" s="26"/>
      <c r="E14" s="26"/>
      <c r="F14" s="39"/>
      <c r="G14" s="26"/>
    </row>
    <row r="15" spans="2:9" x14ac:dyDescent="0.25">
      <c r="D15" s="26"/>
      <c r="E15" s="26"/>
      <c r="F15" s="39"/>
      <c r="G15" s="26"/>
    </row>
    <row r="16" spans="2:9" x14ac:dyDescent="0.25">
      <c r="D16" s="26"/>
      <c r="E16" s="26"/>
      <c r="F16" s="39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C3" sqref="C3"/>
    </sheetView>
  </sheetViews>
  <sheetFormatPr defaultRowHeight="15" x14ac:dyDescent="0.25"/>
  <sheetData>
    <row r="1" spans="2:4" x14ac:dyDescent="0.25">
      <c r="B1" s="28" t="s">
        <v>18</v>
      </c>
    </row>
    <row r="3" spans="2:4" x14ac:dyDescent="0.25">
      <c r="B3" t="s">
        <v>24</v>
      </c>
      <c r="C3" t="s">
        <v>25</v>
      </c>
      <c r="D3" t="s">
        <v>26</v>
      </c>
    </row>
    <row r="4" spans="2:4" x14ac:dyDescent="0.25">
      <c r="B4" t="str" cm="1">
        <f t="array" ref="B4:B263">_xlfn._xlws.FILTER(staff[Emp ID],MONTH(staff[Start Date]=3))</f>
        <v>PR00007</v>
      </c>
    </row>
    <row r="5" spans="2:4" x14ac:dyDescent="0.25">
      <c r="B5" t="str">
        <v>PR00095</v>
      </c>
    </row>
    <row r="6" spans="2:4" x14ac:dyDescent="0.25">
      <c r="B6" t="str">
        <v>PR00113</v>
      </c>
    </row>
    <row r="7" spans="2:4" x14ac:dyDescent="0.25">
      <c r="B7" t="str">
        <v>PR00113</v>
      </c>
    </row>
    <row r="8" spans="2:4" x14ac:dyDescent="0.25">
      <c r="B8" t="str">
        <v>PR00147</v>
      </c>
    </row>
    <row r="9" spans="2:4" x14ac:dyDescent="0.25">
      <c r="B9" t="str">
        <v>PR00246</v>
      </c>
    </row>
    <row r="10" spans="2:4" x14ac:dyDescent="0.25">
      <c r="B10" t="str">
        <v>PR00419</v>
      </c>
    </row>
    <row r="11" spans="2:4" x14ac:dyDescent="0.25">
      <c r="B11" t="str">
        <v>PR00576</v>
      </c>
    </row>
    <row r="12" spans="2:4" x14ac:dyDescent="0.25">
      <c r="B12" t="str">
        <v>PR00746</v>
      </c>
    </row>
    <row r="13" spans="2:4" x14ac:dyDescent="0.25">
      <c r="B13" t="str">
        <v>PR00770</v>
      </c>
    </row>
    <row r="14" spans="2:4" x14ac:dyDescent="0.25">
      <c r="B14" t="str">
        <v>PR00882</v>
      </c>
    </row>
    <row r="15" spans="2:4" x14ac:dyDescent="0.25">
      <c r="B15" t="str">
        <v>PR00893</v>
      </c>
    </row>
    <row r="16" spans="2:4" x14ac:dyDescent="0.25">
      <c r="B16" t="str">
        <v>PR00916</v>
      </c>
    </row>
    <row r="17" spans="2:2" x14ac:dyDescent="0.25">
      <c r="B17" t="str">
        <v>PR01055</v>
      </c>
    </row>
    <row r="18" spans="2:2" x14ac:dyDescent="0.25">
      <c r="B18" t="str">
        <v>PR01159</v>
      </c>
    </row>
    <row r="19" spans="2:2" x14ac:dyDescent="0.25">
      <c r="B19" t="str">
        <v>PR01211</v>
      </c>
    </row>
    <row r="20" spans="2:2" x14ac:dyDescent="0.25">
      <c r="B20" t="str">
        <v>PR01269</v>
      </c>
    </row>
    <row r="21" spans="2:2" x14ac:dyDescent="0.25">
      <c r="B21" t="str">
        <v>PR01306</v>
      </c>
    </row>
    <row r="22" spans="2:2" x14ac:dyDescent="0.25">
      <c r="B22" t="str">
        <v>PR01346</v>
      </c>
    </row>
    <row r="23" spans="2:2" x14ac:dyDescent="0.25">
      <c r="B23" t="str">
        <v>PR01383</v>
      </c>
    </row>
    <row r="24" spans="2:2" x14ac:dyDescent="0.25">
      <c r="B24" t="str">
        <v>PR01476</v>
      </c>
    </row>
    <row r="25" spans="2:2" x14ac:dyDescent="0.25">
      <c r="B25" t="str">
        <v>PR01662</v>
      </c>
    </row>
    <row r="26" spans="2:2" x14ac:dyDescent="0.25">
      <c r="B26" t="str">
        <v>PR01943</v>
      </c>
    </row>
    <row r="27" spans="2:2" x14ac:dyDescent="0.25">
      <c r="B27" t="str">
        <v>PR01956</v>
      </c>
    </row>
    <row r="28" spans="2:2" x14ac:dyDescent="0.25">
      <c r="B28" t="str">
        <v>PR01956</v>
      </c>
    </row>
    <row r="29" spans="2:2" x14ac:dyDescent="0.25">
      <c r="B29" t="str">
        <v>PR02010</v>
      </c>
    </row>
    <row r="30" spans="2:2" x14ac:dyDescent="0.25">
      <c r="B30" t="str">
        <v>PR02016</v>
      </c>
    </row>
    <row r="31" spans="2:2" x14ac:dyDescent="0.25">
      <c r="B31" t="str">
        <v>PR02113</v>
      </c>
    </row>
    <row r="32" spans="2:2" x14ac:dyDescent="0.25">
      <c r="B32" t="str">
        <v>PR02140</v>
      </c>
    </row>
    <row r="33" spans="2:2" x14ac:dyDescent="0.25">
      <c r="B33" t="str">
        <v>PR02208</v>
      </c>
    </row>
    <row r="34" spans="2:2" x14ac:dyDescent="0.25">
      <c r="B34" t="str">
        <v>PR02275</v>
      </c>
    </row>
    <row r="35" spans="2:2" x14ac:dyDescent="0.25">
      <c r="B35" t="str">
        <v>PR02288</v>
      </c>
    </row>
    <row r="36" spans="2:2" x14ac:dyDescent="0.25">
      <c r="B36" t="str">
        <v>PR02321</v>
      </c>
    </row>
    <row r="37" spans="2:2" x14ac:dyDescent="0.25">
      <c r="B37" t="str">
        <v>PR02436</v>
      </c>
    </row>
    <row r="38" spans="2:2" x14ac:dyDescent="0.25">
      <c r="B38" t="str">
        <v>PR02603</v>
      </c>
    </row>
    <row r="39" spans="2:2" x14ac:dyDescent="0.25">
      <c r="B39" t="str">
        <v>PR02782</v>
      </c>
    </row>
    <row r="40" spans="2:2" x14ac:dyDescent="0.25">
      <c r="B40" t="str">
        <v>PR02957</v>
      </c>
    </row>
    <row r="41" spans="2:2" x14ac:dyDescent="0.25">
      <c r="B41" t="str">
        <v>PR03034</v>
      </c>
    </row>
    <row r="42" spans="2:2" x14ac:dyDescent="0.25">
      <c r="B42" t="str">
        <v>PR03137</v>
      </c>
    </row>
    <row r="43" spans="2:2" x14ac:dyDescent="0.25">
      <c r="B43" t="str">
        <v>PR03158</v>
      </c>
    </row>
    <row r="44" spans="2:2" x14ac:dyDescent="0.25">
      <c r="B44" t="str">
        <v>PR03271</v>
      </c>
    </row>
    <row r="45" spans="2:2" x14ac:dyDescent="0.25">
      <c r="B45" t="str">
        <v>PR03445</v>
      </c>
    </row>
    <row r="46" spans="2:2" x14ac:dyDescent="0.25">
      <c r="B46" t="str">
        <v>PR03532</v>
      </c>
    </row>
    <row r="47" spans="2:2" x14ac:dyDescent="0.25">
      <c r="B47" t="str">
        <v>PR03804</v>
      </c>
    </row>
    <row r="48" spans="2:2" x14ac:dyDescent="0.25">
      <c r="B48" t="str">
        <v>PR03804</v>
      </c>
    </row>
    <row r="49" spans="2:2" x14ac:dyDescent="0.25">
      <c r="B49" t="str">
        <v>PR03844</v>
      </c>
    </row>
    <row r="50" spans="2:2" x14ac:dyDescent="0.25">
      <c r="B50" t="str">
        <v>PR03886</v>
      </c>
    </row>
    <row r="51" spans="2:2" x14ac:dyDescent="0.25">
      <c r="B51" t="str">
        <v>PR03980</v>
      </c>
    </row>
    <row r="52" spans="2:2" x14ac:dyDescent="0.25">
      <c r="B52" t="str">
        <v>PR04366</v>
      </c>
    </row>
    <row r="53" spans="2:2" x14ac:dyDescent="0.25">
      <c r="B53" t="str">
        <v>PR04380</v>
      </c>
    </row>
    <row r="54" spans="2:2" x14ac:dyDescent="0.25">
      <c r="B54" t="str">
        <v>PR04446</v>
      </c>
    </row>
    <row r="55" spans="2:2" x14ac:dyDescent="0.25">
      <c r="B55" t="str">
        <v>PR04473</v>
      </c>
    </row>
    <row r="56" spans="2:2" x14ac:dyDescent="0.25">
      <c r="B56" t="str">
        <v>PR04601</v>
      </c>
    </row>
    <row r="57" spans="2:2" x14ac:dyDescent="0.25">
      <c r="B57" t="str">
        <v>PR04686</v>
      </c>
    </row>
    <row r="58" spans="2:2" x14ac:dyDescent="0.25">
      <c r="B58" t="str">
        <v>PR04851</v>
      </c>
    </row>
    <row r="59" spans="2:2" x14ac:dyDescent="0.25">
      <c r="B59" t="str">
        <v>SQ00022</v>
      </c>
    </row>
    <row r="60" spans="2:2" x14ac:dyDescent="0.25">
      <c r="B60" t="str">
        <v>SQ00070</v>
      </c>
    </row>
    <row r="61" spans="2:2" x14ac:dyDescent="0.25">
      <c r="B61" t="str">
        <v>SQ00105</v>
      </c>
    </row>
    <row r="62" spans="2:2" x14ac:dyDescent="0.25">
      <c r="B62" t="str">
        <v>SQ00144</v>
      </c>
    </row>
    <row r="63" spans="2:2" x14ac:dyDescent="0.25">
      <c r="B63" t="str">
        <v>SQ00187</v>
      </c>
    </row>
    <row r="64" spans="2:2" x14ac:dyDescent="0.25">
      <c r="B64" t="str">
        <v>SQ00286</v>
      </c>
    </row>
    <row r="65" spans="2:2" x14ac:dyDescent="0.25">
      <c r="B65" t="str">
        <v>SQ00360</v>
      </c>
    </row>
    <row r="66" spans="2:2" x14ac:dyDescent="0.25">
      <c r="B66" t="str">
        <v>SQ00450</v>
      </c>
    </row>
    <row r="67" spans="2:2" x14ac:dyDescent="0.25">
      <c r="B67" t="str">
        <v>SQ00498</v>
      </c>
    </row>
    <row r="68" spans="2:2" x14ac:dyDescent="0.25">
      <c r="B68" t="str">
        <v>SQ00612</v>
      </c>
    </row>
    <row r="69" spans="2:2" x14ac:dyDescent="0.25">
      <c r="B69" t="str">
        <v>SQ00691</v>
      </c>
    </row>
    <row r="70" spans="2:2" x14ac:dyDescent="0.25">
      <c r="B70" t="str">
        <v>SQ00841</v>
      </c>
    </row>
    <row r="71" spans="2:2" x14ac:dyDescent="0.25">
      <c r="B71" t="str">
        <v>SQ00914</v>
      </c>
    </row>
    <row r="72" spans="2:2" x14ac:dyDescent="0.25">
      <c r="B72" t="str">
        <v>SQ00914</v>
      </c>
    </row>
    <row r="73" spans="2:2" x14ac:dyDescent="0.25">
      <c r="B73" t="str">
        <v>SQ00960</v>
      </c>
    </row>
    <row r="74" spans="2:2" x14ac:dyDescent="0.25">
      <c r="B74" t="str">
        <v>SQ01026</v>
      </c>
    </row>
    <row r="75" spans="2:2" x14ac:dyDescent="0.25">
      <c r="B75" t="str">
        <v>SQ01177</v>
      </c>
    </row>
    <row r="76" spans="2:2" x14ac:dyDescent="0.25">
      <c r="B76" t="str">
        <v>SQ01283</v>
      </c>
    </row>
    <row r="77" spans="2:2" x14ac:dyDescent="0.25">
      <c r="B77" t="str">
        <v>SQ01395</v>
      </c>
    </row>
    <row r="78" spans="2:2" x14ac:dyDescent="0.25">
      <c r="B78" t="str">
        <v>SQ01402</v>
      </c>
    </row>
    <row r="79" spans="2:2" x14ac:dyDescent="0.25">
      <c r="B79" t="str">
        <v>SQ01519</v>
      </c>
    </row>
    <row r="80" spans="2:2" x14ac:dyDescent="0.25">
      <c r="B80" t="str">
        <v>SQ01620</v>
      </c>
    </row>
    <row r="81" spans="2:2" x14ac:dyDescent="0.25">
      <c r="B81" t="str">
        <v>SQ01637</v>
      </c>
    </row>
    <row r="82" spans="2:2" x14ac:dyDescent="0.25">
      <c r="B82" t="str">
        <v>SQ01697</v>
      </c>
    </row>
    <row r="83" spans="2:2" x14ac:dyDescent="0.25">
      <c r="B83" t="str">
        <v>SQ01730</v>
      </c>
    </row>
    <row r="84" spans="2:2" x14ac:dyDescent="0.25">
      <c r="B84" t="str">
        <v>SQ01829</v>
      </c>
    </row>
    <row r="85" spans="2:2" x14ac:dyDescent="0.25">
      <c r="B85" t="str">
        <v>SQ01854</v>
      </c>
    </row>
    <row r="86" spans="2:2" x14ac:dyDescent="0.25">
      <c r="B86" t="str">
        <v>SQ01998</v>
      </c>
    </row>
    <row r="87" spans="2:2" x14ac:dyDescent="0.25">
      <c r="B87" t="str">
        <v>SQ01998</v>
      </c>
    </row>
    <row r="88" spans="2:2" x14ac:dyDescent="0.25">
      <c r="B88" t="str">
        <v>SQ02035</v>
      </c>
    </row>
    <row r="89" spans="2:2" x14ac:dyDescent="0.25">
      <c r="B89" t="str">
        <v>SQ02035</v>
      </c>
    </row>
    <row r="90" spans="2:2" x14ac:dyDescent="0.25">
      <c r="B90" t="str">
        <v>SQ02174</v>
      </c>
    </row>
    <row r="91" spans="2:2" x14ac:dyDescent="0.25">
      <c r="B91" t="str">
        <v>SQ02223</v>
      </c>
    </row>
    <row r="92" spans="2:2" x14ac:dyDescent="0.25">
      <c r="B92" t="str">
        <v>SQ02246</v>
      </c>
    </row>
    <row r="93" spans="2:2" x14ac:dyDescent="0.25">
      <c r="B93" t="str">
        <v>SQ02371</v>
      </c>
    </row>
    <row r="94" spans="2:2" x14ac:dyDescent="0.25">
      <c r="B94" t="str">
        <v>SQ02424</v>
      </c>
    </row>
    <row r="95" spans="2:2" x14ac:dyDescent="0.25">
      <c r="B95" t="str">
        <v>SQ02465</v>
      </c>
    </row>
    <row r="96" spans="2:2" x14ac:dyDescent="0.25">
      <c r="B96" t="str">
        <v>SQ02525</v>
      </c>
    </row>
    <row r="97" spans="2:2" x14ac:dyDescent="0.25">
      <c r="B97" t="str">
        <v>SQ02559</v>
      </c>
    </row>
    <row r="98" spans="2:2" x14ac:dyDescent="0.25">
      <c r="B98" t="str">
        <v>SQ02559</v>
      </c>
    </row>
    <row r="99" spans="2:2" x14ac:dyDescent="0.25">
      <c r="B99" t="str">
        <v>SQ02565</v>
      </c>
    </row>
    <row r="100" spans="2:2" x14ac:dyDescent="0.25">
      <c r="B100" t="str">
        <v>SQ02582</v>
      </c>
    </row>
    <row r="101" spans="2:2" x14ac:dyDescent="0.25">
      <c r="B101" t="str">
        <v>SQ02624</v>
      </c>
    </row>
    <row r="102" spans="2:2" x14ac:dyDescent="0.25">
      <c r="B102" t="str">
        <v>SQ02638</v>
      </c>
    </row>
    <row r="103" spans="2:2" x14ac:dyDescent="0.25">
      <c r="B103" t="str">
        <v>SQ02643</v>
      </c>
    </row>
    <row r="104" spans="2:2" x14ac:dyDescent="0.25">
      <c r="B104" t="str">
        <v>SQ02703</v>
      </c>
    </row>
    <row r="105" spans="2:2" x14ac:dyDescent="0.25">
      <c r="B105" t="str">
        <v>SQ03024</v>
      </c>
    </row>
    <row r="106" spans="2:2" x14ac:dyDescent="0.25">
      <c r="B106" t="str">
        <v>SQ03024</v>
      </c>
    </row>
    <row r="107" spans="2:2" x14ac:dyDescent="0.25">
      <c r="B107" t="str">
        <v>SQ03112</v>
      </c>
    </row>
    <row r="108" spans="2:2" x14ac:dyDescent="0.25">
      <c r="B108" t="str">
        <v>SQ03116</v>
      </c>
    </row>
    <row r="109" spans="2:2" x14ac:dyDescent="0.25">
      <c r="B109" t="str">
        <v>SQ03321</v>
      </c>
    </row>
    <row r="110" spans="2:2" x14ac:dyDescent="0.25">
      <c r="B110" t="str">
        <v>SQ03350</v>
      </c>
    </row>
    <row r="111" spans="2:2" x14ac:dyDescent="0.25">
      <c r="B111" t="str">
        <v>SQ03350</v>
      </c>
    </row>
    <row r="112" spans="2:2" x14ac:dyDescent="0.25">
      <c r="B112" t="str">
        <v>SQ03387</v>
      </c>
    </row>
    <row r="113" spans="2:2" x14ac:dyDescent="0.25">
      <c r="B113" t="str">
        <v>SQ03476</v>
      </c>
    </row>
    <row r="114" spans="2:2" x14ac:dyDescent="0.25">
      <c r="B114" t="str">
        <v>SQ03491</v>
      </c>
    </row>
    <row r="115" spans="2:2" x14ac:dyDescent="0.25">
      <c r="B115" t="str">
        <v>SQ03546</v>
      </c>
    </row>
    <row r="116" spans="2:2" x14ac:dyDescent="0.25">
      <c r="B116" t="str">
        <v>SQ03625</v>
      </c>
    </row>
    <row r="117" spans="2:2" x14ac:dyDescent="0.25">
      <c r="B117" t="str">
        <v>SQ03626</v>
      </c>
    </row>
    <row r="118" spans="2:2" x14ac:dyDescent="0.25">
      <c r="B118" t="str">
        <v>SQ03733</v>
      </c>
    </row>
    <row r="119" spans="2:2" x14ac:dyDescent="0.25">
      <c r="B119" t="str">
        <v>SQ04437</v>
      </c>
    </row>
    <row r="120" spans="2:2" x14ac:dyDescent="0.25">
      <c r="B120" t="str">
        <v>SQ04488</v>
      </c>
    </row>
    <row r="121" spans="2:2" x14ac:dyDescent="0.25">
      <c r="B121" t="str">
        <v>SQ04598</v>
      </c>
    </row>
    <row r="122" spans="2:2" x14ac:dyDescent="0.25">
      <c r="B122" t="str">
        <v>SQ04603</v>
      </c>
    </row>
    <row r="123" spans="2:2" x14ac:dyDescent="0.25">
      <c r="B123" t="str">
        <v>SQ04612</v>
      </c>
    </row>
    <row r="124" spans="2:2" x14ac:dyDescent="0.25">
      <c r="B124" t="str">
        <v>SQ04613</v>
      </c>
    </row>
    <row r="125" spans="2:2" x14ac:dyDescent="0.25">
      <c r="B125" t="str">
        <v>SQ04665</v>
      </c>
    </row>
    <row r="126" spans="2:2" x14ac:dyDescent="0.25">
      <c r="B126" t="str">
        <v>SQ04960</v>
      </c>
    </row>
    <row r="127" spans="2:2" x14ac:dyDescent="0.25">
      <c r="B127" t="str">
        <v>TN00083</v>
      </c>
    </row>
    <row r="128" spans="2:2" x14ac:dyDescent="0.25">
      <c r="B128" t="str">
        <v>TN00182</v>
      </c>
    </row>
    <row r="129" spans="2:2" x14ac:dyDescent="0.25">
      <c r="B129" t="str">
        <v>TN00214</v>
      </c>
    </row>
    <row r="130" spans="2:2" x14ac:dyDescent="0.25">
      <c r="B130" t="str">
        <v>TN00214</v>
      </c>
    </row>
    <row r="131" spans="2:2" x14ac:dyDescent="0.25">
      <c r="B131" t="str">
        <v>TN00227</v>
      </c>
    </row>
    <row r="132" spans="2:2" x14ac:dyDescent="0.25">
      <c r="B132" t="str">
        <v>TN00258</v>
      </c>
    </row>
    <row r="133" spans="2:2" x14ac:dyDescent="0.25">
      <c r="B133" t="str">
        <v>TN00328</v>
      </c>
    </row>
    <row r="134" spans="2:2" x14ac:dyDescent="0.25">
      <c r="B134" t="str">
        <v>TN00464</v>
      </c>
    </row>
    <row r="135" spans="2:2" x14ac:dyDescent="0.25">
      <c r="B135" t="str">
        <v>TN00579</v>
      </c>
    </row>
    <row r="136" spans="2:2" x14ac:dyDescent="0.25">
      <c r="B136" t="str">
        <v>TN00698</v>
      </c>
    </row>
    <row r="137" spans="2:2" x14ac:dyDescent="0.25">
      <c r="B137" t="str">
        <v>TN00727</v>
      </c>
    </row>
    <row r="138" spans="2:2" x14ac:dyDescent="0.25">
      <c r="B138" t="str">
        <v>TN00735</v>
      </c>
    </row>
    <row r="139" spans="2:2" x14ac:dyDescent="0.25">
      <c r="B139" t="str">
        <v>TN00735</v>
      </c>
    </row>
    <row r="140" spans="2:2" x14ac:dyDescent="0.25">
      <c r="B140" t="str">
        <v>TN00890</v>
      </c>
    </row>
    <row r="141" spans="2:2" x14ac:dyDescent="0.25">
      <c r="B141" t="str">
        <v>TN01028</v>
      </c>
    </row>
    <row r="142" spans="2:2" x14ac:dyDescent="0.25">
      <c r="B142" t="str">
        <v>TN01210</v>
      </c>
    </row>
    <row r="143" spans="2:2" x14ac:dyDescent="0.25">
      <c r="B143" t="str">
        <v>TN01256</v>
      </c>
    </row>
    <row r="144" spans="2:2" x14ac:dyDescent="0.25">
      <c r="B144" t="str">
        <v>TN01256</v>
      </c>
    </row>
    <row r="145" spans="2:2" x14ac:dyDescent="0.25">
      <c r="B145" t="str">
        <v>TN01281</v>
      </c>
    </row>
    <row r="146" spans="2:2" x14ac:dyDescent="0.25">
      <c r="B146" t="str">
        <v>TN01340</v>
      </c>
    </row>
    <row r="147" spans="2:2" x14ac:dyDescent="0.25">
      <c r="B147" t="str">
        <v>TN01396</v>
      </c>
    </row>
    <row r="148" spans="2:2" x14ac:dyDescent="0.25">
      <c r="B148" t="str">
        <v>TN01566</v>
      </c>
    </row>
    <row r="149" spans="2:2" x14ac:dyDescent="0.25">
      <c r="B149" t="str">
        <v>TN01601</v>
      </c>
    </row>
    <row r="150" spans="2:2" x14ac:dyDescent="0.25">
      <c r="B150" t="str">
        <v>TN01601</v>
      </c>
    </row>
    <row r="151" spans="2:2" x14ac:dyDescent="0.25">
      <c r="B151" t="str">
        <v>TN01632</v>
      </c>
    </row>
    <row r="152" spans="2:2" x14ac:dyDescent="0.25">
      <c r="B152" t="str">
        <v>TN01701</v>
      </c>
    </row>
    <row r="153" spans="2:2" x14ac:dyDescent="0.25">
      <c r="B153" t="str">
        <v>TN01876</v>
      </c>
    </row>
    <row r="154" spans="2:2" x14ac:dyDescent="0.25">
      <c r="B154" t="str">
        <v>TN01876</v>
      </c>
    </row>
    <row r="155" spans="2:2" x14ac:dyDescent="0.25">
      <c r="B155" t="str">
        <v>TN01912</v>
      </c>
    </row>
    <row r="156" spans="2:2" x14ac:dyDescent="0.25">
      <c r="B156" t="str">
        <v>TN02204</v>
      </c>
    </row>
    <row r="157" spans="2:2" x14ac:dyDescent="0.25">
      <c r="B157" t="str">
        <v>TN02205</v>
      </c>
    </row>
    <row r="158" spans="2:2" x14ac:dyDescent="0.25">
      <c r="B158" t="str">
        <v>TN02377</v>
      </c>
    </row>
    <row r="159" spans="2:2" x14ac:dyDescent="0.25">
      <c r="B159" t="str">
        <v>TN02397</v>
      </c>
    </row>
    <row r="160" spans="2:2" x14ac:dyDescent="0.25">
      <c r="B160" t="str">
        <v>TN02496</v>
      </c>
    </row>
    <row r="161" spans="2:2" x14ac:dyDescent="0.25">
      <c r="B161" t="str">
        <v>TN02570</v>
      </c>
    </row>
    <row r="162" spans="2:2" x14ac:dyDescent="0.25">
      <c r="B162" t="str">
        <v>TN02570</v>
      </c>
    </row>
    <row r="163" spans="2:2" x14ac:dyDescent="0.25">
      <c r="B163" t="str">
        <v>TN02674</v>
      </c>
    </row>
    <row r="164" spans="2:2" x14ac:dyDescent="0.25">
      <c r="B164" t="str">
        <v>TN02674</v>
      </c>
    </row>
    <row r="165" spans="2:2" x14ac:dyDescent="0.25">
      <c r="B165" t="str">
        <v>TN02727</v>
      </c>
    </row>
    <row r="166" spans="2:2" x14ac:dyDescent="0.25">
      <c r="B166" t="str">
        <v>TN02749</v>
      </c>
    </row>
    <row r="167" spans="2:2" x14ac:dyDescent="0.25">
      <c r="B167" t="str">
        <v>TN02798</v>
      </c>
    </row>
    <row r="168" spans="2:2" x14ac:dyDescent="0.25">
      <c r="B168" t="str">
        <v>TN02883</v>
      </c>
    </row>
    <row r="169" spans="2:2" x14ac:dyDescent="0.25">
      <c r="B169" t="str">
        <v>TN02988</v>
      </c>
    </row>
    <row r="170" spans="2:2" x14ac:dyDescent="0.25">
      <c r="B170" t="str">
        <v>TN03032</v>
      </c>
    </row>
    <row r="171" spans="2:2" x14ac:dyDescent="0.25">
      <c r="B171" t="str">
        <v>TN03032</v>
      </c>
    </row>
    <row r="172" spans="2:2" x14ac:dyDescent="0.25">
      <c r="B172" t="str">
        <v>TN03068</v>
      </c>
    </row>
    <row r="173" spans="2:2" x14ac:dyDescent="0.25">
      <c r="B173" t="str">
        <v>TN03097</v>
      </c>
    </row>
    <row r="174" spans="2:2" x14ac:dyDescent="0.25">
      <c r="B174" t="str">
        <v>TN03169</v>
      </c>
    </row>
    <row r="175" spans="2:2" x14ac:dyDescent="0.25">
      <c r="B175" t="str">
        <v>TN03169</v>
      </c>
    </row>
    <row r="176" spans="2:2" x14ac:dyDescent="0.25">
      <c r="B176" t="str">
        <v>TN03210</v>
      </c>
    </row>
    <row r="177" spans="2:2" x14ac:dyDescent="0.25">
      <c r="B177" t="str">
        <v>TN03331</v>
      </c>
    </row>
    <row r="178" spans="2:2" x14ac:dyDescent="0.25">
      <c r="B178" t="str">
        <v>TN03355</v>
      </c>
    </row>
    <row r="179" spans="2:2" x14ac:dyDescent="0.25">
      <c r="B179" t="str">
        <v>TN03416</v>
      </c>
    </row>
    <row r="180" spans="2:2" x14ac:dyDescent="0.25">
      <c r="B180" t="str">
        <v>TN03575</v>
      </c>
    </row>
    <row r="181" spans="2:2" x14ac:dyDescent="0.25">
      <c r="B181" t="str">
        <v>TN03575</v>
      </c>
    </row>
    <row r="182" spans="2:2" x14ac:dyDescent="0.25">
      <c r="B182" t="str">
        <v>TN04058</v>
      </c>
    </row>
    <row r="183" spans="2:2" x14ac:dyDescent="0.25">
      <c r="B183" t="str">
        <v>TN04058</v>
      </c>
    </row>
    <row r="184" spans="2:2" x14ac:dyDescent="0.25">
      <c r="B184" t="str">
        <v>TN04067</v>
      </c>
    </row>
    <row r="185" spans="2:2" x14ac:dyDescent="0.25">
      <c r="B185" t="str">
        <v>TN04101</v>
      </c>
    </row>
    <row r="186" spans="2:2" x14ac:dyDescent="0.25">
      <c r="B186" t="str">
        <v>TN04166</v>
      </c>
    </row>
    <row r="187" spans="2:2" x14ac:dyDescent="0.25">
      <c r="B187" t="str">
        <v>TN04175</v>
      </c>
    </row>
    <row r="188" spans="2:2" x14ac:dyDescent="0.25">
      <c r="B188" t="str">
        <v>TN04246</v>
      </c>
    </row>
    <row r="189" spans="2:2" x14ac:dyDescent="0.25">
      <c r="B189" t="str">
        <v>TN04265</v>
      </c>
    </row>
    <row r="190" spans="2:2" x14ac:dyDescent="0.25">
      <c r="B190" t="str">
        <v>TN04428</v>
      </c>
    </row>
    <row r="191" spans="2:2" x14ac:dyDescent="0.25">
      <c r="B191" t="str">
        <v>TN04428</v>
      </c>
    </row>
    <row r="192" spans="2:2" x14ac:dyDescent="0.25">
      <c r="B192" t="str">
        <v>TN04660</v>
      </c>
    </row>
    <row r="193" spans="2:2" x14ac:dyDescent="0.25">
      <c r="B193" t="str">
        <v>TN04740</v>
      </c>
    </row>
    <row r="194" spans="2:2" x14ac:dyDescent="0.25">
      <c r="B194" t="str">
        <v>TN04775</v>
      </c>
    </row>
    <row r="195" spans="2:2" x14ac:dyDescent="0.25">
      <c r="B195" t="str">
        <v>TN04892</v>
      </c>
    </row>
    <row r="196" spans="2:2" x14ac:dyDescent="0.25">
      <c r="B196" t="str">
        <v>VT00194</v>
      </c>
    </row>
    <row r="197" spans="2:2" x14ac:dyDescent="0.25">
      <c r="B197" t="str">
        <v>VT00336</v>
      </c>
    </row>
    <row r="198" spans="2:2" x14ac:dyDescent="0.25">
      <c r="B198" t="str">
        <v>VT00476</v>
      </c>
    </row>
    <row r="199" spans="2:2" x14ac:dyDescent="0.25">
      <c r="B199" t="str">
        <v>VT00534</v>
      </c>
    </row>
    <row r="200" spans="2:2" x14ac:dyDescent="0.25">
      <c r="B200" t="str">
        <v>VT00578</v>
      </c>
    </row>
    <row r="201" spans="2:2" x14ac:dyDescent="0.25">
      <c r="B201" t="str">
        <v>VT00596</v>
      </c>
    </row>
    <row r="202" spans="2:2" x14ac:dyDescent="0.25">
      <c r="B202" t="str">
        <v>VT00596</v>
      </c>
    </row>
    <row r="203" spans="2:2" x14ac:dyDescent="0.25">
      <c r="B203" t="str">
        <v>VT00687</v>
      </c>
    </row>
    <row r="204" spans="2:2" x14ac:dyDescent="0.25">
      <c r="B204" t="str">
        <v>VT00740</v>
      </c>
    </row>
    <row r="205" spans="2:2" x14ac:dyDescent="0.25">
      <c r="B205" t="str">
        <v>VT01092</v>
      </c>
    </row>
    <row r="206" spans="2:2" x14ac:dyDescent="0.25">
      <c r="B206" t="str">
        <v>VT01101</v>
      </c>
    </row>
    <row r="207" spans="2:2" x14ac:dyDescent="0.25">
      <c r="B207" t="str">
        <v>VT01246</v>
      </c>
    </row>
    <row r="208" spans="2:2" x14ac:dyDescent="0.25">
      <c r="B208" t="str">
        <v>VT01249</v>
      </c>
    </row>
    <row r="209" spans="2:2" x14ac:dyDescent="0.25">
      <c r="B209" t="str">
        <v>VT01323</v>
      </c>
    </row>
    <row r="210" spans="2:2" x14ac:dyDescent="0.25">
      <c r="B210" t="str">
        <v>VT01523</v>
      </c>
    </row>
    <row r="211" spans="2:2" x14ac:dyDescent="0.25">
      <c r="B211" t="str">
        <v>VT01610</v>
      </c>
    </row>
    <row r="212" spans="2:2" x14ac:dyDescent="0.25">
      <c r="B212" t="str">
        <v>VT01610</v>
      </c>
    </row>
    <row r="213" spans="2:2" x14ac:dyDescent="0.25">
      <c r="B213" t="str">
        <v>VT01684</v>
      </c>
    </row>
    <row r="214" spans="2:2" x14ac:dyDescent="0.25">
      <c r="B214" t="str">
        <v>VT01703</v>
      </c>
    </row>
    <row r="215" spans="2:2" x14ac:dyDescent="0.25">
      <c r="B215" t="str">
        <v>VT01740</v>
      </c>
    </row>
    <row r="216" spans="2:2" x14ac:dyDescent="0.25">
      <c r="B216" t="str">
        <v>VT01762</v>
      </c>
    </row>
    <row r="217" spans="2:2" x14ac:dyDescent="0.25">
      <c r="B217" t="str">
        <v>VT01803</v>
      </c>
    </row>
    <row r="218" spans="2:2" x14ac:dyDescent="0.25">
      <c r="B218" t="str">
        <v>VT01893</v>
      </c>
    </row>
    <row r="219" spans="2:2" x14ac:dyDescent="0.25">
      <c r="B219" t="str">
        <v>VT01893</v>
      </c>
    </row>
    <row r="220" spans="2:2" x14ac:dyDescent="0.25">
      <c r="B220" t="str">
        <v>VT01996</v>
      </c>
    </row>
    <row r="221" spans="2:2" x14ac:dyDescent="0.25">
      <c r="B221" t="str">
        <v>VT02118</v>
      </c>
    </row>
    <row r="222" spans="2:2" x14ac:dyDescent="0.25">
      <c r="B222" t="str">
        <v>VT02260</v>
      </c>
    </row>
    <row r="223" spans="2:2" x14ac:dyDescent="0.25">
      <c r="B223" t="str">
        <v>VT02313</v>
      </c>
    </row>
    <row r="224" spans="2:2" x14ac:dyDescent="0.25">
      <c r="B224" t="str">
        <v>VT02313</v>
      </c>
    </row>
    <row r="225" spans="2:2" x14ac:dyDescent="0.25">
      <c r="B225" t="str">
        <v>VT02319</v>
      </c>
    </row>
    <row r="226" spans="2:2" x14ac:dyDescent="0.25">
      <c r="B226" t="str">
        <v>VT02374</v>
      </c>
    </row>
    <row r="227" spans="2:2" x14ac:dyDescent="0.25">
      <c r="B227" t="str">
        <v>VT02374</v>
      </c>
    </row>
    <row r="228" spans="2:2" x14ac:dyDescent="0.25">
      <c r="B228" t="str">
        <v>VT02417</v>
      </c>
    </row>
    <row r="229" spans="2:2" x14ac:dyDescent="0.25">
      <c r="B229" t="str">
        <v>VT02491</v>
      </c>
    </row>
    <row r="230" spans="2:2" x14ac:dyDescent="0.25">
      <c r="B230" t="str">
        <v>VT02532</v>
      </c>
    </row>
    <row r="231" spans="2:2" x14ac:dyDescent="0.25">
      <c r="B231" t="str">
        <v>VT02539</v>
      </c>
    </row>
    <row r="232" spans="2:2" x14ac:dyDescent="0.25">
      <c r="B232" t="str">
        <v>VT02663</v>
      </c>
    </row>
    <row r="233" spans="2:2" x14ac:dyDescent="0.25">
      <c r="B233" t="str">
        <v>VT02801</v>
      </c>
    </row>
    <row r="234" spans="2:2" x14ac:dyDescent="0.25">
      <c r="B234" t="str">
        <v>VT03298</v>
      </c>
    </row>
    <row r="235" spans="2:2" x14ac:dyDescent="0.25">
      <c r="B235" t="str">
        <v>VT03307</v>
      </c>
    </row>
    <row r="236" spans="2:2" x14ac:dyDescent="0.25">
      <c r="B236" t="str">
        <v>VT03421</v>
      </c>
    </row>
    <row r="237" spans="2:2" x14ac:dyDescent="0.25">
      <c r="B237" t="str">
        <v>VT03421</v>
      </c>
    </row>
    <row r="238" spans="2:2" x14ac:dyDescent="0.25">
      <c r="B238" t="str">
        <v>VT03500</v>
      </c>
    </row>
    <row r="239" spans="2:2" x14ac:dyDescent="0.25">
      <c r="B239" t="str">
        <v>VT03537</v>
      </c>
    </row>
    <row r="240" spans="2:2" x14ac:dyDescent="0.25">
      <c r="B240" t="str">
        <v>VT03537</v>
      </c>
    </row>
    <row r="241" spans="2:2" x14ac:dyDescent="0.25">
      <c r="B241" t="str">
        <v>VT03552</v>
      </c>
    </row>
    <row r="242" spans="2:2" x14ac:dyDescent="0.25">
      <c r="B242" t="str">
        <v>VT03701</v>
      </c>
    </row>
    <row r="243" spans="2:2" x14ac:dyDescent="0.25">
      <c r="B243" t="str">
        <v>VT03704</v>
      </c>
    </row>
    <row r="244" spans="2:2" x14ac:dyDescent="0.25">
      <c r="B244" t="str">
        <v>VT03771</v>
      </c>
    </row>
    <row r="245" spans="2:2" x14ac:dyDescent="0.25">
      <c r="B245" t="str">
        <v>VT03849</v>
      </c>
    </row>
    <row r="246" spans="2:2" x14ac:dyDescent="0.25">
      <c r="B246" t="str">
        <v>VT03988</v>
      </c>
    </row>
    <row r="247" spans="2:2" x14ac:dyDescent="0.25">
      <c r="B247" t="str">
        <v>VT03993</v>
      </c>
    </row>
    <row r="248" spans="2:2" x14ac:dyDescent="0.25">
      <c r="B248" t="str">
        <v>VT04028</v>
      </c>
    </row>
    <row r="249" spans="2:2" x14ac:dyDescent="0.25">
      <c r="B249" t="str">
        <v>VT04028</v>
      </c>
    </row>
    <row r="250" spans="2:2" x14ac:dyDescent="0.25">
      <c r="B250" t="str">
        <v>VT04093</v>
      </c>
    </row>
    <row r="251" spans="2:2" x14ac:dyDescent="0.25">
      <c r="B251" t="str">
        <v>VT04093</v>
      </c>
    </row>
    <row r="252" spans="2:2" x14ac:dyDescent="0.25">
      <c r="B252" t="str">
        <v>VT04137</v>
      </c>
    </row>
    <row r="253" spans="2:2" x14ac:dyDescent="0.25">
      <c r="B253" t="str">
        <v>VT04273</v>
      </c>
    </row>
    <row r="254" spans="2:2" x14ac:dyDescent="0.25">
      <c r="B254" t="str">
        <v>VT04350</v>
      </c>
    </row>
    <row r="255" spans="2:2" x14ac:dyDescent="0.25">
      <c r="B255" t="str">
        <v>VT04350</v>
      </c>
    </row>
    <row r="256" spans="2:2" x14ac:dyDescent="0.25">
      <c r="B256" t="str">
        <v>VT04373</v>
      </c>
    </row>
    <row r="257" spans="2:2" x14ac:dyDescent="0.25">
      <c r="B257" t="str">
        <v>VT04415</v>
      </c>
    </row>
    <row r="258" spans="2:2" x14ac:dyDescent="0.25">
      <c r="B258" t="str">
        <v>VT04467</v>
      </c>
    </row>
    <row r="259" spans="2:2" x14ac:dyDescent="0.25">
      <c r="B259" t="str">
        <v>VT04552</v>
      </c>
    </row>
    <row r="260" spans="2:2" x14ac:dyDescent="0.25">
      <c r="B260" t="str">
        <v>VT04627</v>
      </c>
    </row>
    <row r="261" spans="2:2" x14ac:dyDescent="0.25">
      <c r="B261" t="str">
        <v>VT04681</v>
      </c>
    </row>
    <row r="262" spans="2:2" x14ac:dyDescent="0.25">
      <c r="B262" t="str">
        <v>VT04905</v>
      </c>
    </row>
    <row r="263" spans="2:2" x14ac:dyDescent="0.25">
      <c r="B263" t="str">
        <v>VT04984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6"/>
  <sheetViews>
    <sheetView workbookViewId="0">
      <selection activeCell="C5" sqref="C5"/>
    </sheetView>
  </sheetViews>
  <sheetFormatPr defaultRowHeight="15" x14ac:dyDescent="0.25"/>
  <cols>
    <col min="2" max="2" width="34.42578125" bestFit="1" customWidth="1"/>
  </cols>
  <sheetData>
    <row r="1" spans="2:3" x14ac:dyDescent="0.25">
      <c r="B1" s="28" t="s">
        <v>16</v>
      </c>
    </row>
    <row r="3" spans="2:3" x14ac:dyDescent="0.25">
      <c r="B3" s="28" t="s">
        <v>801</v>
      </c>
      <c r="C3">
        <f>MAX(staff[Salary])</f>
        <v>120000</v>
      </c>
    </row>
    <row r="4" spans="2:3" x14ac:dyDescent="0.25">
      <c r="C4" t="str">
        <f>_xlfn.XLOOKUP(C3,staff[Salary],staff[First Name])</f>
        <v>Minerva</v>
      </c>
    </row>
    <row r="6" spans="2:3" x14ac:dyDescent="0.25">
      <c r="B6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5" sqref="E5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790</v>
      </c>
    </row>
    <row r="3" spans="1:9" x14ac:dyDescent="0.25">
      <c r="B3" s="28" t="s">
        <v>795</v>
      </c>
      <c r="C3" t="s">
        <v>195</v>
      </c>
      <c r="E3" s="28" t="s">
        <v>797</v>
      </c>
    </row>
    <row r="5" spans="1:9" x14ac:dyDescent="0.25">
      <c r="B5" s="28" t="s">
        <v>25</v>
      </c>
      <c r="E5" t="e">
        <f>_xlfn.XLOOKUP(C3,staff[First Name],1,0)</f>
        <v>#VALUE!</v>
      </c>
    </row>
    <row r="6" spans="1:9" x14ac:dyDescent="0.25">
      <c r="B6" s="28" t="s">
        <v>26</v>
      </c>
    </row>
    <row r="7" spans="1:9" x14ac:dyDescent="0.25">
      <c r="B7" s="28" t="s">
        <v>28</v>
      </c>
    </row>
    <row r="8" spans="1:9" x14ac:dyDescent="0.25">
      <c r="B8" s="28" t="s">
        <v>29</v>
      </c>
    </row>
    <row r="12" spans="1:9" x14ac:dyDescent="0.25">
      <c r="B12" s="28" t="s">
        <v>793</v>
      </c>
      <c r="C12" t="s">
        <v>54</v>
      </c>
      <c r="G12" s="28" t="s">
        <v>799</v>
      </c>
      <c r="I12" s="28" t="s">
        <v>800</v>
      </c>
    </row>
    <row r="14" spans="1:9" x14ac:dyDescent="0.25">
      <c r="B14" s="28" t="s">
        <v>798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25">
      <c r="B15" s="28" t="s">
        <v>28</v>
      </c>
    </row>
    <row r="16" spans="1:9" x14ac:dyDescent="0.25">
      <c r="B16" s="2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B17" sqref="B17"/>
    </sheetView>
  </sheetViews>
  <sheetFormatPr defaultRowHeight="15" x14ac:dyDescent="0.25"/>
  <cols>
    <col min="1" max="1" width="10.28515625" bestFit="1" customWidth="1"/>
    <col min="2" max="2" width="21.85546875" bestFit="1" customWidth="1"/>
  </cols>
  <sheetData>
    <row r="1" spans="1:2" ht="20.25" thickBot="1" x14ac:dyDescent="0.35">
      <c r="B1" s="25" t="s">
        <v>790</v>
      </c>
    </row>
    <row r="2" spans="1:2" ht="15.75" thickTop="1" x14ac:dyDescent="0.25"/>
    <row r="3" spans="1:2" x14ac:dyDescent="0.25">
      <c r="A3" t="s">
        <v>791</v>
      </c>
      <c r="B3" s="24" t="s">
        <v>37</v>
      </c>
    </row>
    <row r="5" spans="1:2" x14ac:dyDescent="0.25">
      <c r="A5" t="s">
        <v>792</v>
      </c>
      <c r="B5" t="str">
        <f>VLOOKUP(B3,staff[],2,0)</f>
        <v>Torrance</v>
      </c>
    </row>
    <row r="6" spans="1:2" x14ac:dyDescent="0.25">
      <c r="A6" t="s">
        <v>793</v>
      </c>
    </row>
    <row r="7" spans="1:2" x14ac:dyDescent="0.25">
      <c r="A7" t="s">
        <v>28</v>
      </c>
    </row>
    <row r="8" spans="1:2" x14ac:dyDescent="0.25">
      <c r="A8" t="s">
        <v>29</v>
      </c>
    </row>
    <row r="14" spans="1:2" x14ac:dyDescent="0.25">
      <c r="A14" t="s">
        <v>794</v>
      </c>
      <c r="B14" s="24" t="s">
        <v>186</v>
      </c>
    </row>
    <row r="16" spans="1:2" x14ac:dyDescent="0.25">
      <c r="A16" t="s">
        <v>795</v>
      </c>
      <c r="B16" t="e" cm="1">
        <f t="array" ref="B16">INDEX(staff[Emp ID],B14)</f>
        <v>#VALUE!</v>
      </c>
    </row>
    <row r="17" spans="1:2" x14ac:dyDescent="0.25">
      <c r="A17" t="s">
        <v>28</v>
      </c>
      <c r="B17" t="e">
        <f>VLOOKUP(B14,5,TRUE)</f>
        <v>#N/A</v>
      </c>
    </row>
    <row r="18" spans="1:2" x14ac:dyDescent="0.25">
      <c r="A18" t="s">
        <v>796</v>
      </c>
      <c r="B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5"/>
  <sheetViews>
    <sheetView workbookViewId="0">
      <selection activeCell="C5" sqref="C5"/>
    </sheetView>
  </sheetViews>
  <sheetFormatPr defaultRowHeight="15" x14ac:dyDescent="0.25"/>
  <cols>
    <col min="1" max="1" width="24.28515625" bestFit="1" customWidth="1"/>
  </cols>
  <sheetData>
    <row r="1" spans="1:3" ht="20.25" thickBot="1" x14ac:dyDescent="0.35">
      <c r="A1" s="25" t="s">
        <v>786</v>
      </c>
    </row>
    <row r="2" spans="1:3" ht="15.75" thickTop="1" x14ac:dyDescent="0.25">
      <c r="C2" s="28" t="s">
        <v>787</v>
      </c>
    </row>
    <row r="3" spans="1:3" x14ac:dyDescent="0.25">
      <c r="A3" s="28" t="s">
        <v>28</v>
      </c>
      <c r="C3">
        <f>COUNTA(_xlfn.ANCHORARRAY(A4))</f>
        <v>12</v>
      </c>
    </row>
    <row r="4" spans="1:3" x14ac:dyDescent="0.25">
      <c r="A4" t="str" cm="1">
        <f t="array" ref="A4:A15">_xlfn.UNIQUE(staff[Department])</f>
        <v>Training</v>
      </c>
    </row>
    <row r="5" spans="1:3" x14ac:dyDescent="0.25">
      <c r="A5" t="str">
        <v>Business Development</v>
      </c>
    </row>
    <row r="6" spans="1:3" x14ac:dyDescent="0.25">
      <c r="A6" t="str">
        <v>Engineering</v>
      </c>
    </row>
    <row r="7" spans="1:3" x14ac:dyDescent="0.25">
      <c r="A7" t="str">
        <v>Marketing</v>
      </c>
    </row>
    <row r="8" spans="1:3" x14ac:dyDescent="0.25">
      <c r="A8" t="str">
        <v>Legal</v>
      </c>
    </row>
    <row r="9" spans="1:3" x14ac:dyDescent="0.25">
      <c r="A9" t="str">
        <v>Accounting</v>
      </c>
    </row>
    <row r="10" spans="1:3" x14ac:dyDescent="0.25">
      <c r="A10" t="str">
        <v>Human Resources</v>
      </c>
    </row>
    <row r="11" spans="1:3" x14ac:dyDescent="0.25">
      <c r="A11" t="str">
        <v>Research and Development</v>
      </c>
    </row>
    <row r="12" spans="1:3" x14ac:dyDescent="0.25">
      <c r="A12" t="str">
        <v>Services</v>
      </c>
    </row>
    <row r="13" spans="1:3" x14ac:dyDescent="0.25">
      <c r="A13" t="str">
        <v>Product Management</v>
      </c>
    </row>
    <row r="14" spans="1:3" x14ac:dyDescent="0.25">
      <c r="A14" t="str">
        <v>Support</v>
      </c>
    </row>
    <row r="15" spans="1:3" x14ac:dyDescent="0.25">
      <c r="A15" t="str">
        <v>Sales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19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  <col min="2" max="2" width="15.28515625" customWidth="1"/>
    <col min="3" max="3" width="14.7109375" customWidth="1"/>
    <col min="4" max="4" width="21.7109375" customWidth="1"/>
  </cols>
  <sheetData>
    <row r="1" spans="1:5" ht="20.25" thickBot="1" x14ac:dyDescent="0.35">
      <c r="B1" s="25" t="s">
        <v>10</v>
      </c>
    </row>
    <row r="2" spans="1:5" ht="15.75" thickTop="1" x14ac:dyDescent="0.25"/>
    <row r="3" spans="1:5" x14ac:dyDescent="0.25">
      <c r="B3" s="34" t="s">
        <v>782</v>
      </c>
      <c r="C3" s="34" t="s">
        <v>59</v>
      </c>
      <c r="D3" s="34" t="s">
        <v>40</v>
      </c>
    </row>
    <row r="4" spans="1:5" x14ac:dyDescent="0.25">
      <c r="A4" s="34" t="s">
        <v>779</v>
      </c>
      <c r="B4" s="35">
        <f>MIN(staff[Salary])</f>
        <v>28160.79</v>
      </c>
      <c r="C4" s="35">
        <f>_xlfn.MINIFS(staff[Salary],staff[Gender],C3)</f>
        <v>28160.79</v>
      </c>
      <c r="D4" s="35">
        <f>_xlfn.MINIFS(staff[Salary],staff[Gender],D3)</f>
        <v>28305.08</v>
      </c>
    </row>
    <row r="5" spans="1:5" x14ac:dyDescent="0.25">
      <c r="A5" s="34" t="s">
        <v>780</v>
      </c>
      <c r="B5" s="35">
        <f>MAX(staff[Salary])</f>
        <v>120000</v>
      </c>
      <c r="C5" s="35"/>
      <c r="D5" s="35"/>
    </row>
    <row r="6" spans="1:5" x14ac:dyDescent="0.25">
      <c r="A6" s="34" t="s">
        <v>781</v>
      </c>
      <c r="B6" s="35" cm="1">
        <f t="array" ref="B6:B12">LARGE(staff[Salary],E6:E12)</f>
        <v>120000</v>
      </c>
      <c r="C6" s="35"/>
      <c r="D6" s="35"/>
      <c r="E6">
        <v>1</v>
      </c>
    </row>
    <row r="7" spans="1:5" x14ac:dyDescent="0.25">
      <c r="B7" s="35">
        <v>120000</v>
      </c>
      <c r="C7" s="35"/>
      <c r="D7" s="35"/>
      <c r="E7">
        <v>2</v>
      </c>
    </row>
    <row r="8" spans="1:5" x14ac:dyDescent="0.25">
      <c r="B8" s="35">
        <v>119022.49</v>
      </c>
      <c r="C8" s="35"/>
      <c r="D8" s="35"/>
      <c r="E8">
        <v>3</v>
      </c>
    </row>
    <row r="9" spans="1:5" x14ac:dyDescent="0.25">
      <c r="B9" s="35">
        <v>118976.16</v>
      </c>
      <c r="C9" s="35"/>
      <c r="D9" s="35"/>
      <c r="E9">
        <v>4</v>
      </c>
    </row>
    <row r="10" spans="1:5" x14ac:dyDescent="0.25">
      <c r="B10" s="35">
        <v>118442.54</v>
      </c>
      <c r="C10" s="35"/>
      <c r="D10" s="35"/>
      <c r="E10">
        <v>5</v>
      </c>
    </row>
    <row r="11" spans="1:5" x14ac:dyDescent="0.25">
      <c r="B11" s="34">
        <v>116767.63</v>
      </c>
      <c r="C11" s="34"/>
      <c r="D11" s="34"/>
      <c r="E11">
        <v>6</v>
      </c>
    </row>
    <row r="12" spans="1:5" x14ac:dyDescent="0.25">
      <c r="B12" s="34">
        <v>116767.63</v>
      </c>
      <c r="C12" s="34"/>
      <c r="D12" s="34"/>
      <c r="E12">
        <v>7</v>
      </c>
    </row>
    <row r="15" spans="1:5" x14ac:dyDescent="0.25">
      <c r="A15" t="s">
        <v>783</v>
      </c>
      <c r="B15" s="26"/>
    </row>
    <row r="16" spans="1:5" x14ac:dyDescent="0.25">
      <c r="B16" s="26"/>
    </row>
    <row r="17" spans="2:2" x14ac:dyDescent="0.25">
      <c r="B17" s="26"/>
    </row>
    <row r="18" spans="2:2" x14ac:dyDescent="0.25">
      <c r="B18" s="26"/>
    </row>
    <row r="19" spans="2:2" x14ac:dyDescent="0.25">
      <c r="B19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52"/>
  <sheetViews>
    <sheetView topLeftCell="B1" workbookViewId="0">
      <selection activeCell="P3" sqref="P3"/>
    </sheetView>
  </sheetViews>
  <sheetFormatPr defaultRowHeight="15" x14ac:dyDescent="0.25"/>
  <cols>
    <col min="2" max="2" width="39.7109375" bestFit="1" customWidth="1"/>
    <col min="3" max="3" width="17.85546875" bestFit="1" customWidth="1"/>
  </cols>
  <sheetData>
    <row r="1" spans="2:21" ht="20.25" thickBot="1" x14ac:dyDescent="0.35">
      <c r="B1" s="25" t="s">
        <v>773</v>
      </c>
      <c r="C1" s="25" t="s">
        <v>772</v>
      </c>
      <c r="P1" s="25" t="s">
        <v>777</v>
      </c>
    </row>
    <row r="2" spans="2:21" ht="21" thickTop="1" thickBot="1" x14ac:dyDescent="0.35">
      <c r="B2" s="25" t="s">
        <v>774</v>
      </c>
      <c r="C2" s="25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.75" thickTop="1" x14ac:dyDescent="0.25">
      <c r="B3" s="28" t="e" cm="1">
        <f t="array" aca="1" ref="B3" ca="1">staff[](headers)</f>
        <v>#REF!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21" x14ac:dyDescent="0.25">
      <c r="B4" t="str" cm="1">
        <f t="array" ref="B4:N50">_xlfn._xlws.FILTER(staff[],staff[Salary] &gt;D2)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</row>
    <row r="5" spans="2:21" x14ac:dyDescent="0.25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</row>
    <row r="6" spans="2:21" x14ac:dyDescent="0.25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</row>
    <row r="7" spans="2:21" x14ac:dyDescent="0.25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</row>
    <row r="8" spans="2:21" x14ac:dyDescent="0.25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</row>
    <row r="9" spans="2:21" x14ac:dyDescent="0.25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</row>
    <row r="10" spans="2:21" x14ac:dyDescent="0.25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</row>
    <row r="11" spans="2:21" x14ac:dyDescent="0.25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</row>
    <row r="12" spans="2:21" x14ac:dyDescent="0.25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</row>
    <row r="13" spans="2:21" x14ac:dyDescent="0.25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</row>
    <row r="14" spans="2:21" x14ac:dyDescent="0.25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</row>
    <row r="15" spans="2:21" x14ac:dyDescent="0.25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</row>
    <row r="16" spans="2:21" x14ac:dyDescent="0.25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</row>
    <row r="17" spans="2:14" x14ac:dyDescent="0.25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</row>
    <row r="18" spans="2:14" x14ac:dyDescent="0.25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</row>
    <row r="19" spans="2:14" x14ac:dyDescent="0.25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</row>
    <row r="20" spans="2:14" x14ac:dyDescent="0.25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</row>
    <row r="21" spans="2:14" x14ac:dyDescent="0.25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</row>
    <row r="22" spans="2:14" x14ac:dyDescent="0.25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</row>
    <row r="23" spans="2:14" x14ac:dyDescent="0.25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</row>
    <row r="24" spans="2:14" x14ac:dyDescent="0.25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</row>
    <row r="25" spans="2:14" x14ac:dyDescent="0.25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</row>
    <row r="26" spans="2:14" x14ac:dyDescent="0.25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</row>
    <row r="27" spans="2:14" x14ac:dyDescent="0.25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</row>
    <row r="28" spans="2:14" x14ac:dyDescent="0.25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</row>
    <row r="29" spans="2:14" x14ac:dyDescent="0.25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</row>
    <row r="30" spans="2:14" x14ac:dyDescent="0.25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</row>
    <row r="31" spans="2:14" x14ac:dyDescent="0.25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</row>
    <row r="32" spans="2:14" x14ac:dyDescent="0.25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</row>
    <row r="33" spans="2:14" x14ac:dyDescent="0.25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</row>
    <row r="34" spans="2:14" x14ac:dyDescent="0.25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</row>
    <row r="35" spans="2:14" x14ac:dyDescent="0.25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</row>
    <row r="36" spans="2:14" x14ac:dyDescent="0.25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</row>
    <row r="37" spans="2:14" x14ac:dyDescent="0.25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</row>
    <row r="38" spans="2:14" x14ac:dyDescent="0.25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</row>
    <row r="39" spans="2:14" x14ac:dyDescent="0.25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</row>
    <row r="40" spans="2:14" x14ac:dyDescent="0.25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</row>
    <row r="41" spans="2:14" x14ac:dyDescent="0.25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14" x14ac:dyDescent="0.25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</row>
    <row r="43" spans="2:14" x14ac:dyDescent="0.25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14" x14ac:dyDescent="0.25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</row>
    <row r="45" spans="2:14" x14ac:dyDescent="0.25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14" x14ac:dyDescent="0.25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</row>
    <row r="47" spans="2:14" x14ac:dyDescent="0.25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14" x14ac:dyDescent="0.25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</row>
    <row r="49" spans="2:14" x14ac:dyDescent="0.25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</row>
    <row r="50" spans="2:14" x14ac:dyDescent="0.25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</row>
    <row r="51" spans="2:14" ht="20.25" thickBot="1" x14ac:dyDescent="0.35">
      <c r="B51" s="25"/>
    </row>
    <row r="52" spans="2:1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tabSelected="1" workbookViewId="0">
      <selection activeCell="F5" sqref="F5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4.5703125" bestFit="1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5" t="s">
        <v>28</v>
      </c>
      <c r="B3" s="25" t="s">
        <v>763</v>
      </c>
      <c r="C3" s="25" t="s">
        <v>764</v>
      </c>
      <c r="D3" s="25" t="s">
        <v>766</v>
      </c>
      <c r="E3" s="25" t="s">
        <v>767</v>
      </c>
      <c r="F3" s="27" t="s">
        <v>771</v>
      </c>
    </row>
    <row r="4" spans="1:6" ht="15.75" thickTop="1" x14ac:dyDescent="0.25">
      <c r="A4" s="41" t="s">
        <v>41</v>
      </c>
      <c r="B4" s="43">
        <f>COUNTIF(staff[Department],'1 &amp; 2'!A4)</f>
        <v>24</v>
      </c>
      <c r="C4" s="44">
        <f>SUMIF(staff[Department],A4,staff[Salary])</f>
        <v>2013215.1600000001</v>
      </c>
      <c r="D4" s="43">
        <f>COUNTIFS(staff[Department],A4,staff[Employee type],"Permanent")</f>
        <v>11</v>
      </c>
      <c r="E4" s="44">
        <f>SUMIFS(staff[Salary],staff[Department],A4,staff[Employee type],"Permanent")</f>
        <v>826101.70000000007</v>
      </c>
      <c r="F4" s="44">
        <f>AVERAGEIF(staff[Department],A4,staff[Salary])</f>
        <v>83883.965000000011</v>
      </c>
    </row>
    <row r="5" spans="1:6" x14ac:dyDescent="0.25">
      <c r="A5" s="42" t="s">
        <v>49</v>
      </c>
      <c r="B5" s="43">
        <f>COUNTIF(staff[Department],'1 &amp; 2'!A5)</f>
        <v>26</v>
      </c>
      <c r="C5" s="44">
        <f>SUMIF(staff[Department],A5,staff[Salary])</f>
        <v>2074326.9500000002</v>
      </c>
      <c r="D5" s="43">
        <f>COUNTIFS(staff[Department],A5,staff[Employee type],"Permanent")</f>
        <v>18</v>
      </c>
      <c r="E5" s="44">
        <f>SUMIFS(staff[Salary],staff[Department],A5,staff[Employee type],"Permanent")</f>
        <v>1432465.4</v>
      </c>
    </row>
    <row r="6" spans="1:6" x14ac:dyDescent="0.25">
      <c r="A6" s="41" t="s">
        <v>60</v>
      </c>
      <c r="B6" s="43">
        <f>COUNTIF(staff[Department],'1 &amp; 2'!A6)</f>
        <v>26</v>
      </c>
      <c r="C6" s="44">
        <f>SUMIF(staff[Department],A6,staff[Salary])</f>
        <v>2131387.4899999998</v>
      </c>
      <c r="D6" s="43">
        <f>COUNTIFS(staff[Department],A6,staff[Employee type],"Permanent")</f>
        <v>16</v>
      </c>
      <c r="E6" s="44">
        <f>SUMIFS(staff[Salary],staff[Department],A6,staff[Employee type],"Permanent")</f>
        <v>1523066.2699999998</v>
      </c>
    </row>
    <row r="7" spans="1:6" x14ac:dyDescent="0.25">
      <c r="A7" s="42" t="s">
        <v>66</v>
      </c>
      <c r="B7" s="43">
        <f>COUNTIF(staff[Department],'1 &amp; 2'!A7)</f>
        <v>12</v>
      </c>
      <c r="C7" s="44">
        <f>SUMIF(staff[Department],A7,staff[Salary])</f>
        <v>773295.6</v>
      </c>
      <c r="D7" s="43">
        <f>COUNTIFS(staff[Department],A7,staff[Employee type],"Permanent")</f>
        <v>9</v>
      </c>
      <c r="E7" s="44">
        <f>SUMIFS(staff[Salary],staff[Department],A7,staff[Employee type],"Permanent")</f>
        <v>617187.91</v>
      </c>
    </row>
    <row r="8" spans="1:6" x14ac:dyDescent="0.25">
      <c r="A8" s="42" t="s">
        <v>73</v>
      </c>
      <c r="B8" s="43">
        <f>COUNTIF(staff[Department],'1 &amp; 2'!A8)</f>
        <v>21</v>
      </c>
      <c r="C8" s="44">
        <f>SUMIF(staff[Department],A8,staff[Salary])</f>
        <v>1412092.87</v>
      </c>
      <c r="D8" s="43">
        <f>COUNTIFS(staff[Department],A8,staff[Employee type],"Permanent")</f>
        <v>13</v>
      </c>
      <c r="E8" s="44">
        <f>SUMIFS(staff[Salary],staff[Department],A8,staff[Employee type],"Permanent")</f>
        <v>925197.68000000017</v>
      </c>
    </row>
    <row r="9" spans="1:6" x14ac:dyDescent="0.25">
      <c r="A9" s="41" t="s">
        <v>77</v>
      </c>
      <c r="B9" s="43">
        <f>COUNTIF(staff[Department],'1 &amp; 2'!A9)</f>
        <v>26</v>
      </c>
      <c r="C9" s="44">
        <f>SUMIF(staff[Department],A9,staff[Salary])</f>
        <v>1814980.59</v>
      </c>
      <c r="D9" s="43">
        <f>COUNTIFS(staff[Department],A9,staff[Employee type],"Permanent")</f>
        <v>18</v>
      </c>
      <c r="E9" s="44">
        <f>SUMIFS(staff[Salary],staff[Department],A9,staff[Employee type],"Permanent")</f>
        <v>1267719.1999999997</v>
      </c>
    </row>
    <row r="10" spans="1:6" x14ac:dyDescent="0.25">
      <c r="A10" s="42" t="s">
        <v>88</v>
      </c>
      <c r="B10" s="43">
        <f>COUNTIF(staff[Department],'1 &amp; 2'!A10)</f>
        <v>22</v>
      </c>
      <c r="C10" s="44">
        <f>SUMIF(staff[Department],A10,staff[Salary])</f>
        <v>1608406.3100000003</v>
      </c>
      <c r="D10" s="43">
        <f>COUNTIFS(staff[Department],A10,staff[Employee type],"Permanent")</f>
        <v>13</v>
      </c>
      <c r="E10" s="44">
        <f>SUMIFS(staff[Salary],staff[Department],A10,staff[Employee type],"Permanent")</f>
        <v>915344.31</v>
      </c>
    </row>
    <row r="11" spans="1:6" x14ac:dyDescent="0.25">
      <c r="A11" s="41" t="s">
        <v>92</v>
      </c>
      <c r="B11" s="43">
        <f>COUNTIF(staff[Department],'1 &amp; 2'!A11)</f>
        <v>18</v>
      </c>
      <c r="C11" s="44">
        <f>SUMIF(staff[Department],A11,staff[Salary])</f>
        <v>1204393.78</v>
      </c>
      <c r="D11" s="43">
        <f>COUNTIFS(staff[Department],A11,staff[Employee type],"Permanent")</f>
        <v>11</v>
      </c>
      <c r="E11" s="44">
        <f>SUMIFS(staff[Salary],staff[Department],A11,staff[Employee type],"Permanent")</f>
        <v>695418.30999999994</v>
      </c>
    </row>
    <row r="12" spans="1:6" x14ac:dyDescent="0.25">
      <c r="A12" s="42" t="s">
        <v>111</v>
      </c>
      <c r="B12" s="43">
        <f>COUNTIF(staff[Department],'1 &amp; 2'!A12)</f>
        <v>21</v>
      </c>
      <c r="C12" s="44">
        <f>SUMIF(staff[Department],A12,staff[Salary])</f>
        <v>1568153.47</v>
      </c>
      <c r="D12" s="43">
        <f>COUNTIFS(staff[Department],A12,staff[Employee type],"Permanent")</f>
        <v>16</v>
      </c>
      <c r="E12" s="44">
        <f>SUMIFS(staff[Salary],staff[Department],A12,staff[Employee type],"Permanent")</f>
        <v>1223388.3800000001</v>
      </c>
    </row>
    <row r="13" spans="1:6" x14ac:dyDescent="0.25">
      <c r="A13" s="42" t="s">
        <v>118</v>
      </c>
      <c r="B13" s="43">
        <f>COUNTIF(staff[Department],'1 &amp; 2'!A13)</f>
        <v>29</v>
      </c>
      <c r="C13" s="44">
        <f>SUMIF(staff[Department],A13,staff[Salary])</f>
        <v>2180192.8699999992</v>
      </c>
      <c r="D13" s="43">
        <f>COUNTIFS(staff[Department],A13,staff[Employee type],"Permanent")</f>
        <v>19</v>
      </c>
      <c r="E13" s="44">
        <f>SUMIFS(staff[Salary],staff[Department],A13,staff[Employee type],"Permanent")</f>
        <v>1292089.0299999996</v>
      </c>
    </row>
    <row r="14" spans="1:6" x14ac:dyDescent="0.25">
      <c r="A14" s="42" t="s">
        <v>140</v>
      </c>
      <c r="B14" s="43">
        <f>COUNTIF(staff[Department],'1 &amp; 2'!A14)</f>
        <v>17</v>
      </c>
      <c r="C14" s="44">
        <f>SUMIF(staff[Department],A14,staff[Salary])</f>
        <v>1129351.75</v>
      </c>
      <c r="D14" s="43">
        <f>COUNTIFS(staff[Department],A14,staff[Employee type],"Permanent")</f>
        <v>11</v>
      </c>
      <c r="E14" s="44">
        <f>SUMIFS(staff[Salary],staff[Department],A14,staff[Employee type],"Permanent")</f>
        <v>672712.15999999992</v>
      </c>
    </row>
    <row r="15" spans="1:6" x14ac:dyDescent="0.25">
      <c r="A15" s="41" t="s">
        <v>150</v>
      </c>
      <c r="B15" s="43">
        <f>COUNTIF(staff[Department],'1 &amp; 2'!A15)</f>
        <v>18</v>
      </c>
      <c r="C15" s="44">
        <f>SUMIF(staff[Department],A15,staff[Salary])</f>
        <v>1294147.72</v>
      </c>
      <c r="D15" s="43">
        <f>COUNTIFS(staff[Department],A15,staff[Employee type],"Permanent")</f>
        <v>13</v>
      </c>
      <c r="E15" s="44">
        <f>SUMIFS(staff[Salary],staff[Department],A15,staff[Employee type],"Permanent")</f>
        <v>869670.34000000008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Data</vt:lpstr>
      <vt:lpstr>14</vt:lpstr>
      <vt:lpstr>12</vt:lpstr>
      <vt:lpstr>11</vt:lpstr>
      <vt:lpstr>10</vt:lpstr>
      <vt:lpstr>9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krishna khadka</cp:lastModifiedBy>
  <dcterms:created xsi:type="dcterms:W3CDTF">2025-02-21T23:23:06Z</dcterms:created>
  <dcterms:modified xsi:type="dcterms:W3CDTF">2025-02-24T12:11:18Z</dcterms:modified>
</cp:coreProperties>
</file>