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31" l="1"/>
  <c r="J54" l="1"/>
  <c r="J37"/>
  <c r="J36"/>
  <c r="H54" l="1"/>
  <c r="H37"/>
  <c r="H36"/>
  <c r="H31"/>
  <c r="H52"/>
  <c r="H11"/>
  <c r="I46" l="1"/>
  <c r="J52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<sst xmlns="http://schemas.openxmlformats.org/spreadsheetml/2006/main" count="154" uniqueCount="83">
  <si>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</si>
  <si>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</si>
  <si>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</si>
  <si>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</si>
  <si>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</si>
  <si>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</si>
  <si>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</si>
  <si>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</si>
  <si>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</si>
  <si>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</si>
  <si>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</si>
  <si>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</si>
  <si>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</si>
  <si>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</si>
  <si>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</si>
  <si>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</si>
  <si>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</si>
  <si>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</si>
  <si>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</si>
  <si>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</si>
  <si>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</si>
  <si>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</si>
  <si>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</si>
  <si>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</si>
  <si>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</si>
  <si>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</si>
  <si>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</si>
  <si>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</si>
  <si>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</si>
  <si>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</si>
  <si>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</si>
  <si>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</si>
  <si>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</si>
  <si>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</si>
  <si>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</si>
  <si>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</si>
  <si>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</si>
  <si>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</si>
  <si>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</si>
  <si>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</si>
  <si>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</si>
  <si>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</si>
  <si>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</si>
  <si>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</si>
  <si>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</si>
  <si>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</si>
  <si>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</si>
  <si>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</si>
  <si>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</si>
  <si>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</si>
  <si>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</si>
  <si>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</si>
  <si>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</si>
  <si>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</si>
  <si>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</si>
  <si>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</si>
  <si>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</si>
  <si>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</si>
  <si>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</si>
  <si>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</si>
  <si>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</si>
  <si>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</si>
  <si>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</si>
  <si>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</si>
  <si>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</si>
  <si>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</si>
  <si>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</si>
  <si>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</si>
  <si>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</si>
  <si>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</si>
  <si>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</si>
  <si>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</si>
  <si>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>Canals closed</t>
  </si>
  <si>
    <t xml:space="preserve"> Khariff 
2016-17</t>
  </si>
  <si>
    <t>Rabi 
2016-17</t>
  </si>
  <si>
    <t xml:space="preserve"> Water level on 04.07.2016</t>
  </si>
  <si>
    <t>Diversion scheme</t>
  </si>
  <si>
    <t>Not received</t>
  </si>
  <si>
    <t>Diversion Scheme</t>
  </si>
  <si>
    <t xml:space="preserve"> TELANGANA MEDIUM IRRIGATION PROJECTS (BASIN WISE) 
DAILY WATER LEVELS on 05.07.2016</t>
  </si>
  <si>
    <t xml:space="preserve"> Water level on 05.07.2016</t>
  </si>
  <si>
    <t>All gates are closed</t>
  </si>
  <si>
    <t>Surplus 70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</si>
</sst>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37" activePane="bottomLeft" state="frozen"/>
      <selection pane="bottomLeft" activeCell="S43" sqref="S43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4" width="18.28515625" style="1" hidden="1" customWidth="1"/>
    <col min="15" max="15" width="0" style="1" hidden="1" customWidth="1"/>
    <col min="16" max="16" width="17" style="30"/>
    <col min="17" max="16384" width="17" style="5"/>
  </cols>
  <sheetData>
    <row r="1" spans="1:17" ht="23.25" customHeight="1">
      <c r="A1" s="58" t="s">
        <v>79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</row>
    <row r="2" spans="1:17" ht="60" customHeight="1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9" customHeight="1">
      <c r="A3" s="49" t="s">
        <v>40</v>
      </c>
      <c r="B3" s="49" t="s">
        <v>0</v>
      </c>
      <c r="C3" s="49" t="s">
        <v>68</v>
      </c>
      <c r="D3" s="49" t="s">
        <v>67</v>
      </c>
      <c r="E3" s="49" t="s">
        <v>66</v>
      </c>
      <c r="F3" s="49" t="s">
        <v>1</v>
      </c>
      <c r="G3" s="49"/>
      <c r="H3" s="54" t="s">
        <v>75</v>
      </c>
      <c r="I3" s="55"/>
      <c r="J3" s="54" t="s">
        <v>80</v>
      </c>
      <c r="K3" s="55"/>
      <c r="L3" s="51" t="s">
        <v>48</v>
      </c>
      <c r="M3" s="51" t="s">
        <v>65</v>
      </c>
      <c r="N3" s="51" t="s">
        <v>73</v>
      </c>
      <c r="O3" s="51" t="s">
        <v>74</v>
      </c>
      <c r="P3" s="51" t="s">
        <v>49</v>
      </c>
      <c r="Q3" s="51" t="s">
        <v>63</v>
      </c>
    </row>
    <row r="4" spans="1:17" ht="60.75" customHeight="1">
      <c r="A4" s="49"/>
      <c r="B4" s="49"/>
      <c r="C4" s="49"/>
      <c r="D4" s="49"/>
      <c r="E4" s="49"/>
      <c r="F4" s="49"/>
      <c r="G4" s="49"/>
      <c r="H4" s="56"/>
      <c r="I4" s="57"/>
      <c r="J4" s="56"/>
      <c r="K4" s="57"/>
      <c r="L4" s="52"/>
      <c r="M4" s="52"/>
      <c r="N4" s="52"/>
      <c r="O4" s="52"/>
      <c r="P4" s="52"/>
      <c r="Q4" s="52"/>
    </row>
    <row r="5" spans="1:17" ht="48.75" customHeight="1">
      <c r="A5" s="49"/>
      <c r="B5" s="49"/>
      <c r="C5" s="49"/>
      <c r="D5" s="49"/>
      <c r="E5" s="49"/>
      <c r="F5" s="44" t="s">
        <v>2</v>
      </c>
      <c r="G5" s="44" t="s">
        <v>64</v>
      </c>
      <c r="H5" s="6" t="s">
        <v>2</v>
      </c>
      <c r="I5" s="44" t="s">
        <v>64</v>
      </c>
      <c r="J5" s="6" t="s">
        <v>2</v>
      </c>
      <c r="K5" s="44" t="s">
        <v>64</v>
      </c>
      <c r="L5" s="53"/>
      <c r="M5" s="53"/>
      <c r="N5" s="53"/>
      <c r="O5" s="53"/>
      <c r="P5" s="53"/>
      <c r="Q5" s="52"/>
    </row>
    <row r="6" spans="1:17" ht="34.5" customHeight="1">
      <c r="A6" s="49"/>
      <c r="B6" s="49"/>
      <c r="C6" s="44" t="s">
        <v>62</v>
      </c>
      <c r="D6" s="44" t="s">
        <v>4</v>
      </c>
      <c r="E6" s="44" t="s">
        <v>5</v>
      </c>
      <c r="F6" s="44" t="s">
        <v>5</v>
      </c>
      <c r="G6" s="44" t="s">
        <v>4</v>
      </c>
      <c r="H6" s="6" t="s">
        <v>5</v>
      </c>
      <c r="I6" s="44" t="s">
        <v>4</v>
      </c>
      <c r="J6" s="6" t="s">
        <v>5</v>
      </c>
      <c r="K6" s="44" t="s">
        <v>4</v>
      </c>
      <c r="L6" s="6" t="s">
        <v>69</v>
      </c>
      <c r="M6" s="6" t="s">
        <v>69</v>
      </c>
      <c r="N6" s="44" t="s">
        <v>62</v>
      </c>
      <c r="O6" s="44" t="s">
        <v>62</v>
      </c>
      <c r="P6" s="44" t="s">
        <v>50</v>
      </c>
      <c r="Q6" s="53"/>
    </row>
    <row r="7" spans="1:17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15</v>
      </c>
      <c r="P7" s="44">
        <v>16</v>
      </c>
      <c r="Q7" s="44">
        <v>17</v>
      </c>
    </row>
    <row r="8" spans="1:17" ht="23.25" customHeight="1">
      <c r="A8" s="50" t="s">
        <v>55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ht="24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ht="63.75" customHeight="1">
      <c r="A10" s="4"/>
      <c r="B10" s="44" t="s">
        <v>29</v>
      </c>
      <c r="C10" s="44"/>
      <c r="D10" s="7"/>
      <c r="E10" s="4"/>
      <c r="F10" s="6"/>
      <c r="G10" s="8"/>
      <c r="H10" s="6"/>
      <c r="I10" s="9"/>
      <c r="J10" s="6"/>
      <c r="K10" s="9"/>
      <c r="L10" s="9"/>
      <c r="M10" s="9"/>
      <c r="N10" s="44"/>
      <c r="O10" s="44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1482.7*0.3048</f>
        <v>451.92696000000001</v>
      </c>
      <c r="I11" s="10">
        <v>266.56200000000001</v>
      </c>
      <c r="J11" s="6">
        <f>1482.7*0.3048</f>
        <v>451.92696000000001</v>
      </c>
      <c r="K11" s="10">
        <v>266.56200000000001</v>
      </c>
      <c r="L11" s="9">
        <v>0</v>
      </c>
      <c r="M11" s="9">
        <v>0</v>
      </c>
      <c r="N11" s="4"/>
      <c r="O11" s="4"/>
      <c r="P11" s="9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/>
      <c r="O12" s="4"/>
      <c r="P12" s="8">
        <v>0</v>
      </c>
      <c r="Q12" s="4" t="s">
        <v>76</v>
      </c>
    </row>
    <row r="13" spans="1:17" s="34" customFormat="1" ht="51" customHeight="1">
      <c r="A13" s="4"/>
      <c r="B13" s="44" t="s">
        <v>30</v>
      </c>
      <c r="C13" s="44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6" t="s">
        <v>51</v>
      </c>
      <c r="I14" s="9" t="s">
        <v>51</v>
      </c>
      <c r="J14" s="6" t="s">
        <v>51</v>
      </c>
      <c r="K14" s="9" t="s">
        <v>51</v>
      </c>
      <c r="L14" s="9" t="s">
        <v>51</v>
      </c>
      <c r="M14" s="9" t="s">
        <v>51</v>
      </c>
      <c r="N14" s="4"/>
      <c r="O14" s="4"/>
      <c r="P14" s="9">
        <v>0</v>
      </c>
      <c r="Q14" s="4" t="s">
        <v>77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6" t="s">
        <v>51</v>
      </c>
      <c r="I15" s="9" t="s">
        <v>51</v>
      </c>
      <c r="J15" s="6" t="s">
        <v>51</v>
      </c>
      <c r="K15" s="9" t="s">
        <v>51</v>
      </c>
      <c r="L15" s="9" t="s">
        <v>51</v>
      </c>
      <c r="M15" s="9" t="s">
        <v>51</v>
      </c>
      <c r="N15" s="4"/>
      <c r="O15" s="4"/>
      <c r="P15" s="9">
        <v>0</v>
      </c>
      <c r="Q15" s="4" t="s">
        <v>77</v>
      </c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6" t="s">
        <v>51</v>
      </c>
      <c r="I16" s="10" t="s">
        <v>51</v>
      </c>
      <c r="J16" s="6" t="s">
        <v>51</v>
      </c>
      <c r="K16" s="10" t="s">
        <v>51</v>
      </c>
      <c r="L16" s="9" t="s">
        <v>51</v>
      </c>
      <c r="M16" s="9" t="s">
        <v>51</v>
      </c>
      <c r="N16" s="4"/>
      <c r="O16" s="4"/>
      <c r="P16" s="9">
        <v>0</v>
      </c>
      <c r="Q16" s="4" t="s">
        <v>77</v>
      </c>
    </row>
    <row r="17" spans="1:17" ht="63.75" customHeight="1">
      <c r="A17" s="4"/>
      <c r="B17" s="44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280.05</v>
      </c>
      <c r="I18" s="10">
        <v>205.06299999999999</v>
      </c>
      <c r="J18" s="6">
        <v>280.2</v>
      </c>
      <c r="K18" s="10">
        <v>220.14500000000001</v>
      </c>
      <c r="L18" s="9">
        <v>174.56</v>
      </c>
      <c r="M18" s="9">
        <v>0</v>
      </c>
      <c r="N18" s="4"/>
      <c r="O18" s="4"/>
      <c r="P18" s="12">
        <v>20</v>
      </c>
      <c r="Q18" s="8"/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355.49</v>
      </c>
      <c r="I19" s="10">
        <v>339.678</v>
      </c>
      <c r="J19" s="13">
        <v>355.67</v>
      </c>
      <c r="K19" s="10">
        <v>353.62200000000001</v>
      </c>
      <c r="L19" s="9">
        <v>266.52600000000001</v>
      </c>
      <c r="M19" s="9">
        <v>0</v>
      </c>
      <c r="N19" s="8"/>
      <c r="O19" s="4"/>
      <c r="P19" s="12">
        <v>8</v>
      </c>
      <c r="Q19" s="4"/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231.5</v>
      </c>
      <c r="I20" s="28">
        <v>672</v>
      </c>
      <c r="J20" s="14">
        <v>231.5</v>
      </c>
      <c r="K20" s="28">
        <v>672</v>
      </c>
      <c r="L20" s="9">
        <v>0</v>
      </c>
      <c r="M20" s="9">
        <v>0</v>
      </c>
      <c r="N20" s="4"/>
      <c r="O20" s="4"/>
      <c r="P20" s="12">
        <v>0</v>
      </c>
      <c r="Q20" s="4"/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/>
      <c r="O21" s="4"/>
      <c r="P21" s="12">
        <v>0</v>
      </c>
      <c r="Q21" s="4"/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141.69999999999999</v>
      </c>
      <c r="I22" s="9">
        <v>18.600000000000001</v>
      </c>
      <c r="J22" s="6">
        <v>141.69999999999999</v>
      </c>
      <c r="K22" s="9">
        <v>18.600000000000001</v>
      </c>
      <c r="L22" s="9">
        <v>0</v>
      </c>
      <c r="M22" s="9">
        <v>0</v>
      </c>
      <c r="N22" s="4"/>
      <c r="O22" s="4"/>
      <c r="P22" s="8">
        <v>0</v>
      </c>
      <c r="Q22" s="4"/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357.3</v>
      </c>
      <c r="I23" s="9">
        <v>1205.58</v>
      </c>
      <c r="J23" s="6">
        <v>357.9</v>
      </c>
      <c r="K23" s="9">
        <v>1286</v>
      </c>
      <c r="L23" s="9">
        <v>1000</v>
      </c>
      <c r="M23" s="9">
        <v>0</v>
      </c>
      <c r="N23" s="4"/>
      <c r="O23" s="4"/>
      <c r="P23" s="12">
        <v>14.2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276.45</v>
      </c>
      <c r="I24" s="10">
        <v>440.60300000000001</v>
      </c>
      <c r="J24" s="6">
        <v>276.60000000000002</v>
      </c>
      <c r="K24" s="10">
        <v>457.78699999999998</v>
      </c>
      <c r="L24" s="9">
        <v>198.99</v>
      </c>
      <c r="M24" s="9">
        <v>0</v>
      </c>
      <c r="N24" s="4"/>
      <c r="O24" s="4"/>
      <c r="P24" s="12">
        <v>21.8</v>
      </c>
      <c r="Q24" s="4"/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151.69999999999999</v>
      </c>
      <c r="I25" s="37">
        <v>190.14</v>
      </c>
      <c r="J25" s="6">
        <v>151.69999999999999</v>
      </c>
      <c r="K25" s="37">
        <v>190.14</v>
      </c>
      <c r="L25" s="10">
        <v>0</v>
      </c>
      <c r="M25" s="9">
        <v>0</v>
      </c>
      <c r="N25" s="4"/>
      <c r="O25" s="4"/>
      <c r="P25" s="9">
        <v>55.4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238.8</v>
      </c>
      <c r="I26" s="9">
        <v>6581</v>
      </c>
      <c r="J26" s="14">
        <v>239</v>
      </c>
      <c r="K26" s="9">
        <v>6740</v>
      </c>
      <c r="L26" s="11">
        <v>1840</v>
      </c>
      <c r="M26" s="11">
        <v>0</v>
      </c>
      <c r="N26" s="4"/>
      <c r="O26" s="4"/>
      <c r="P26" s="8">
        <v>20</v>
      </c>
      <c r="Q26" s="4" t="s">
        <v>72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2" t="s">
        <v>51</v>
      </c>
      <c r="I27" s="37" t="s">
        <v>51</v>
      </c>
      <c r="J27" s="42" t="s">
        <v>51</v>
      </c>
      <c r="K27" s="37" t="s">
        <v>51</v>
      </c>
      <c r="L27" s="37" t="s">
        <v>51</v>
      </c>
      <c r="M27" s="37" t="s">
        <v>51</v>
      </c>
      <c r="N27" s="8"/>
      <c r="O27" s="4"/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122.2</v>
      </c>
      <c r="I28" s="9">
        <v>429</v>
      </c>
      <c r="J28" s="6">
        <v>122.2</v>
      </c>
      <c r="K28" s="9">
        <v>429</v>
      </c>
      <c r="L28" s="40">
        <v>80</v>
      </c>
      <c r="M28" s="37">
        <v>0</v>
      </c>
      <c r="N28" s="8"/>
      <c r="O28" s="4"/>
      <c r="P28" s="9">
        <v>14.4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15</v>
      </c>
      <c r="M29" s="26">
        <v>0</v>
      </c>
      <c r="N29" s="4"/>
      <c r="O29" s="4"/>
      <c r="P29" s="12">
        <v>4.5999999999999996</v>
      </c>
      <c r="Q29" s="4"/>
    </row>
    <row r="30" spans="1:17" ht="54" customHeight="1">
      <c r="A30" s="4"/>
      <c r="B30" s="44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11.5*0.3048+E31</f>
        <v>352.5052</v>
      </c>
      <c r="I31" s="10">
        <v>107.24</v>
      </c>
      <c r="J31" s="6">
        <f>12*0.3048+E31</f>
        <v>352.6576</v>
      </c>
      <c r="K31" s="10">
        <v>115.452</v>
      </c>
      <c r="L31" s="9">
        <v>0</v>
      </c>
      <c r="M31" s="9">
        <v>0</v>
      </c>
      <c r="N31" s="4"/>
      <c r="O31" s="4"/>
      <c r="P31" s="8">
        <v>29</v>
      </c>
      <c r="Q31" s="4"/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/>
      <c r="O32" s="4"/>
      <c r="P32" s="8">
        <v>0</v>
      </c>
      <c r="Q32" s="4"/>
    </row>
    <row r="33" spans="1:21" s="33" customFormat="1" ht="63.75" customHeight="1">
      <c r="A33" s="4">
        <v>20</v>
      </c>
      <c r="B33" s="4" t="s">
        <v>61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6" t="s">
        <v>51</v>
      </c>
      <c r="I33" s="9" t="s">
        <v>51</v>
      </c>
      <c r="J33" s="6" t="s">
        <v>51</v>
      </c>
      <c r="K33" s="9" t="s">
        <v>51</v>
      </c>
      <c r="L33" s="9" t="s">
        <v>51</v>
      </c>
      <c r="M33" s="9" t="s">
        <v>51</v>
      </c>
      <c r="N33" s="4"/>
      <c r="O33" s="4"/>
      <c r="P33" s="8">
        <v>0</v>
      </c>
      <c r="Q33" s="4"/>
    </row>
    <row r="34" spans="1:21" s="34" customFormat="1" ht="63.75" customHeight="1">
      <c r="A34" s="4"/>
      <c r="B34" s="44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>
        <v>113.42</v>
      </c>
      <c r="I35" s="10">
        <v>216.83199999999999</v>
      </c>
      <c r="J35" s="6">
        <v>113.2</v>
      </c>
      <c r="K35" s="10">
        <v>206.893</v>
      </c>
      <c r="L35" s="9" t="s">
        <v>51</v>
      </c>
      <c r="M35" s="9" t="s">
        <v>51</v>
      </c>
      <c r="N35" s="4"/>
      <c r="O35" s="4"/>
      <c r="P35" s="12" t="s">
        <v>51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>
        <f>6/12+22*0.3048+E36</f>
        <v>93.9756</v>
      </c>
      <c r="I36" s="9">
        <v>424</v>
      </c>
      <c r="J36" s="6">
        <f>10/12+23*0.3048+E36</f>
        <v>94.613733333333329</v>
      </c>
      <c r="K36" s="9">
        <v>516</v>
      </c>
      <c r="L36" s="9" t="s">
        <v>51</v>
      </c>
      <c r="M36" s="9" t="s">
        <v>51</v>
      </c>
      <c r="N36" s="9"/>
      <c r="O36" s="4"/>
      <c r="P36" s="8">
        <v>20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>
        <f>5/12+9*0.3048+E37</f>
        <v>195.48986666666667</v>
      </c>
      <c r="I37" s="9">
        <v>50</v>
      </c>
      <c r="J37" s="6">
        <f>5/12+9*0.3048+E37</f>
        <v>195.48986666666667</v>
      </c>
      <c r="K37" s="9">
        <v>50</v>
      </c>
      <c r="L37" s="9" t="s">
        <v>51</v>
      </c>
      <c r="M37" s="9" t="s">
        <v>51</v>
      </c>
      <c r="N37" s="4"/>
      <c r="O37" s="4"/>
      <c r="P37" s="8" t="s">
        <v>51</v>
      </c>
      <c r="Q37" s="4"/>
      <c r="U37" s="33" t="s">
        <v>71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5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3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4">
        <v>75.135000000000005</v>
      </c>
      <c r="F40" s="6">
        <v>81.239999999999995</v>
      </c>
      <c r="G40" s="9">
        <v>558</v>
      </c>
      <c r="H40" s="44">
        <v>80.784999999999997</v>
      </c>
      <c r="I40" s="10">
        <v>498.26499999999999</v>
      </c>
      <c r="J40" s="44">
        <v>80.885000000000005</v>
      </c>
      <c r="K40" s="10">
        <v>511.16500000000002</v>
      </c>
      <c r="L40" s="9">
        <v>149</v>
      </c>
      <c r="M40" s="9">
        <v>0</v>
      </c>
      <c r="N40" s="4"/>
      <c r="O40" s="4"/>
      <c r="P40" s="9">
        <v>0</v>
      </c>
      <c r="Q40" s="39"/>
    </row>
    <row r="41" spans="1:21" s="35" customFormat="1" ht="75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72.040000000000006</v>
      </c>
      <c r="I41" s="10">
        <v>410.29</v>
      </c>
      <c r="J41" s="6">
        <v>72</v>
      </c>
      <c r="K41" s="10">
        <v>404.95699999999999</v>
      </c>
      <c r="L41" s="9">
        <v>62</v>
      </c>
      <c r="M41" s="9">
        <v>2230</v>
      </c>
      <c r="N41" s="4"/>
      <c r="O41" s="4"/>
      <c r="P41" s="9">
        <v>55</v>
      </c>
      <c r="Q41" s="4" t="s">
        <v>81</v>
      </c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13">
        <v>106.44499999999999</v>
      </c>
      <c r="I42" s="10">
        <v>7.04</v>
      </c>
      <c r="J42" s="13">
        <v>106.65</v>
      </c>
      <c r="K42" s="10">
        <v>7.9</v>
      </c>
      <c r="L42" s="9">
        <v>9.9499999999999993</v>
      </c>
      <c r="M42" s="9">
        <v>0</v>
      </c>
      <c r="N42" s="4"/>
      <c r="O42" s="4"/>
      <c r="P42" s="12">
        <v>8.6</v>
      </c>
      <c r="Q42" s="4"/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4" t="s">
        <v>51</v>
      </c>
      <c r="I43" s="10" t="s">
        <v>51</v>
      </c>
      <c r="J43" s="44" t="s">
        <v>51</v>
      </c>
      <c r="K43" s="10" t="s">
        <v>51</v>
      </c>
      <c r="L43" s="9" t="s">
        <v>51</v>
      </c>
      <c r="M43" s="9" t="s">
        <v>51</v>
      </c>
      <c r="N43" s="4"/>
      <c r="O43" s="4"/>
      <c r="P43" s="9"/>
      <c r="Q43" s="4" t="s">
        <v>70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119.3</v>
      </c>
      <c r="I44" s="9">
        <v>515.70000000000005</v>
      </c>
      <c r="J44" s="6">
        <v>120.1</v>
      </c>
      <c r="K44" s="9">
        <v>517.4</v>
      </c>
      <c r="L44" s="9">
        <v>0</v>
      </c>
      <c r="M44" s="9">
        <v>0</v>
      </c>
      <c r="N44" s="4"/>
      <c r="O44" s="4"/>
      <c r="P44" s="37">
        <v>30</v>
      </c>
      <c r="Q44" s="8"/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122.86</v>
      </c>
      <c r="I45" s="9">
        <v>7326</v>
      </c>
      <c r="J45" s="6">
        <v>122.89</v>
      </c>
      <c r="K45" s="9">
        <v>7346</v>
      </c>
      <c r="L45" s="9">
        <v>231</v>
      </c>
      <c r="M45" s="9">
        <v>0</v>
      </c>
      <c r="N45" s="4"/>
      <c r="O45" s="4"/>
      <c r="P45" s="9">
        <v>0</v>
      </c>
      <c r="Q45" s="41"/>
    </row>
    <row r="46" spans="1:21" s="1" customFormat="1" ht="48" customHeight="1">
      <c r="A46" s="49" t="s">
        <v>57</v>
      </c>
      <c r="B46" s="49"/>
      <c r="C46" s="46">
        <f t="shared" ref="C46" si="0">SUM(C11:C45)</f>
        <v>349775</v>
      </c>
      <c r="D46" s="46"/>
      <c r="E46" s="46"/>
      <c r="F46" s="44"/>
      <c r="G46" s="46">
        <f t="shared" ref="G46" si="1">SUM(G11:G45)</f>
        <v>46385.63</v>
      </c>
      <c r="H46" s="6"/>
      <c r="I46" s="46">
        <f>SUM(I11:I45)</f>
        <v>20060.607300000003</v>
      </c>
      <c r="J46" s="6"/>
      <c r="K46" s="46">
        <f>SUM(K11:K45)</f>
        <v>20466.637300000002</v>
      </c>
      <c r="L46" s="46">
        <f>SUM(L11:L45)</f>
        <v>4027.0259999999998</v>
      </c>
      <c r="M46" s="46">
        <f>SUM(M11:M45)</f>
        <v>2230</v>
      </c>
      <c r="N46" s="46"/>
      <c r="O46" s="46"/>
      <c r="P46" s="46"/>
      <c r="Q46" s="44"/>
    </row>
    <row r="47" spans="1:21" s="30" customFormat="1" ht="39" customHeight="1">
      <c r="A47" s="49" t="s">
        <v>56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</row>
    <row r="48" spans="1:21" s="30" customFormat="1" ht="63.75" customHeight="1">
      <c r="A48" s="4"/>
      <c r="B48" s="44" t="s">
        <v>34</v>
      </c>
      <c r="C48" s="44"/>
      <c r="D48" s="7"/>
      <c r="E48" s="4"/>
      <c r="F48" s="6"/>
      <c r="G48" s="8"/>
      <c r="H48" s="6"/>
      <c r="I48" s="9"/>
      <c r="J48" s="6"/>
      <c r="K48" s="9"/>
      <c r="L48" s="8"/>
      <c r="M48" s="8"/>
      <c r="N48" s="46"/>
      <c r="O48" s="46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/>
      <c r="O49" s="4"/>
      <c r="P49" s="9"/>
      <c r="Q49" s="8" t="s">
        <v>78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 t="s">
        <v>51</v>
      </c>
      <c r="J50" s="6">
        <v>385.57</v>
      </c>
      <c r="K50" s="9" t="s">
        <v>51</v>
      </c>
      <c r="L50" s="8" t="s">
        <v>51</v>
      </c>
      <c r="M50" s="8" t="s">
        <v>51</v>
      </c>
      <c r="N50" s="4"/>
      <c r="O50" s="4"/>
      <c r="P50" s="8"/>
      <c r="Q50" s="4"/>
    </row>
    <row r="51" spans="1:20" ht="63.75" customHeight="1">
      <c r="A51" s="44"/>
      <c r="B51" s="44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1679*0.3048</f>
        <v>511.75920000000002</v>
      </c>
      <c r="I52" s="9">
        <v>869.17</v>
      </c>
      <c r="J52" s="6">
        <f>1679*0.3048</f>
        <v>511.75920000000002</v>
      </c>
      <c r="K52" s="9">
        <v>869.17</v>
      </c>
      <c r="L52" s="8">
        <v>0</v>
      </c>
      <c r="M52" s="8">
        <v>0</v>
      </c>
      <c r="N52" s="4"/>
      <c r="O52" s="4"/>
      <c r="P52" s="8"/>
      <c r="Q52" s="4"/>
    </row>
    <row r="53" spans="1:20" s="30" customFormat="1" ht="63.75" customHeight="1">
      <c r="A53" s="44"/>
      <c r="B53" s="44" t="s">
        <v>54</v>
      </c>
      <c r="C53" s="46"/>
      <c r="D53" s="11"/>
      <c r="E53" s="46"/>
      <c r="F53" s="6"/>
      <c r="G53" s="6"/>
      <c r="H53" s="44"/>
      <c r="I53" s="4"/>
      <c r="J53" s="44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6">
        <f>8/12+9*0.3048+E54</f>
        <v>247.20986666666667</v>
      </c>
      <c r="I54" s="9">
        <v>427.11</v>
      </c>
      <c r="J54" s="6">
        <f>3/12+10*0.3048+E54</f>
        <v>247.09800000000001</v>
      </c>
      <c r="K54" s="9">
        <v>400.78</v>
      </c>
      <c r="L54" s="9" t="s">
        <v>51</v>
      </c>
      <c r="M54" s="9" t="s">
        <v>51</v>
      </c>
      <c r="N54" s="4"/>
      <c r="O54" s="4"/>
      <c r="P54" s="12"/>
      <c r="Q54" s="4"/>
      <c r="T54" s="33" t="s">
        <v>71</v>
      </c>
    </row>
    <row r="55" spans="1:20" ht="63.75" customHeight="1">
      <c r="A55" s="4"/>
      <c r="B55" s="44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13">
        <v>92.515000000000001</v>
      </c>
      <c r="I56" s="10">
        <v>921</v>
      </c>
      <c r="J56" s="13">
        <v>92.515000000000001</v>
      </c>
      <c r="K56" s="10">
        <v>921</v>
      </c>
      <c r="L56" s="9">
        <v>0</v>
      </c>
      <c r="M56" s="9">
        <v>0</v>
      </c>
      <c r="N56" s="38"/>
      <c r="O56" s="4"/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117.46899999999999</v>
      </c>
      <c r="I57" s="9">
        <v>511.2</v>
      </c>
      <c r="J57" s="13">
        <v>117.46899999999999</v>
      </c>
      <c r="K57" s="9">
        <v>511.2</v>
      </c>
      <c r="L57" s="10">
        <v>0</v>
      </c>
      <c r="M57" s="9">
        <v>0</v>
      </c>
      <c r="N57" s="4"/>
      <c r="O57" s="4"/>
      <c r="P57" s="12">
        <v>0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4">
        <v>195.453</v>
      </c>
      <c r="I58" s="10">
        <v>397.03399999999999</v>
      </c>
      <c r="J58" s="44">
        <v>195.453</v>
      </c>
      <c r="K58" s="10">
        <v>397.03399999999999</v>
      </c>
      <c r="L58" s="9">
        <v>140</v>
      </c>
      <c r="M58" s="9">
        <v>0</v>
      </c>
      <c r="N58" s="4"/>
      <c r="O58" s="4"/>
      <c r="P58" s="9">
        <v>2</v>
      </c>
      <c r="Q58" s="44" t="s">
        <v>82</v>
      </c>
    </row>
    <row r="59" spans="1:20" s="30" customFormat="1" ht="63.75" customHeight="1">
      <c r="A59" s="44"/>
      <c r="B59" s="44" t="s">
        <v>3</v>
      </c>
      <c r="C59" s="46">
        <f t="shared" ref="C59" si="2">SUM(C49:C58)</f>
        <v>87419</v>
      </c>
      <c r="D59" s="46"/>
      <c r="E59" s="46"/>
      <c r="F59" s="46"/>
      <c r="G59" s="46">
        <f t="shared" ref="G59" si="3">SUM(G49:G58)</f>
        <v>10777</v>
      </c>
      <c r="H59" s="6"/>
      <c r="I59" s="46">
        <f>SUM(I49:I58)</f>
        <v>3125.5139999999997</v>
      </c>
      <c r="J59" s="6"/>
      <c r="K59" s="46">
        <f t="shared" ref="K59" si="4">SUM(K49:K58)</f>
        <v>3099.1839999999997</v>
      </c>
      <c r="L59" s="46">
        <f t="shared" ref="L59:M59" si="5">SUM(L49:L58)</f>
        <v>140</v>
      </c>
      <c r="M59" s="46">
        <f t="shared" si="5"/>
        <v>0</v>
      </c>
      <c r="N59" s="46"/>
      <c r="O59" s="46"/>
      <c r="P59" s="8"/>
      <c r="Q59" s="4"/>
    </row>
    <row r="60" spans="1:20" s="30" customFormat="1" ht="63.75" customHeight="1">
      <c r="A60" s="44"/>
      <c r="B60" s="44" t="s">
        <v>58</v>
      </c>
      <c r="C60" s="46">
        <f t="shared" ref="C60" si="6">C59+C46</f>
        <v>437194</v>
      </c>
      <c r="D60" s="46"/>
      <c r="E60" s="46"/>
      <c r="F60" s="46"/>
      <c r="G60" s="46">
        <f t="shared" ref="G60" si="7">G59+G46</f>
        <v>57162.63</v>
      </c>
      <c r="H60" s="6"/>
      <c r="I60" s="46">
        <f t="shared" ref="I60:K60" si="8">I59+I46</f>
        <v>23186.121300000003</v>
      </c>
      <c r="J60" s="6"/>
      <c r="K60" s="46">
        <f t="shared" si="8"/>
        <v>23565.821300000003</v>
      </c>
      <c r="L60" s="46">
        <f t="shared" ref="L60:M60" si="9">L59+L46</f>
        <v>4167.0259999999998</v>
      </c>
      <c r="M60" s="46">
        <f t="shared" si="9"/>
        <v>2230</v>
      </c>
      <c r="N60" s="46"/>
      <c r="O60" s="46"/>
      <c r="P60" s="8"/>
      <c r="Q60" s="4"/>
    </row>
    <row r="61" spans="1:20" s="30" customFormat="1">
      <c r="A61" s="3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"/>
      <c r="N61" s="4"/>
      <c r="O61" s="4"/>
      <c r="P61" s="4"/>
      <c r="Q61" s="4"/>
    </row>
    <row r="62" spans="1:20" s="30" customFormat="1" ht="15" customHeight="1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20" s="30" customFormat="1" ht="22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20" s="30" customFormat="1" ht="15" hidden="1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2016-07-05T06:22:30Z</cp:lastPrinted>
  <dcterms:created xsi:type="dcterms:W3CDTF">2000-07-15T07:26:51Z</dcterms:created>
  <dcterms:modified xsi:type="dcterms:W3CDTF">2016-07-05T06:22:42Z</dcterms:modified>
</cp:coreProperties>
</file>