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32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2" i="3"/>
  <c r="J40"/>
  <c r="J11" l="1"/>
  <c r="J36" l="1"/>
  <c r="J25" l="1"/>
  <c r="J55" l="1"/>
  <c r="J53" l="1"/>
  <c r="J31" l="1"/>
  <c r="J37" l="1"/>
  <c r="J33" l="1"/>
  <c r="J51" l="1"/>
  <c r="J12" l="1"/>
  <c r="J19" l="1"/>
  <c r="J14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<sst xmlns="http://schemas.openxmlformats.org/spreadsheetml/2006/main" count="152" uniqueCount="93">
  <si>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</si>
  <si>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</si>
  <si>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</si>
  <si>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</si>
  <si>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</si>
  <si>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</si>
  <si>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</si>
  <si>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</si>
  <si>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</si>
  <si>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</si>
  <si>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</si>
  <si>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</si>
  <si>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</si>
  <si>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</si>
  <si>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</si>
  <si>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</si>
  <si>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</si>
  <si>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</si>
  <si>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</si>
  <si>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</si>
  <si>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</si>
  <si>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</si>
  <si>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</si>
  <si>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</si>
  <si>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</si>
  <si>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</si>
  <si>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</si>
  <si>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</si>
  <si>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</si>
  <si>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</si>
  <si>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</si>
  <si>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</si>
  <si>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</si>
  <si>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</si>
  <si>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</si>
  <si>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</si>
  <si>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</si>
  <si>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</si>
  <si>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</si>
  <si>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</si>
  <si>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</si>
  <si>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</si>
  <si>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</si>
  <si>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</si>
  <si>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</si>
  <si>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</si>
  <si>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</si>
  <si>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</si>
  <si>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</si>
  <si>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</si>
  <si>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</si>
  <si>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</si>
  <si>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</si>
  <si>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</si>
  <si>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</si>
  <si>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</si>
  <si>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</si>
  <si>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</si>
  <si>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</si>
  <si>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</si>
  <si>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</si>
  <si>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</si>
  <si>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</si>
  <si>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</si>
  <si>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</si>
  <si>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</si>
  <si>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</si>
  <si>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</si>
  <si>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</si>
  <si>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</si>
  <si>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</si>
  <si>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</si>
  <si>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</si>
  <si>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</si>
  <si>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</si>
  <si>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</si>
  <si>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</si>
  <si>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</si>
  <si>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</si>
  <si>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</si>
  <si>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</si>
  <si>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</si>
  <si>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</si>
  <si>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</si>
  <si>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</si>
  <si>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all gates closed.Thru LF canal 200 c/s</t>
  </si>
  <si>
    <t>RF 25c/s LF 30 c/s</t>
  </si>
  <si>
    <t>RF 45 c/s, LF 30 c/s</t>
  </si>
  <si>
    <t>Surplus Nil, 60 c/s thru canals</t>
  </si>
  <si>
    <t xml:space="preserve"> Water level on 04.11.2016</t>
  </si>
  <si>
    <t xml:space="preserve"> TELANGANA MEDIUM IRRIGATION PROJECTS (BASIN WISE) 
DAILY WATER LEVELS on 05.11.2016</t>
  </si>
  <si>
    <t xml:space="preserve"> Water level on 05.11.2016</t>
  </si>
  <si>
    <t>LF 20 RF 28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</si>
</sst>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1"/>
  <sheetViews>
    <sheetView tabSelected="1" view="pageBreakPreview" zoomScale="53" zoomScaleNormal="57" zoomScaleSheetLayoutView="53" workbookViewId="0">
      <pane ySplit="6" topLeftCell="A48" activePane="bottomLeft" state="frozen"/>
      <selection pane="bottomLeft" activeCell="F52" sqref="F52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5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16" customWidth="1"/>
    <col min="9" max="9" width="19.140625" style="17" customWidth="1"/>
    <col min="10" max="10" width="21.42578125" style="16" customWidth="1"/>
    <col min="11" max="11" width="20.7109375" style="17" bestFit="1" customWidth="1"/>
    <col min="12" max="12" width="19.140625" style="17" customWidth="1"/>
    <col min="13" max="13" width="20.42578125" style="33" customWidth="1"/>
    <col min="14" max="14" width="18.28515625" style="11" hidden="1" customWidth="1"/>
    <col min="15" max="15" width="0.140625" style="11" customWidth="1"/>
    <col min="16" max="16" width="18.42578125" style="33" customWidth="1"/>
    <col min="17" max="17" width="17" style="33"/>
    <col min="18" max="18" width="18.28515625" style="18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39" t="s">
        <v>90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18" ht="9" customHeight="1">
      <c r="A3" s="36" t="s">
        <v>40</v>
      </c>
      <c r="B3" s="36" t="s">
        <v>0</v>
      </c>
      <c r="C3" s="36" t="s">
        <v>67</v>
      </c>
      <c r="D3" s="36" t="s">
        <v>66</v>
      </c>
      <c r="E3" s="36" t="s">
        <v>65</v>
      </c>
      <c r="F3" s="36" t="s">
        <v>1</v>
      </c>
      <c r="G3" s="36"/>
      <c r="H3" s="46" t="s">
        <v>89</v>
      </c>
      <c r="I3" s="47"/>
      <c r="J3" s="38" t="s">
        <v>91</v>
      </c>
      <c r="K3" s="38"/>
      <c r="L3" s="36" t="s">
        <v>48</v>
      </c>
      <c r="M3" s="36" t="s">
        <v>64</v>
      </c>
      <c r="N3" s="36" t="s">
        <v>70</v>
      </c>
      <c r="O3" s="36" t="s">
        <v>71</v>
      </c>
      <c r="P3" s="36" t="s">
        <v>49</v>
      </c>
      <c r="Q3" s="36" t="s">
        <v>73</v>
      </c>
      <c r="R3" s="45" t="s">
        <v>62</v>
      </c>
    </row>
    <row r="4" spans="1:18" ht="71.25" customHeight="1">
      <c r="A4" s="36"/>
      <c r="B4" s="36"/>
      <c r="C4" s="36"/>
      <c r="D4" s="36"/>
      <c r="E4" s="36"/>
      <c r="F4" s="36"/>
      <c r="G4" s="36"/>
      <c r="H4" s="48"/>
      <c r="I4" s="49"/>
      <c r="J4" s="38"/>
      <c r="K4" s="38"/>
      <c r="L4" s="36"/>
      <c r="M4" s="36"/>
      <c r="N4" s="36"/>
      <c r="O4" s="36"/>
      <c r="P4" s="36"/>
      <c r="Q4" s="36"/>
      <c r="R4" s="45"/>
    </row>
    <row r="5" spans="1:18" ht="48.75" customHeight="1">
      <c r="A5" s="36"/>
      <c r="B5" s="36"/>
      <c r="C5" s="36"/>
      <c r="D5" s="36"/>
      <c r="E5" s="36"/>
      <c r="F5" s="31" t="s">
        <v>2</v>
      </c>
      <c r="G5" s="31" t="s">
        <v>63</v>
      </c>
      <c r="H5" s="35" t="s">
        <v>2</v>
      </c>
      <c r="I5" s="31" t="s">
        <v>63</v>
      </c>
      <c r="J5" s="35" t="s">
        <v>2</v>
      </c>
      <c r="K5" s="31" t="s">
        <v>63</v>
      </c>
      <c r="L5" s="36"/>
      <c r="M5" s="36"/>
      <c r="N5" s="36"/>
      <c r="O5" s="36"/>
      <c r="P5" s="36"/>
      <c r="Q5" s="36"/>
      <c r="R5" s="45"/>
    </row>
    <row r="6" spans="1:18" ht="34.5" customHeight="1">
      <c r="A6" s="36"/>
      <c r="B6" s="36"/>
      <c r="C6" s="31" t="s">
        <v>61</v>
      </c>
      <c r="D6" s="31" t="s">
        <v>4</v>
      </c>
      <c r="E6" s="31" t="s">
        <v>5</v>
      </c>
      <c r="F6" s="31" t="s">
        <v>5</v>
      </c>
      <c r="G6" s="31" t="s">
        <v>4</v>
      </c>
      <c r="H6" s="35" t="s">
        <v>5</v>
      </c>
      <c r="I6" s="31" t="s">
        <v>4</v>
      </c>
      <c r="J6" s="35" t="s">
        <v>5</v>
      </c>
      <c r="K6" s="31" t="s">
        <v>4</v>
      </c>
      <c r="L6" s="35" t="s">
        <v>68</v>
      </c>
      <c r="M6" s="35" t="s">
        <v>68</v>
      </c>
      <c r="N6" s="31" t="s">
        <v>61</v>
      </c>
      <c r="O6" s="31" t="s">
        <v>61</v>
      </c>
      <c r="P6" s="31" t="s">
        <v>50</v>
      </c>
      <c r="Q6" s="31" t="s">
        <v>61</v>
      </c>
      <c r="R6" s="45"/>
    </row>
    <row r="7" spans="1:18">
      <c r="A7" s="31">
        <v>1</v>
      </c>
      <c r="B7" s="31">
        <f>+A7+1</f>
        <v>2</v>
      </c>
      <c r="C7" s="31">
        <v>3</v>
      </c>
      <c r="D7" s="31">
        <v>4</v>
      </c>
      <c r="E7" s="31">
        <v>5</v>
      </c>
      <c r="F7" s="31">
        <v>6</v>
      </c>
      <c r="G7" s="31">
        <v>7</v>
      </c>
      <c r="H7" s="31">
        <v>8</v>
      </c>
      <c r="I7" s="31">
        <v>9</v>
      </c>
      <c r="J7" s="31">
        <v>10</v>
      </c>
      <c r="K7" s="31">
        <v>11</v>
      </c>
      <c r="L7" s="31">
        <v>12</v>
      </c>
      <c r="M7" s="31">
        <v>13</v>
      </c>
      <c r="N7" s="31">
        <v>14</v>
      </c>
      <c r="O7" s="31">
        <v>15</v>
      </c>
      <c r="P7" s="31">
        <v>14</v>
      </c>
      <c r="Q7" s="31">
        <v>15</v>
      </c>
      <c r="R7" s="32">
        <v>16</v>
      </c>
    </row>
    <row r="8" spans="1:18" ht="23.25" customHeight="1">
      <c r="A8" s="37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18" ht="24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1:18" ht="63.75" customHeight="1">
      <c r="A10" s="1"/>
      <c r="B10" s="31" t="s">
        <v>29</v>
      </c>
      <c r="C10" s="31"/>
      <c r="D10" s="2"/>
      <c r="E10" s="1"/>
      <c r="F10" s="35"/>
      <c r="G10" s="3"/>
      <c r="H10" s="35"/>
      <c r="I10" s="4"/>
      <c r="J10" s="35"/>
      <c r="K10" s="4"/>
      <c r="L10" s="4"/>
      <c r="M10" s="4"/>
      <c r="N10" s="31"/>
      <c r="O10" s="31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5">
        <f>1493*0.3048</f>
        <v>455.06640000000004</v>
      </c>
      <c r="G11" s="4">
        <v>746.13</v>
      </c>
      <c r="H11" s="35">
        <v>454.91400000000004</v>
      </c>
      <c r="I11" s="5">
        <v>705.7</v>
      </c>
      <c r="J11" s="3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5">
        <v>462.75</v>
      </c>
      <c r="G12" s="4">
        <v>135</v>
      </c>
      <c r="H12" s="35">
        <v>462.79399999999998</v>
      </c>
      <c r="I12" s="4">
        <v>135</v>
      </c>
      <c r="J12" s="35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84</v>
      </c>
    </row>
    <row r="13" spans="1:18" ht="51" customHeight="1">
      <c r="A13" s="1"/>
      <c r="B13" s="31" t="s">
        <v>30</v>
      </c>
      <c r="C13" s="31"/>
      <c r="D13" s="7"/>
      <c r="E13" s="1"/>
      <c r="F13" s="35"/>
      <c r="G13" s="4"/>
      <c r="H13" s="35"/>
      <c r="I13" s="4"/>
      <c r="J13" s="35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5">
        <f>1278.3*0.3048</f>
        <v>389.62583999999998</v>
      </c>
      <c r="G14" s="4">
        <v>966.02200000000005</v>
      </c>
      <c r="H14" s="35">
        <v>389.62583999999998</v>
      </c>
      <c r="I14" s="4">
        <v>966.02</v>
      </c>
      <c r="J14" s="35">
        <f>1278.3*0.3048</f>
        <v>389.62583999999998</v>
      </c>
      <c r="K14" s="4">
        <v>966.02</v>
      </c>
      <c r="L14" s="4">
        <v>0</v>
      </c>
      <c r="M14" s="4">
        <v>0</v>
      </c>
      <c r="N14" s="1"/>
      <c r="O14" s="1"/>
      <c r="P14" s="4"/>
      <c r="Q14" s="3" t="s">
        <v>74</v>
      </c>
      <c r="R14" s="6"/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5">
        <v>446.22</v>
      </c>
      <c r="G15" s="4">
        <v>1820</v>
      </c>
      <c r="H15" s="35">
        <v>446.22</v>
      </c>
      <c r="I15" s="4">
        <v>1820</v>
      </c>
      <c r="J15" s="35">
        <v>446.22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5">
        <v>458</v>
      </c>
      <c r="G16" s="4">
        <v>1237</v>
      </c>
      <c r="H16" s="35">
        <v>457.8</v>
      </c>
      <c r="I16" s="4">
        <v>1180</v>
      </c>
      <c r="J16" s="35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1" t="s">
        <v>31</v>
      </c>
      <c r="C17" s="2"/>
      <c r="D17" s="7"/>
      <c r="E17" s="1"/>
      <c r="F17" s="35"/>
      <c r="G17" s="4"/>
      <c r="H17" s="35"/>
      <c r="I17" s="4"/>
      <c r="J17" s="35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5">
        <v>286.5</v>
      </c>
      <c r="G18" s="4">
        <v>1240</v>
      </c>
      <c r="H18" s="35">
        <v>286.39999999999998</v>
      </c>
      <c r="I18" s="4">
        <v>1204.325</v>
      </c>
      <c r="J18" s="35">
        <v>286.35000000000002</v>
      </c>
      <c r="K18" s="4">
        <v>1192.961</v>
      </c>
      <c r="L18" s="4">
        <v>0</v>
      </c>
      <c r="M18" s="4">
        <v>75</v>
      </c>
      <c r="N18" s="1"/>
      <c r="O18" s="1"/>
      <c r="P18" s="4">
        <v>0</v>
      </c>
      <c r="Q18" s="3" t="s">
        <v>74</v>
      </c>
      <c r="R18" s="9" t="s">
        <v>87</v>
      </c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5">
        <v>360.57</v>
      </c>
      <c r="G19" s="4">
        <v>1485</v>
      </c>
      <c r="H19" s="35">
        <v>360.57840000000004</v>
      </c>
      <c r="I19" s="4">
        <v>1484.74</v>
      </c>
      <c r="J19" s="35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5">
        <v>239.4966</v>
      </c>
      <c r="G20" s="4">
        <v>2890</v>
      </c>
      <c r="H20" s="35">
        <v>238.95</v>
      </c>
      <c r="I20" s="4">
        <v>2659</v>
      </c>
      <c r="J20" s="35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5">
        <v>326.3</v>
      </c>
      <c r="G21" s="4">
        <v>370</v>
      </c>
      <c r="H21" s="35">
        <v>325.85000000000002</v>
      </c>
      <c r="I21" s="4">
        <v>344.642</v>
      </c>
      <c r="J21" s="35">
        <v>325.75</v>
      </c>
      <c r="K21" s="4">
        <v>338.59</v>
      </c>
      <c r="L21" s="4">
        <v>0</v>
      </c>
      <c r="M21" s="4">
        <v>35</v>
      </c>
      <c r="N21" s="1"/>
      <c r="O21" s="1">
        <v>35</v>
      </c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5">
        <v>147.5</v>
      </c>
      <c r="G22" s="4">
        <v>840</v>
      </c>
      <c r="H22" s="35">
        <v>147.375</v>
      </c>
      <c r="I22" s="4">
        <v>791.8</v>
      </c>
      <c r="J22" s="21">
        <f>483.34*0.3048</f>
        <v>147.32203200000001</v>
      </c>
      <c r="K22" s="4">
        <v>772</v>
      </c>
      <c r="L22" s="4">
        <v>15</v>
      </c>
      <c r="M22" s="4">
        <v>90</v>
      </c>
      <c r="N22" s="1"/>
      <c r="O22" s="1"/>
      <c r="P22" s="8">
        <v>0</v>
      </c>
      <c r="Q22" s="3">
        <v>4800</v>
      </c>
      <c r="R22" s="20" t="s">
        <v>83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5">
        <v>358.7</v>
      </c>
      <c r="G23" s="4">
        <v>1852</v>
      </c>
      <c r="H23" s="35">
        <v>358.7</v>
      </c>
      <c r="I23" s="4">
        <v>1852</v>
      </c>
      <c r="J23" s="35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5">
        <v>277.5</v>
      </c>
      <c r="G24" s="4">
        <v>571.22</v>
      </c>
      <c r="H24" s="35">
        <v>277.5</v>
      </c>
      <c r="I24" s="4">
        <v>571.16200000000003</v>
      </c>
      <c r="J24" s="35">
        <v>277.5</v>
      </c>
      <c r="K24" s="4">
        <v>571.16200000000003</v>
      </c>
      <c r="L24" s="4">
        <v>0</v>
      </c>
      <c r="M24" s="4">
        <v>60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1">
        <v>155.49600000000001</v>
      </c>
      <c r="G25" s="4">
        <v>567</v>
      </c>
      <c r="H25" s="35">
        <v>155.32303200000001</v>
      </c>
      <c r="I25" s="4">
        <v>547</v>
      </c>
      <c r="J25" s="35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82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5">
        <v>242.995</v>
      </c>
      <c r="G26" s="4">
        <v>10393</v>
      </c>
      <c r="H26" s="35">
        <v>239.85</v>
      </c>
      <c r="I26" s="4">
        <v>7474</v>
      </c>
      <c r="J26" s="35">
        <v>239.85</v>
      </c>
      <c r="K26" s="4">
        <v>7474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85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5">
        <f>541.33*0.3048</f>
        <v>164.99738400000001</v>
      </c>
      <c r="G27" s="4">
        <v>134</v>
      </c>
      <c r="H27" s="22" t="s">
        <v>75</v>
      </c>
      <c r="I27" s="22"/>
      <c r="J27" s="22" t="s">
        <v>75</v>
      </c>
      <c r="K27" s="22"/>
      <c r="L27" s="22"/>
      <c r="M27" s="22"/>
      <c r="N27" s="22"/>
      <c r="O27" s="22"/>
      <c r="P27" s="22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5">
        <v>124</v>
      </c>
      <c r="G28" s="4">
        <v>846</v>
      </c>
      <c r="H28" s="35">
        <v>124</v>
      </c>
      <c r="I28" s="4">
        <v>846</v>
      </c>
      <c r="J28" s="35">
        <v>124</v>
      </c>
      <c r="K28" s="4">
        <v>846</v>
      </c>
      <c r="L28" s="23">
        <v>0</v>
      </c>
      <c r="M28" s="24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5">
        <v>151.5</v>
      </c>
      <c r="G29" s="4">
        <v>408.58</v>
      </c>
      <c r="H29" s="35">
        <v>151.4</v>
      </c>
      <c r="I29" s="4">
        <v>398.048</v>
      </c>
      <c r="J29" s="35">
        <v>151.4</v>
      </c>
      <c r="K29" s="4">
        <v>398.048</v>
      </c>
      <c r="L29" s="24">
        <v>0</v>
      </c>
      <c r="M29" s="24">
        <v>55</v>
      </c>
      <c r="N29" s="1"/>
      <c r="O29" s="1"/>
      <c r="P29" s="8">
        <v>0</v>
      </c>
      <c r="Q29" s="3">
        <v>2000</v>
      </c>
      <c r="R29" s="6" t="s">
        <v>86</v>
      </c>
    </row>
    <row r="30" spans="1:45" ht="54" customHeight="1">
      <c r="A30" s="1"/>
      <c r="B30" s="31" t="s">
        <v>32</v>
      </c>
      <c r="C30" s="2"/>
      <c r="D30" s="7"/>
      <c r="E30" s="1"/>
      <c r="F30" s="35"/>
      <c r="G30" s="4"/>
      <c r="H30" s="35"/>
      <c r="I30" s="4"/>
      <c r="J30" s="35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5">
        <v>357.38</v>
      </c>
      <c r="G31" s="4">
        <v>1092</v>
      </c>
      <c r="H31" s="35">
        <v>360.43</v>
      </c>
      <c r="I31" s="4">
        <v>1092</v>
      </c>
      <c r="J31" s="35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5">
        <v>159.41</v>
      </c>
      <c r="G32" s="4">
        <v>406.62</v>
      </c>
      <c r="H32" s="35">
        <v>156.1</v>
      </c>
      <c r="I32" s="4">
        <v>168.94200000000001</v>
      </c>
      <c r="J32" s="35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5">
        <v>451.85</v>
      </c>
      <c r="G33" s="4">
        <v>2200</v>
      </c>
      <c r="H33" s="35">
        <v>451.71360000000004</v>
      </c>
      <c r="I33" s="4">
        <v>2120.1999999999998</v>
      </c>
      <c r="J33" s="35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81</v>
      </c>
      <c r="Q33" s="3" t="s">
        <v>74</v>
      </c>
      <c r="R33" s="6"/>
    </row>
    <row r="34" spans="1:18" ht="63.75" customHeight="1">
      <c r="A34" s="1"/>
      <c r="B34" s="31" t="s">
        <v>35</v>
      </c>
      <c r="C34" s="2"/>
      <c r="D34" s="7"/>
      <c r="E34" s="1"/>
      <c r="F34" s="35"/>
      <c r="G34" s="4"/>
      <c r="H34" s="35"/>
      <c r="I34" s="4"/>
      <c r="J34" s="35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5">
        <v>115.25</v>
      </c>
      <c r="G35" s="4">
        <v>367</v>
      </c>
      <c r="H35" s="35">
        <v>114.1</v>
      </c>
      <c r="I35" s="4" t="s">
        <v>51</v>
      </c>
      <c r="J35" s="35">
        <v>114.1</v>
      </c>
      <c r="K35" s="4" t="s">
        <v>51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5">
        <v>97.23</v>
      </c>
      <c r="G36" s="4">
        <v>2135</v>
      </c>
      <c r="H36" s="35">
        <v>96.523600000000002</v>
      </c>
      <c r="I36" s="4">
        <v>1628</v>
      </c>
      <c r="J36" s="35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5">
        <v>203</v>
      </c>
      <c r="G37" s="4">
        <v>2912</v>
      </c>
      <c r="H37" s="35">
        <v>199.51820000000001</v>
      </c>
      <c r="I37" s="4">
        <v>890</v>
      </c>
      <c r="J37" s="35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5"/>
      <c r="G38" s="4"/>
      <c r="H38" s="35"/>
      <c r="I38" s="4"/>
      <c r="J38" s="35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1" t="s">
        <v>33</v>
      </c>
      <c r="C39" s="2"/>
      <c r="D39" s="7"/>
      <c r="E39" s="1"/>
      <c r="F39" s="35"/>
      <c r="G39" s="4"/>
      <c r="H39" s="35"/>
      <c r="I39" s="4"/>
      <c r="J39" s="35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1">
        <v>75.135000000000005</v>
      </c>
      <c r="F40" s="21">
        <v>81.234999999999999</v>
      </c>
      <c r="G40" s="4">
        <v>558</v>
      </c>
      <c r="H40" s="21">
        <v>79.484999999999999</v>
      </c>
      <c r="I40" s="4">
        <v>460.95600000000002</v>
      </c>
      <c r="J40" s="21">
        <f>4.3+E40</f>
        <v>79.435000000000002</v>
      </c>
      <c r="K40" s="4">
        <v>453.33100000000002</v>
      </c>
      <c r="L40" s="4">
        <v>0</v>
      </c>
      <c r="M40" s="4">
        <v>60</v>
      </c>
      <c r="N40" s="1"/>
      <c r="O40" s="1"/>
      <c r="P40" s="4">
        <v>0</v>
      </c>
      <c r="Q40" s="3">
        <v>0</v>
      </c>
      <c r="R40" s="25" t="s">
        <v>78</v>
      </c>
    </row>
    <row r="41" spans="1:18" s="33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5">
        <v>74</v>
      </c>
      <c r="G41" s="4">
        <v>730</v>
      </c>
      <c r="H41" s="35">
        <v>73.92</v>
      </c>
      <c r="I41" s="4">
        <v>714.98699999999997</v>
      </c>
      <c r="J41" s="35">
        <v>73.92</v>
      </c>
      <c r="K41" s="4">
        <v>714.98699999999997</v>
      </c>
      <c r="L41" s="8">
        <v>250</v>
      </c>
      <c r="M41" s="4">
        <v>250</v>
      </c>
      <c r="N41" s="1"/>
      <c r="O41" s="1"/>
      <c r="P41" s="4">
        <v>0</v>
      </c>
      <c r="Q41" s="3">
        <v>6293</v>
      </c>
      <c r="R41" s="26" t="s">
        <v>79</v>
      </c>
    </row>
    <row r="42" spans="1:18" s="33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5">
        <v>116.7</v>
      </c>
      <c r="G42" s="4">
        <v>88</v>
      </c>
      <c r="H42" s="35">
        <v>112.4</v>
      </c>
      <c r="I42" s="4">
        <v>44.78</v>
      </c>
      <c r="J42" s="35">
        <v>111.5</v>
      </c>
      <c r="K42" s="4">
        <v>37.42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3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5" t="s">
        <v>51</v>
      </c>
      <c r="G43" s="4" t="s">
        <v>51</v>
      </c>
      <c r="H43" s="35" t="s">
        <v>51</v>
      </c>
      <c r="I43" s="4" t="s">
        <v>51</v>
      </c>
      <c r="J43" s="35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3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5">
        <v>132.5</v>
      </c>
      <c r="G44" s="4">
        <v>1145.6400000000001</v>
      </c>
      <c r="H44" s="35">
        <v>124.485</v>
      </c>
      <c r="I44" s="4">
        <v>654.9</v>
      </c>
      <c r="J44" s="21">
        <v>124.48099999999999</v>
      </c>
      <c r="K44" s="4">
        <v>654.70000000000005</v>
      </c>
      <c r="L44" s="4">
        <v>0</v>
      </c>
      <c r="M44" s="4">
        <v>60</v>
      </c>
      <c r="N44" s="1"/>
      <c r="O44" s="1"/>
      <c r="P44" s="24">
        <v>0</v>
      </c>
      <c r="Q44" s="27">
        <v>0</v>
      </c>
      <c r="R44" s="9" t="s">
        <v>88</v>
      </c>
    </row>
    <row r="45" spans="1:18" s="33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5">
        <v>124.08</v>
      </c>
      <c r="G45" s="4">
        <v>8400</v>
      </c>
      <c r="H45" s="35">
        <v>123.84</v>
      </c>
      <c r="I45" s="4">
        <v>8190</v>
      </c>
      <c r="J45" s="35">
        <v>123.84</v>
      </c>
      <c r="K45" s="4">
        <v>8190</v>
      </c>
      <c r="L45" s="4">
        <v>0</v>
      </c>
      <c r="M45" s="4">
        <v>48</v>
      </c>
      <c r="N45" s="1"/>
      <c r="O45" s="1"/>
      <c r="P45" s="4">
        <v>0</v>
      </c>
      <c r="Q45" s="3">
        <f>4200+1300</f>
        <v>5500</v>
      </c>
      <c r="R45" s="9" t="s">
        <v>92</v>
      </c>
    </row>
    <row r="46" spans="1:18" s="11" customFormat="1" ht="48" customHeight="1">
      <c r="A46" s="36" t="s">
        <v>56</v>
      </c>
      <c r="B46" s="36"/>
      <c r="C46" s="34">
        <f t="shared" ref="C46:D46" si="0">SUM(C11:C45)</f>
        <v>349765</v>
      </c>
      <c r="D46" s="34">
        <f t="shared" si="0"/>
        <v>73569</v>
      </c>
      <c r="E46" s="34"/>
      <c r="F46" s="31"/>
      <c r="G46" s="34">
        <f t="shared" ref="G46" si="1">SUM(G11:G45)</f>
        <v>46535.212</v>
      </c>
      <c r="H46" s="35"/>
      <c r="I46" s="34">
        <f>SUM(I11:I45)</f>
        <v>38944.201999999997</v>
      </c>
      <c r="J46" s="35"/>
      <c r="K46" s="34">
        <f>SUM(K11:K45)</f>
        <v>38891.800999999999</v>
      </c>
      <c r="L46" s="34">
        <f>SUM(L11:L45)</f>
        <v>1061</v>
      </c>
      <c r="M46" s="34">
        <f>SUM(M11:M45)</f>
        <v>1852.403</v>
      </c>
      <c r="N46" s="34"/>
      <c r="O46" s="34"/>
      <c r="P46" s="34"/>
      <c r="Q46" s="34">
        <f>SUM(Q11:Q45)</f>
        <v>81333</v>
      </c>
      <c r="R46" s="32"/>
    </row>
    <row r="47" spans="1:18" s="33" customFormat="1" ht="39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s="33" customFormat="1" ht="63.75" customHeight="1">
      <c r="A48" s="1"/>
      <c r="B48" s="31" t="s">
        <v>34</v>
      </c>
      <c r="C48" s="31"/>
      <c r="D48" s="2"/>
      <c r="E48" s="1"/>
      <c r="F48" s="35"/>
      <c r="G48" s="3"/>
      <c r="H48" s="35"/>
      <c r="I48" s="4"/>
      <c r="J48" s="35"/>
      <c r="K48" s="4"/>
      <c r="L48" s="3"/>
      <c r="M48" s="3"/>
      <c r="N48" s="34"/>
      <c r="O48" s="34"/>
      <c r="P48" s="3"/>
      <c r="Q48" s="3"/>
      <c r="R48" s="6"/>
    </row>
    <row r="49" spans="1:18" s="33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5">
        <v>309</v>
      </c>
      <c r="G49" s="4"/>
      <c r="H49" s="29" t="s">
        <v>51</v>
      </c>
      <c r="I49" s="30" t="s">
        <v>51</v>
      </c>
      <c r="J49" s="29" t="s">
        <v>51</v>
      </c>
      <c r="K49" s="30" t="s">
        <v>51</v>
      </c>
      <c r="L49" s="30" t="s">
        <v>51</v>
      </c>
      <c r="M49" s="19" t="s">
        <v>51</v>
      </c>
      <c r="N49" s="19" t="s">
        <v>51</v>
      </c>
      <c r="O49" s="19">
        <v>2</v>
      </c>
      <c r="P49" s="4"/>
      <c r="Q49" s="4">
        <v>8500</v>
      </c>
      <c r="R49" s="9"/>
    </row>
    <row r="50" spans="1:18" s="33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5">
        <v>395.63</v>
      </c>
      <c r="G50" s="4">
        <v>2085</v>
      </c>
      <c r="H50" s="35">
        <v>388.14</v>
      </c>
      <c r="I50" s="4">
        <v>142</v>
      </c>
      <c r="J50" s="35">
        <v>388.14</v>
      </c>
      <c r="K50" s="35">
        <v>142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3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5">
        <f>645*0.3048</f>
        <v>196.596</v>
      </c>
      <c r="G51" s="4">
        <v>4470</v>
      </c>
      <c r="H51" s="35">
        <v>196.58076000000003</v>
      </c>
      <c r="I51" s="4">
        <v>4450</v>
      </c>
      <c r="J51" s="35">
        <f>644.95*0.3048</f>
        <v>196.58076000000003</v>
      </c>
      <c r="K51" s="4">
        <v>4450</v>
      </c>
      <c r="L51" s="4">
        <v>380</v>
      </c>
      <c r="M51" s="4">
        <v>193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1"/>
      <c r="B52" s="31" t="s">
        <v>6</v>
      </c>
      <c r="C52" s="2"/>
      <c r="D52" s="7"/>
      <c r="E52" s="1"/>
      <c r="F52" s="35"/>
      <c r="G52" s="4"/>
      <c r="H52" s="35"/>
      <c r="I52" s="4"/>
      <c r="J52" s="35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5">
        <f>1689*0.3048</f>
        <v>514.80720000000008</v>
      </c>
      <c r="G53" s="4">
        <v>1572.92</v>
      </c>
      <c r="H53" s="35">
        <v>514.76148000000001</v>
      </c>
      <c r="I53" s="1">
        <v>1557.51</v>
      </c>
      <c r="J53" s="35">
        <f>1688.85*0.3048</f>
        <v>514.76148000000001</v>
      </c>
      <c r="K53" s="1">
        <v>1557.51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3" customFormat="1" ht="63.75" customHeight="1">
      <c r="A54" s="31"/>
      <c r="B54" s="31" t="s">
        <v>54</v>
      </c>
      <c r="C54" s="34"/>
      <c r="D54" s="7"/>
      <c r="E54" s="34"/>
      <c r="F54" s="35"/>
      <c r="G54" s="35"/>
      <c r="H54" s="31"/>
      <c r="I54" s="1"/>
      <c r="J54" s="31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5">
        <v>253</v>
      </c>
      <c r="G55" s="4">
        <v>3384</v>
      </c>
      <c r="H55" s="35">
        <v>252.51220000000001</v>
      </c>
      <c r="I55" s="4">
        <v>2915.04</v>
      </c>
      <c r="J55" s="35">
        <f>(7/12+28)*0.3048+E55</f>
        <v>252.51220000000001</v>
      </c>
      <c r="K55" s="4">
        <v>2915.04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1" t="s">
        <v>33</v>
      </c>
      <c r="C56" s="2"/>
      <c r="D56" s="7"/>
      <c r="E56" s="1"/>
      <c r="F56" s="35"/>
      <c r="G56" s="4"/>
      <c r="H56" s="35"/>
      <c r="I56" s="4"/>
      <c r="J56" s="35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5">
        <v>95.88</v>
      </c>
      <c r="G57" s="4">
        <v>2537</v>
      </c>
      <c r="H57" s="35">
        <v>95.165000000000006</v>
      </c>
      <c r="I57" s="4">
        <v>2381.41</v>
      </c>
      <c r="J57" s="21">
        <v>95.165000000000006</v>
      </c>
      <c r="K57" s="4">
        <v>2381.41</v>
      </c>
      <c r="L57" s="4">
        <v>0</v>
      </c>
      <c r="M57" s="4">
        <v>0</v>
      </c>
      <c r="N57" s="28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1">
        <v>118.26</v>
      </c>
      <c r="G58" s="4">
        <v>665</v>
      </c>
      <c r="H58" s="21">
        <v>117.241</v>
      </c>
      <c r="I58" s="4">
        <v>467.38</v>
      </c>
      <c r="J58" s="21">
        <v>117.19499999999999</v>
      </c>
      <c r="K58" s="4">
        <v>462.53</v>
      </c>
      <c r="L58" s="4">
        <v>0</v>
      </c>
      <c r="M58" s="4">
        <v>92.53</v>
      </c>
      <c r="N58" s="1"/>
      <c r="O58" s="1"/>
      <c r="P58" s="4">
        <v>0</v>
      </c>
      <c r="Q58" s="3">
        <v>6251</v>
      </c>
      <c r="R58" s="6" t="s">
        <v>80</v>
      </c>
    </row>
    <row r="59" spans="1:18" s="33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1">
        <v>195.376</v>
      </c>
      <c r="G59" s="4">
        <v>397</v>
      </c>
      <c r="H59" s="21">
        <v>194.46199999999999</v>
      </c>
      <c r="I59" s="5">
        <v>272.56</v>
      </c>
      <c r="J59" s="21">
        <v>194.435</v>
      </c>
      <c r="K59" s="5">
        <v>269.334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3" customFormat="1" ht="63.75" customHeight="1">
      <c r="A60" s="31"/>
      <c r="B60" s="31" t="s">
        <v>3</v>
      </c>
      <c r="C60" s="34">
        <f t="shared" ref="C60:D60" si="2">SUM(C49:C59)</f>
        <v>117414</v>
      </c>
      <c r="D60" s="34">
        <f t="shared" si="2"/>
        <v>36780</v>
      </c>
      <c r="E60" s="34"/>
      <c r="F60" s="34"/>
      <c r="G60" s="34">
        <f t="shared" ref="G60" si="3">SUM(G49:G59)</f>
        <v>15110.92</v>
      </c>
      <c r="H60" s="35"/>
      <c r="I60" s="34">
        <f>SUM(I49:I59)</f>
        <v>12185.899999999998</v>
      </c>
      <c r="J60" s="35"/>
      <c r="K60" s="34">
        <f t="shared" ref="K60" si="4">SUM(K49:K59)</f>
        <v>12177.824000000001</v>
      </c>
      <c r="L60" s="34">
        <f t="shared" ref="L60:M60" si="5">SUM(L49:L59)</f>
        <v>380</v>
      </c>
      <c r="M60" s="34">
        <f t="shared" si="5"/>
        <v>285.52999999999997</v>
      </c>
      <c r="N60" s="34"/>
      <c r="O60" s="34"/>
      <c r="P60" s="3"/>
      <c r="Q60" s="34">
        <f t="shared" ref="Q60" si="6">SUM(Q49:Q59)</f>
        <v>39951</v>
      </c>
      <c r="R60" s="6"/>
    </row>
    <row r="61" spans="1:18" s="33" customFormat="1" ht="63.75" customHeight="1">
      <c r="A61" s="31"/>
      <c r="B61" s="31" t="s">
        <v>57</v>
      </c>
      <c r="C61" s="34">
        <f t="shared" ref="C61:D61" si="7">C60+C46</f>
        <v>467179</v>
      </c>
      <c r="D61" s="34">
        <f t="shared" si="7"/>
        <v>110349</v>
      </c>
      <c r="E61" s="34"/>
      <c r="F61" s="34"/>
      <c r="G61" s="34">
        <f t="shared" ref="G61" si="8">G60+G46</f>
        <v>61646.131999999998</v>
      </c>
      <c r="H61" s="35"/>
      <c r="I61" s="34">
        <f t="shared" ref="I61:K61" si="9">I60+I46</f>
        <v>51130.101999999999</v>
      </c>
      <c r="J61" s="35"/>
      <c r="K61" s="34">
        <f t="shared" si="9"/>
        <v>51069.625</v>
      </c>
      <c r="L61" s="34">
        <f t="shared" ref="L61:M61" si="10">L60+L46</f>
        <v>1441</v>
      </c>
      <c r="M61" s="34">
        <f t="shared" si="10"/>
        <v>2137.933</v>
      </c>
      <c r="N61" s="34"/>
      <c r="O61" s="34"/>
      <c r="P61" s="3"/>
      <c r="Q61" s="34">
        <f t="shared" ref="Q61" si="11">Q60+Q46</f>
        <v>121284</v>
      </c>
      <c r="R61" s="6"/>
    </row>
  </sheetData>
  <mergeCells count="19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47:R47"/>
    <mergeCell ref="A8:R9"/>
    <mergeCell ref="A3:A6"/>
    <mergeCell ref="B3:B6"/>
    <mergeCell ref="L3:L5"/>
    <mergeCell ref="J3:K4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0" fitToHeight="2" orientation="portrait" r:id="rId1"/>
  <headerFooter alignWithMargins="0"/>
  <rowBreaks count="1" manualBreakCount="1">
    <brk id="38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2016-11-05T04:16:12Z</cp:lastPrinted>
  <dcterms:created xsi:type="dcterms:W3CDTF">2000-07-15T07:26:51Z</dcterms:created>
  <dcterms:modified xsi:type="dcterms:W3CDTF">2016-11-05T04:33:21Z</dcterms:modified>
</cp:coreProperties>
</file>