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33" i="3" l="1"/>
  <c r="M12" i="3"/>
  <c r="J40" i="3"/>
  <c r="J37" i="3"/>
  <c r="J51" i="3"/>
  <c r="J31" i="3" l="1"/>
  <c r="M15" i="3" l="1"/>
  <c r="J15" i="3"/>
  <c r="M20" i="3"/>
  <c r="J50" i="3" l="1"/>
  <c r="J24" i="3"/>
  <c r="J11" i="3" l="1"/>
  <c r="J53" i="3" l="1"/>
  <c r="J19" i="3"/>
  <c r="AS27" i="3"/>
  <c r="J36" i="3" l="1"/>
  <c r="J55" i="3" l="1"/>
  <c r="J14" i="3" l="1"/>
  <c r="I60" i="3" l="1"/>
  <c r="I46" i="3"/>
  <c r="F14" i="3"/>
  <c r="I61" i="3" l="1"/>
  <c r="J29" i="3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<sst xmlns="http://schemas.openxmlformats.org/spreadsheetml/2006/main" count="144" uniqueCount="94">
  <si>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</si>
  <si>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</si>
  <si>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</si>
  <si>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</si>
  <si>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</si>
  <si>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</si>
  <si>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</si>
  <si>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</si>
  <si>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</si>
  <si>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</si>
  <si>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</si>
  <si>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</si>
  <si>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</si>
  <si>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</si>
  <si>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</si>
  <si>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</si>
  <si>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</si>
  <si>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</si>
  <si>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</si>
  <si>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</si>
  <si>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</si>
  <si>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</si>
  <si>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</si>
  <si>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</si>
  <si>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</si>
  <si>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</si>
  <si>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</si>
  <si>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</si>
  <si>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</si>
  <si>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</si>
  <si>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</si>
  <si>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</si>
  <si>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</si>
  <si>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</si>
  <si>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</si>
  <si>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</si>
  <si>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</si>
  <si>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</si>
  <si>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</si>
  <si>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</si>
  <si>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</si>
  <si>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</si>
  <si>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</si>
  <si>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</si>
  <si>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</si>
  <si>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</si>
  <si>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</si>
  <si>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</si>
  <si>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</si>
  <si>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</si>
  <si>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</si>
  <si>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</si>
  <si>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</si>
  <si>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</si>
  <si>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</si>
  <si>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</si>
  <si>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</si>
  <si>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</si>
  <si>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</si>
  <si>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</si>
  <si>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</si>
  <si>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</si>
  <si>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</si>
  <si>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</si>
  <si>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</si>
  <si>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</si>
  <si>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</si>
  <si>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</si>
  <si>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</si>
  <si>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</si>
  <si>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</si>
  <si>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</si>
  <si>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</si>
  <si>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</si>
  <si>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</si>
  <si>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</si>
  <si>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</si>
  <si>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</si>
  <si>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</si>
  <si>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</si>
  <si>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                                                                                                                                                                                  </t>
  </si>
  <si>
    <t>surplus 371 cusecs</t>
  </si>
  <si>
    <t>thru LF canal</t>
  </si>
  <si>
    <t>thru RF canal</t>
  </si>
  <si>
    <t>surplus 120 cusecs</t>
  </si>
  <si>
    <t xml:space="preserve"> Water level on 06.10.2016</t>
  </si>
  <si>
    <t>3 ft</t>
  </si>
  <si>
    <t>weir 125, RF canal 25 c/s</t>
  </si>
  <si>
    <t>Surplus 742 c/s</t>
  </si>
  <si>
    <t xml:space="preserve"> TELANGANA MEDIUM IRRIGATION PROJECTS (BASIN WISE) 
DAILY WATER LEVELS on 07.10.2016</t>
  </si>
  <si>
    <t xml:space="preserve"> Water level on 07.10.2016</t>
  </si>
  <si>
    <t>RF 96 c/s</t>
  </si>
  <si>
    <t>Surplus 450 c/s</t>
  </si>
  <si>
    <t>gauge level 11.6 @ 3.3 ft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</si>
</sst>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zoomScale="59" zoomScaleNormal="57" zoomScaleSheetLayoutView="59" workbookViewId="0">
      <pane ySplit="6" topLeftCell="A44" activePane="bottomLeft" state="frozen"/>
      <selection pane="bottomLeft" activeCell="G5" sqref="G5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 x14ac:dyDescent="0.2">
      <c r="A1" s="54" t="s">
        <v>89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38.25" customHeight="1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9" customHeight="1" x14ac:dyDescent="0.2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61" t="s">
        <v>85</v>
      </c>
      <c r="I3" s="62"/>
      <c r="J3" s="53" t="s">
        <v>90</v>
      </c>
      <c r="K3" s="53"/>
      <c r="L3" s="51" t="s">
        <v>48</v>
      </c>
      <c r="M3" s="51" t="s">
        <v>65</v>
      </c>
      <c r="N3" s="51" t="s">
        <v>71</v>
      </c>
      <c r="O3" s="51" t="s">
        <v>72</v>
      </c>
      <c r="P3" s="51" t="s">
        <v>49</v>
      </c>
      <c r="Q3" s="51" t="s">
        <v>74</v>
      </c>
      <c r="R3" s="60" t="s">
        <v>63</v>
      </c>
    </row>
    <row r="4" spans="1:18" ht="71.25" customHeight="1" x14ac:dyDescent="0.2">
      <c r="A4" s="51"/>
      <c r="B4" s="51"/>
      <c r="C4" s="51"/>
      <c r="D4" s="51"/>
      <c r="E4" s="51"/>
      <c r="F4" s="51"/>
      <c r="G4" s="51"/>
      <c r="H4" s="63"/>
      <c r="I4" s="64"/>
      <c r="J4" s="53"/>
      <c r="K4" s="53"/>
      <c r="L4" s="51"/>
      <c r="M4" s="51"/>
      <c r="N4" s="51"/>
      <c r="O4" s="51"/>
      <c r="P4" s="51"/>
      <c r="Q4" s="51"/>
      <c r="R4" s="60"/>
    </row>
    <row r="5" spans="1:18" ht="48.75" customHeight="1" x14ac:dyDescent="0.2">
      <c r="A5" s="51"/>
      <c r="B5" s="51"/>
      <c r="C5" s="51"/>
      <c r="D5" s="51"/>
      <c r="E5" s="51"/>
      <c r="F5" s="45" t="s">
        <v>2</v>
      </c>
      <c r="G5" s="45" t="s">
        <v>64</v>
      </c>
      <c r="H5" s="48" t="s">
        <v>2</v>
      </c>
      <c r="I5" s="45" t="s">
        <v>64</v>
      </c>
      <c r="J5" s="48" t="s">
        <v>2</v>
      </c>
      <c r="K5" s="45" t="s">
        <v>64</v>
      </c>
      <c r="L5" s="51"/>
      <c r="M5" s="51"/>
      <c r="N5" s="51"/>
      <c r="O5" s="51"/>
      <c r="P5" s="51"/>
      <c r="Q5" s="51"/>
      <c r="R5" s="60"/>
    </row>
    <row r="6" spans="1:18" ht="34.5" customHeight="1" x14ac:dyDescent="0.2">
      <c r="A6" s="51"/>
      <c r="B6" s="51"/>
      <c r="C6" s="45" t="s">
        <v>62</v>
      </c>
      <c r="D6" s="45" t="s">
        <v>4</v>
      </c>
      <c r="E6" s="45" t="s">
        <v>5</v>
      </c>
      <c r="F6" s="45" t="s">
        <v>5</v>
      </c>
      <c r="G6" s="45" t="s">
        <v>4</v>
      </c>
      <c r="H6" s="48" t="s">
        <v>5</v>
      </c>
      <c r="I6" s="45" t="s">
        <v>4</v>
      </c>
      <c r="J6" s="48" t="s">
        <v>5</v>
      </c>
      <c r="K6" s="45" t="s">
        <v>4</v>
      </c>
      <c r="L6" s="48" t="s">
        <v>69</v>
      </c>
      <c r="M6" s="48" t="s">
        <v>69</v>
      </c>
      <c r="N6" s="45" t="s">
        <v>62</v>
      </c>
      <c r="O6" s="45" t="s">
        <v>62</v>
      </c>
      <c r="P6" s="45" t="s">
        <v>50</v>
      </c>
      <c r="Q6" s="45" t="s">
        <v>62</v>
      </c>
      <c r="R6" s="60"/>
    </row>
    <row r="7" spans="1:18" x14ac:dyDescent="0.2">
      <c r="A7" s="45">
        <v>1</v>
      </c>
      <c r="B7" s="45">
        <f>+A7+1</f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14</v>
      </c>
      <c r="Q7" s="45">
        <v>15</v>
      </c>
      <c r="R7" s="46">
        <v>16</v>
      </c>
    </row>
    <row r="8" spans="1:18" ht="23.25" customHeight="1" x14ac:dyDescent="0.2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4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63.75" customHeight="1" x14ac:dyDescent="0.2">
      <c r="A10" s="1"/>
      <c r="B10" s="45" t="s">
        <v>29</v>
      </c>
      <c r="C10" s="45"/>
      <c r="D10" s="2"/>
      <c r="E10" s="1"/>
      <c r="F10" s="48"/>
      <c r="G10" s="3"/>
      <c r="H10" s="48"/>
      <c r="I10" s="4"/>
      <c r="J10" s="48"/>
      <c r="K10" s="4"/>
      <c r="L10" s="4"/>
      <c r="M10" s="4"/>
      <c r="N10" s="45"/>
      <c r="O10" s="45"/>
      <c r="P10" s="5"/>
      <c r="Q10" s="5"/>
      <c r="R10" s="6"/>
    </row>
    <row r="11" spans="1:18" s="29" customFormat="1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8">
        <f>1493*0.3048</f>
        <v>455.06640000000004</v>
      </c>
      <c r="G11" s="4">
        <v>746.13</v>
      </c>
      <c r="H11" s="48">
        <v>455.82840000000004</v>
      </c>
      <c r="I11" s="5">
        <v>746.13</v>
      </c>
      <c r="J11" s="48">
        <f>1495.5*0.3048</f>
        <v>455.82840000000004</v>
      </c>
      <c r="K11" s="5">
        <v>746.13</v>
      </c>
      <c r="L11" s="4">
        <v>532</v>
      </c>
      <c r="M11" s="4">
        <v>532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8">
        <v>462.75</v>
      </c>
      <c r="G12" s="4">
        <v>135</v>
      </c>
      <c r="H12" s="48">
        <v>464.27</v>
      </c>
      <c r="I12" s="4">
        <v>135</v>
      </c>
      <c r="J12" s="48">
        <v>464.27</v>
      </c>
      <c r="K12" s="4">
        <v>135</v>
      </c>
      <c r="L12" s="8">
        <v>37610</v>
      </c>
      <c r="M12" s="4">
        <f>L12</f>
        <v>37610</v>
      </c>
      <c r="N12" s="1"/>
      <c r="O12" s="1"/>
      <c r="P12" s="8"/>
      <c r="Q12" s="3" t="s">
        <v>75</v>
      </c>
      <c r="R12" s="6" t="s">
        <v>93</v>
      </c>
    </row>
    <row r="13" spans="1:18" ht="51" customHeight="1" x14ac:dyDescent="0.2">
      <c r="A13" s="1"/>
      <c r="B13" s="45" t="s">
        <v>30</v>
      </c>
      <c r="C13" s="45"/>
      <c r="D13" s="7"/>
      <c r="E13" s="1"/>
      <c r="F13" s="48"/>
      <c r="G13" s="4"/>
      <c r="H13" s="48"/>
      <c r="I13" s="4"/>
      <c r="J13" s="48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8">
        <f>1278.3*0.3048</f>
        <v>389.62583999999998</v>
      </c>
      <c r="G14" s="4">
        <v>966.02200000000005</v>
      </c>
      <c r="H14" s="48">
        <v>389.62583999999998</v>
      </c>
      <c r="I14" s="4">
        <v>966.02</v>
      </c>
      <c r="J14" s="48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8">
        <v>446.22</v>
      </c>
      <c r="G15" s="4">
        <v>1820</v>
      </c>
      <c r="H15" s="48">
        <v>446.30340000000001</v>
      </c>
      <c r="I15" s="4">
        <v>1820</v>
      </c>
      <c r="J15" s="48">
        <f>1464.25*0.3048</f>
        <v>446.30340000000001</v>
      </c>
      <c r="K15" s="4">
        <v>1820</v>
      </c>
      <c r="L15" s="4">
        <v>862</v>
      </c>
      <c r="M15" s="4">
        <f>742+120</f>
        <v>862</v>
      </c>
      <c r="N15" s="1"/>
      <c r="O15" s="1"/>
      <c r="P15" s="4"/>
      <c r="Q15" s="3" t="s">
        <v>75</v>
      </c>
      <c r="R15" s="6" t="s">
        <v>88</v>
      </c>
    </row>
    <row r="16" spans="1:18" s="29" customFormat="1" ht="63.7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8">
        <v>458</v>
      </c>
      <c r="G16" s="4">
        <v>1237</v>
      </c>
      <c r="H16" s="48">
        <v>457.9</v>
      </c>
      <c r="I16" s="4">
        <v>1213</v>
      </c>
      <c r="J16" s="48">
        <v>457.9</v>
      </c>
      <c r="K16" s="4">
        <v>1213</v>
      </c>
      <c r="L16" s="4">
        <v>838</v>
      </c>
      <c r="M16" s="4">
        <v>838</v>
      </c>
      <c r="N16" s="1"/>
      <c r="O16" s="1"/>
      <c r="P16" s="4"/>
      <c r="Q16" s="3" t="s">
        <v>75</v>
      </c>
      <c r="R16" s="6" t="s">
        <v>79</v>
      </c>
    </row>
    <row r="17" spans="1:45" ht="63.75" customHeight="1" x14ac:dyDescent="0.2">
      <c r="A17" s="1"/>
      <c r="B17" s="45" t="s">
        <v>31</v>
      </c>
      <c r="C17" s="2"/>
      <c r="D17" s="7"/>
      <c r="E17" s="1"/>
      <c r="F17" s="48"/>
      <c r="G17" s="4"/>
      <c r="H17" s="48"/>
      <c r="I17" s="4"/>
      <c r="J17" s="48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8">
        <v>286.5</v>
      </c>
      <c r="G18" s="4">
        <v>1240</v>
      </c>
      <c r="H18" s="48">
        <v>286.39999999999998</v>
      </c>
      <c r="I18" s="4">
        <v>1204.325</v>
      </c>
      <c r="J18" s="48">
        <v>286.39999999999998</v>
      </c>
      <c r="K18" s="4">
        <v>1204.325</v>
      </c>
      <c r="L18" s="4">
        <v>605</v>
      </c>
      <c r="M18" s="4">
        <v>605</v>
      </c>
      <c r="N18" s="1"/>
      <c r="O18" s="1"/>
      <c r="P18" s="4">
        <v>0</v>
      </c>
      <c r="Q18" s="3" t="s">
        <v>75</v>
      </c>
      <c r="R18" s="9" t="s">
        <v>79</v>
      </c>
    </row>
    <row r="19" spans="1:45" s="29" customFormat="1" ht="55.5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8">
        <v>360.57</v>
      </c>
      <c r="G19" s="4">
        <v>1485</v>
      </c>
      <c r="H19" s="48">
        <v>360.57840000000004</v>
      </c>
      <c r="I19" s="4">
        <v>1484.79</v>
      </c>
      <c r="J19" s="48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8">
        <v>239.4966</v>
      </c>
      <c r="G20" s="4">
        <v>2890</v>
      </c>
      <c r="H20" s="48">
        <v>238.85</v>
      </c>
      <c r="I20" s="4">
        <v>2619</v>
      </c>
      <c r="J20" s="48">
        <v>238.85</v>
      </c>
      <c r="K20" s="4">
        <v>2619</v>
      </c>
      <c r="L20" s="4">
        <v>380</v>
      </c>
      <c r="M20" s="4">
        <f>210+170</f>
        <v>380</v>
      </c>
      <c r="N20" s="1"/>
      <c r="O20" s="1"/>
      <c r="P20" s="8">
        <v>0</v>
      </c>
      <c r="Q20" s="3">
        <v>4000</v>
      </c>
      <c r="R20" s="6" t="s">
        <v>79</v>
      </c>
    </row>
    <row r="21" spans="1:45" s="29" customFormat="1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8">
        <v>326.3</v>
      </c>
      <c r="G21" s="4">
        <v>370</v>
      </c>
      <c r="H21" s="48">
        <v>326.3</v>
      </c>
      <c r="I21" s="4">
        <v>370</v>
      </c>
      <c r="J21" s="48">
        <v>326.25</v>
      </c>
      <c r="K21" s="4">
        <v>367.48899999999998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/>
    </row>
    <row r="22" spans="1:45" s="28" customFormat="1" ht="77.25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8">
        <v>147.5</v>
      </c>
      <c r="G22" s="4">
        <v>840</v>
      </c>
      <c r="H22" s="48">
        <v>147.6</v>
      </c>
      <c r="I22" s="4">
        <v>840</v>
      </c>
      <c r="J22" s="48">
        <v>147.6</v>
      </c>
      <c r="K22" s="4">
        <v>840</v>
      </c>
      <c r="L22" s="4">
        <v>810</v>
      </c>
      <c r="M22" s="4">
        <v>810</v>
      </c>
      <c r="N22" s="1"/>
      <c r="O22" s="1"/>
      <c r="P22" s="8">
        <v>0</v>
      </c>
      <c r="Q22" s="3">
        <v>4800</v>
      </c>
      <c r="R22" s="41"/>
    </row>
    <row r="23" spans="1:45" s="29" customFormat="1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8">
        <v>358.7</v>
      </c>
      <c r="G23" s="4">
        <v>1852</v>
      </c>
      <c r="H23" s="48">
        <v>358.5</v>
      </c>
      <c r="I23" s="4">
        <v>1720</v>
      </c>
      <c r="J23" s="48">
        <v>358.5</v>
      </c>
      <c r="K23" s="4">
        <v>1720</v>
      </c>
      <c r="L23" s="4">
        <v>0</v>
      </c>
      <c r="M23" s="4">
        <v>0</v>
      </c>
      <c r="N23" s="1"/>
      <c r="O23" s="1"/>
      <c r="P23" s="8">
        <v>0</v>
      </c>
      <c r="Q23" s="3">
        <v>6000</v>
      </c>
      <c r="R23" s="9"/>
    </row>
    <row r="24" spans="1:45" s="29" customFormat="1" ht="66.7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8">
        <v>277.5</v>
      </c>
      <c r="G24" s="4">
        <v>571.22</v>
      </c>
      <c r="H24" s="48">
        <v>277.49997840000003</v>
      </c>
      <c r="I24" s="4">
        <v>571.16200000000003</v>
      </c>
      <c r="J24" s="48">
        <f>910.433*0.3048</f>
        <v>277.49997840000003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44" customFormat="1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8">
        <v>155.43</v>
      </c>
      <c r="I25" s="4">
        <v>559.38</v>
      </c>
      <c r="J25" s="48">
        <v>155.43</v>
      </c>
      <c r="K25" s="4">
        <v>559.38</v>
      </c>
      <c r="L25" s="4">
        <v>0</v>
      </c>
      <c r="M25" s="4">
        <v>26.850999999999999</v>
      </c>
      <c r="N25" s="1"/>
      <c r="O25" s="1"/>
      <c r="P25" s="4">
        <v>0</v>
      </c>
      <c r="Q25" s="3">
        <v>3000</v>
      </c>
      <c r="R25" s="6" t="s">
        <v>83</v>
      </c>
    </row>
    <row r="26" spans="1:45" s="28" customFormat="1" ht="5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48">
        <v>242.995</v>
      </c>
      <c r="G26" s="4">
        <v>10393</v>
      </c>
      <c r="H26" s="48">
        <v>240</v>
      </c>
      <c r="I26" s="4">
        <v>7607</v>
      </c>
      <c r="J26" s="48">
        <v>240.5</v>
      </c>
      <c r="K26" s="4">
        <v>7696</v>
      </c>
      <c r="L26" s="7">
        <v>500</v>
      </c>
      <c r="M26" s="7">
        <v>0</v>
      </c>
      <c r="N26" s="1"/>
      <c r="O26" s="1"/>
      <c r="P26" s="8">
        <v>0</v>
      </c>
      <c r="Q26" s="3">
        <v>480</v>
      </c>
      <c r="R26" s="6" t="s">
        <v>82</v>
      </c>
    </row>
    <row r="27" spans="1:45" s="29" customFormat="1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48">
        <f>541.33*0.3048</f>
        <v>164.99738400000001</v>
      </c>
      <c r="G27" s="4">
        <v>134</v>
      </c>
      <c r="H27" s="25" t="s">
        <v>80</v>
      </c>
      <c r="I27" s="25"/>
      <c r="J27" s="25" t="s">
        <v>80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8">
        <v>124</v>
      </c>
      <c r="G28" s="4">
        <v>846</v>
      </c>
      <c r="H28" s="48">
        <v>124.02</v>
      </c>
      <c r="I28" s="4">
        <v>846</v>
      </c>
      <c r="J28" s="48">
        <v>124.02</v>
      </c>
      <c r="K28" s="4">
        <v>846</v>
      </c>
      <c r="L28" s="31">
        <v>150</v>
      </c>
      <c r="M28" s="23">
        <v>150</v>
      </c>
      <c r="N28" s="3"/>
      <c r="O28" s="1"/>
      <c r="P28" s="4">
        <v>0</v>
      </c>
      <c r="Q28" s="3">
        <v>2000</v>
      </c>
      <c r="R28" s="6" t="s">
        <v>87</v>
      </c>
    </row>
    <row r="29" spans="1:45" s="29" customFormat="1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8">
        <v>151.5</v>
      </c>
      <c r="G29" s="4">
        <v>408.58</v>
      </c>
      <c r="H29" s="48">
        <v>151.497792</v>
      </c>
      <c r="I29" s="4">
        <v>409</v>
      </c>
      <c r="J29" s="48">
        <f>497.04*0.3048</f>
        <v>151.497792</v>
      </c>
      <c r="K29" s="4">
        <v>409</v>
      </c>
      <c r="L29" s="23">
        <v>0</v>
      </c>
      <c r="M29" s="23">
        <v>55</v>
      </c>
      <c r="N29" s="1"/>
      <c r="O29" s="1"/>
      <c r="P29" s="8">
        <v>0</v>
      </c>
      <c r="Q29" s="3">
        <v>2000</v>
      </c>
      <c r="R29" s="6" t="s">
        <v>77</v>
      </c>
    </row>
    <row r="30" spans="1:45" ht="54" customHeight="1" x14ac:dyDescent="0.2">
      <c r="A30" s="1"/>
      <c r="B30" s="45" t="s">
        <v>32</v>
      </c>
      <c r="C30" s="2"/>
      <c r="D30" s="7"/>
      <c r="E30" s="1"/>
      <c r="F30" s="48"/>
      <c r="G30" s="4"/>
      <c r="H30" s="48"/>
      <c r="I30" s="4"/>
      <c r="J30" s="48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8">
        <v>357.38</v>
      </c>
      <c r="G31" s="4">
        <v>1092</v>
      </c>
      <c r="H31" s="48">
        <v>360.43</v>
      </c>
      <c r="I31" s="4">
        <v>1092</v>
      </c>
      <c r="J31" s="48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s="29" customFormat="1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8">
        <v>159.41</v>
      </c>
      <c r="G32" s="4">
        <v>406.62</v>
      </c>
      <c r="H32" s="48">
        <v>156.55000000000001</v>
      </c>
      <c r="I32" s="4">
        <v>192.97399999999999</v>
      </c>
      <c r="J32" s="48">
        <v>156.5</v>
      </c>
      <c r="K32" s="4">
        <v>190.21</v>
      </c>
      <c r="L32" s="4">
        <v>0</v>
      </c>
      <c r="M32" s="4">
        <v>32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 x14ac:dyDescent="0.2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8">
        <v>451.85</v>
      </c>
      <c r="G33" s="4">
        <v>2200</v>
      </c>
      <c r="H33" s="48">
        <v>451.94220000000001</v>
      </c>
      <c r="I33" s="4">
        <v>2200</v>
      </c>
      <c r="J33" s="48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/>
      <c r="Q33" s="3" t="s">
        <v>75</v>
      </c>
      <c r="R33" s="6"/>
    </row>
    <row r="34" spans="1:18" ht="63.75" customHeight="1" x14ac:dyDescent="0.2">
      <c r="A34" s="1"/>
      <c r="B34" s="45" t="s">
        <v>35</v>
      </c>
      <c r="C34" s="2"/>
      <c r="D34" s="7"/>
      <c r="E34" s="1"/>
      <c r="F34" s="48"/>
      <c r="G34" s="4"/>
      <c r="H34" s="48"/>
      <c r="I34" s="4"/>
      <c r="J34" s="48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8">
        <v>115.25</v>
      </c>
      <c r="G35" s="4">
        <v>367</v>
      </c>
      <c r="H35" s="48">
        <v>114.5</v>
      </c>
      <c r="I35" s="4">
        <v>306.35500000000002</v>
      </c>
      <c r="J35" s="48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8">
        <v>97.23</v>
      </c>
      <c r="G36" s="4">
        <v>2135</v>
      </c>
      <c r="H36" s="48">
        <v>97.234799999999993</v>
      </c>
      <c r="I36" s="4">
        <v>2135</v>
      </c>
      <c r="J36" s="48">
        <f>(4/12+34)*0.3048+E36</f>
        <v>97.234799999999993</v>
      </c>
      <c r="K36" s="4">
        <v>2135</v>
      </c>
      <c r="L36" s="4">
        <v>180</v>
      </c>
      <c r="M36" s="4">
        <v>180</v>
      </c>
      <c r="N36" s="4"/>
      <c r="O36" s="1"/>
      <c r="P36" s="4">
        <v>2</v>
      </c>
      <c r="Q36" s="3">
        <v>8700</v>
      </c>
      <c r="R36" s="6"/>
    </row>
    <row r="37" spans="1:18" s="29" customFormat="1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8">
        <v>203</v>
      </c>
      <c r="G37" s="4">
        <v>2912</v>
      </c>
      <c r="H37" s="48">
        <v>199.41660000000002</v>
      </c>
      <c r="I37" s="4">
        <v>855</v>
      </c>
      <c r="J37" s="48">
        <f>(5/12+23)*0.3048+E37</f>
        <v>199.46740000000003</v>
      </c>
      <c r="K37" s="4">
        <v>873</v>
      </c>
      <c r="L37" s="4">
        <v>280</v>
      </c>
      <c r="M37" s="4">
        <v>80</v>
      </c>
      <c r="N37" s="1"/>
      <c r="O37" s="1"/>
      <c r="P37" s="4">
        <v>0</v>
      </c>
      <c r="Q37" s="3">
        <v>5180</v>
      </c>
      <c r="R37" s="6"/>
    </row>
    <row r="38" spans="1:18" ht="42" customHeight="1" x14ac:dyDescent="0.2">
      <c r="A38" s="1"/>
      <c r="B38" s="1"/>
      <c r="C38" s="2"/>
      <c r="D38" s="7"/>
      <c r="E38" s="1"/>
      <c r="F38" s="48"/>
      <c r="G38" s="4"/>
      <c r="H38" s="48"/>
      <c r="I38" s="4"/>
      <c r="J38" s="48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 x14ac:dyDescent="0.2">
      <c r="A39" s="1"/>
      <c r="B39" s="45" t="s">
        <v>33</v>
      </c>
      <c r="C39" s="2"/>
      <c r="D39" s="7"/>
      <c r="E39" s="1"/>
      <c r="F39" s="48"/>
      <c r="G39" s="4"/>
      <c r="H39" s="48"/>
      <c r="I39" s="4"/>
      <c r="J39" s="48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45">
        <v>75.135000000000005</v>
      </c>
      <c r="F40" s="22">
        <v>81.234999999999999</v>
      </c>
      <c r="G40" s="4">
        <v>558</v>
      </c>
      <c r="H40" s="22">
        <v>81.234999999999999</v>
      </c>
      <c r="I40" s="4">
        <v>557.89</v>
      </c>
      <c r="J40" s="22">
        <f>5.9+E40</f>
        <v>81.035000000000011</v>
      </c>
      <c r="K40" s="4">
        <v>530.67999999999995</v>
      </c>
      <c r="L40" s="4">
        <v>500</v>
      </c>
      <c r="M40" s="4">
        <v>21</v>
      </c>
      <c r="N40" s="1"/>
      <c r="O40" s="1"/>
      <c r="P40" s="4">
        <v>0</v>
      </c>
      <c r="Q40" s="3">
        <v>0</v>
      </c>
      <c r="R40" s="21" t="s">
        <v>79</v>
      </c>
    </row>
    <row r="41" spans="1:18" s="30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8">
        <v>74</v>
      </c>
      <c r="G41" s="4">
        <v>730</v>
      </c>
      <c r="H41" s="48">
        <v>73.2</v>
      </c>
      <c r="I41" s="4">
        <v>582.59199999999998</v>
      </c>
      <c r="J41" s="48">
        <v>73.22</v>
      </c>
      <c r="K41" s="4">
        <v>584.64</v>
      </c>
      <c r="L41" s="8">
        <v>1632</v>
      </c>
      <c r="M41" s="4">
        <v>297</v>
      </c>
      <c r="N41" s="1"/>
      <c r="O41" s="1"/>
      <c r="P41" s="4">
        <v>0</v>
      </c>
      <c r="Q41" s="3">
        <v>6293</v>
      </c>
      <c r="R41" s="27"/>
    </row>
    <row r="42" spans="1:18" s="30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8">
        <v>116.7</v>
      </c>
      <c r="G42" s="4">
        <v>88</v>
      </c>
      <c r="H42" s="48">
        <v>115.7</v>
      </c>
      <c r="I42" s="4">
        <v>76.12</v>
      </c>
      <c r="J42" s="48">
        <v>115.65</v>
      </c>
      <c r="K42" s="4">
        <v>75.61</v>
      </c>
      <c r="L42" s="4">
        <v>0</v>
      </c>
      <c r="M42" s="4">
        <v>0</v>
      </c>
      <c r="N42" s="1"/>
      <c r="O42" s="1"/>
      <c r="P42" s="4">
        <v>0</v>
      </c>
      <c r="Q42" s="3" t="s">
        <v>75</v>
      </c>
      <c r="R42" s="6" t="s">
        <v>76</v>
      </c>
    </row>
    <row r="43" spans="1:18" s="30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8" t="s">
        <v>51</v>
      </c>
      <c r="G43" s="4" t="s">
        <v>51</v>
      </c>
      <c r="H43" s="48" t="s">
        <v>51</v>
      </c>
      <c r="I43" s="4" t="s">
        <v>51</v>
      </c>
      <c r="J43" s="4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8">
        <v>132.5</v>
      </c>
      <c r="G44" s="4">
        <v>1145.6400000000001</v>
      </c>
      <c r="H44" s="48">
        <v>124.602</v>
      </c>
      <c r="I44" s="4">
        <v>659</v>
      </c>
      <c r="J44" s="48">
        <v>124.586</v>
      </c>
      <c r="K44" s="4">
        <v>657.2</v>
      </c>
      <c r="L44" s="4">
        <v>410</v>
      </c>
      <c r="M44" s="4">
        <v>490</v>
      </c>
      <c r="N44" s="1"/>
      <c r="O44" s="1"/>
      <c r="P44" s="23">
        <v>0</v>
      </c>
      <c r="Q44" s="24">
        <v>0</v>
      </c>
      <c r="R44" s="9" t="s">
        <v>92</v>
      </c>
    </row>
    <row r="45" spans="1:18" s="35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8">
        <v>124.08</v>
      </c>
      <c r="G45" s="4">
        <v>8400</v>
      </c>
      <c r="H45" s="48">
        <v>124.02</v>
      </c>
      <c r="I45" s="4">
        <v>8370</v>
      </c>
      <c r="J45" s="48">
        <v>124.05</v>
      </c>
      <c r="K45" s="4">
        <v>8400</v>
      </c>
      <c r="L45" s="4">
        <v>347</v>
      </c>
      <c r="M45" s="3">
        <v>0</v>
      </c>
      <c r="N45" s="1"/>
      <c r="O45" s="1"/>
      <c r="P45" s="4">
        <v>12.4</v>
      </c>
      <c r="Q45" s="3">
        <f>4200+1300</f>
        <v>5500</v>
      </c>
      <c r="R45" s="36"/>
    </row>
    <row r="46" spans="1:18" s="11" customFormat="1" ht="48" customHeight="1" x14ac:dyDescent="0.2">
      <c r="A46" s="51" t="s">
        <v>57</v>
      </c>
      <c r="B46" s="51"/>
      <c r="C46" s="47">
        <f t="shared" ref="C46:D46" si="0">SUM(C11:C45)</f>
        <v>349765</v>
      </c>
      <c r="D46" s="47">
        <f t="shared" si="0"/>
        <v>73569</v>
      </c>
      <c r="E46" s="47"/>
      <c r="F46" s="45"/>
      <c r="G46" s="47">
        <f t="shared" ref="G46" si="1">SUM(G11:G45)</f>
        <v>46535.212</v>
      </c>
      <c r="H46" s="48"/>
      <c r="I46" s="47">
        <f>SUM(I11:I45)</f>
        <v>40137.737999999998</v>
      </c>
      <c r="J46" s="48"/>
      <c r="K46" s="47">
        <f>SUM(K11:K45)</f>
        <v>40243.421000000002</v>
      </c>
      <c r="L46" s="47">
        <f>SUM(L11:L45)</f>
        <v>45758</v>
      </c>
      <c r="M46" s="47">
        <f>SUM(M11:M45)</f>
        <v>43101.851000000002</v>
      </c>
      <c r="N46" s="47"/>
      <c r="O46" s="47"/>
      <c r="P46" s="47"/>
      <c r="Q46" s="47">
        <f>SUM(Q11:Q45)</f>
        <v>81333</v>
      </c>
      <c r="R46" s="46"/>
    </row>
    <row r="47" spans="1:18" s="34" customFormat="1" ht="39" customHeight="1" x14ac:dyDescent="0.2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1:18" s="34" customFormat="1" ht="63.75" customHeight="1" x14ac:dyDescent="0.2">
      <c r="A48" s="1"/>
      <c r="B48" s="45" t="s">
        <v>34</v>
      </c>
      <c r="C48" s="45"/>
      <c r="D48" s="2"/>
      <c r="E48" s="1"/>
      <c r="F48" s="48"/>
      <c r="G48" s="3"/>
      <c r="H48" s="48"/>
      <c r="I48" s="4"/>
      <c r="J48" s="48"/>
      <c r="K48" s="4"/>
      <c r="L48" s="3"/>
      <c r="M48" s="3"/>
      <c r="N48" s="47"/>
      <c r="O48" s="47"/>
      <c r="P48" s="3"/>
      <c r="Q48" s="3"/>
      <c r="R48" s="6"/>
    </row>
    <row r="49" spans="1:18" s="30" customFormat="1" ht="55.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8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 t="s">
        <v>86</v>
      </c>
    </row>
    <row r="50" spans="1:18" s="30" customFormat="1" ht="63.7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8">
        <v>395.63</v>
      </c>
      <c r="G50" s="4">
        <v>2085</v>
      </c>
      <c r="H50" s="48">
        <v>388.324344</v>
      </c>
      <c r="I50" s="4">
        <v>158</v>
      </c>
      <c r="J50" s="48">
        <f>1274.03*0.3048</f>
        <v>388.324344</v>
      </c>
      <c r="K50" s="4">
        <v>158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 x14ac:dyDescent="0.2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8">
        <f>645*0.3048</f>
        <v>196.596</v>
      </c>
      <c r="G51" s="4">
        <v>4470</v>
      </c>
      <c r="H51" s="48">
        <v>196.53504000000001</v>
      </c>
      <c r="I51" s="4">
        <v>4400</v>
      </c>
      <c r="J51" s="48">
        <f>644.7*0.3048</f>
        <v>196.50456000000003</v>
      </c>
      <c r="K51" s="4">
        <v>4390</v>
      </c>
      <c r="L51" s="4">
        <v>375</v>
      </c>
      <c r="M51" s="4">
        <v>148</v>
      </c>
      <c r="N51" s="1"/>
      <c r="O51" s="1"/>
      <c r="P51" s="3">
        <v>0</v>
      </c>
      <c r="Q51" s="3" t="s">
        <v>75</v>
      </c>
      <c r="R51" s="36" t="s">
        <v>91</v>
      </c>
    </row>
    <row r="52" spans="1:18" ht="63.75" customHeight="1" x14ac:dyDescent="0.2">
      <c r="A52" s="45"/>
      <c r="B52" s="45" t="s">
        <v>6</v>
      </c>
      <c r="C52" s="2"/>
      <c r="D52" s="7"/>
      <c r="E52" s="1"/>
      <c r="F52" s="48"/>
      <c r="G52" s="4"/>
      <c r="H52" s="48"/>
      <c r="I52" s="4"/>
      <c r="J52" s="48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8">
        <f>1689*0.3048</f>
        <v>514.80720000000008</v>
      </c>
      <c r="G53" s="4">
        <v>1572.92</v>
      </c>
      <c r="H53" s="48">
        <v>514.99008000000003</v>
      </c>
      <c r="I53" s="1">
        <v>1572.92</v>
      </c>
      <c r="J53" s="48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 x14ac:dyDescent="0.2">
      <c r="A54" s="45"/>
      <c r="B54" s="45" t="s">
        <v>54</v>
      </c>
      <c r="C54" s="47"/>
      <c r="D54" s="7"/>
      <c r="E54" s="47"/>
      <c r="F54" s="48"/>
      <c r="G54" s="48"/>
      <c r="H54" s="45"/>
      <c r="I54" s="1"/>
      <c r="J54" s="45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8">
        <v>253</v>
      </c>
      <c r="G55" s="4">
        <v>3384</v>
      </c>
      <c r="H55" s="48">
        <v>253.02020000000002</v>
      </c>
      <c r="I55" s="4">
        <v>3384</v>
      </c>
      <c r="J55" s="48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 x14ac:dyDescent="0.2">
      <c r="A56" s="1"/>
      <c r="B56" s="45" t="s">
        <v>33</v>
      </c>
      <c r="C56" s="2"/>
      <c r="D56" s="7"/>
      <c r="E56" s="1"/>
      <c r="F56" s="48"/>
      <c r="G56" s="4"/>
      <c r="H56" s="48"/>
      <c r="I56" s="4"/>
      <c r="J56" s="48"/>
      <c r="K56" s="4"/>
      <c r="L56" s="3"/>
      <c r="M56" s="3"/>
      <c r="N56" s="1"/>
      <c r="O56" s="1"/>
      <c r="P56" s="3"/>
      <c r="Q56" s="3"/>
      <c r="R56" s="6"/>
    </row>
    <row r="57" spans="1:18" s="43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8">
        <v>95.88</v>
      </c>
      <c r="G57" s="4">
        <v>2537</v>
      </c>
      <c r="H57" s="48">
        <v>95.894999999999996</v>
      </c>
      <c r="I57" s="4">
        <v>2558.77</v>
      </c>
      <c r="J57" s="48">
        <v>95.894999999999996</v>
      </c>
      <c r="K57" s="4">
        <v>2558.77</v>
      </c>
      <c r="L57" s="4">
        <v>371</v>
      </c>
      <c r="M57" s="4">
        <v>371</v>
      </c>
      <c r="N57" s="42"/>
      <c r="O57" s="1"/>
      <c r="P57" s="4">
        <v>4.2</v>
      </c>
      <c r="Q57" s="8" t="s">
        <v>75</v>
      </c>
      <c r="R57" s="21" t="s">
        <v>81</v>
      </c>
    </row>
    <row r="58" spans="1:18" s="29" customFormat="1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118.262</v>
      </c>
      <c r="I58" s="4">
        <v>664.88</v>
      </c>
      <c r="J58" s="22">
        <v>118.262</v>
      </c>
      <c r="K58" s="4">
        <v>664.88</v>
      </c>
      <c r="L58" s="4">
        <v>0</v>
      </c>
      <c r="M58" s="4">
        <v>0</v>
      </c>
      <c r="N58" s="1"/>
      <c r="O58" s="1"/>
      <c r="P58" s="4">
        <v>0</v>
      </c>
      <c r="Q58" s="3">
        <v>6251</v>
      </c>
      <c r="R58" s="21"/>
    </row>
    <row r="59" spans="1:18" s="30" customFormat="1" ht="56.2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195.273</v>
      </c>
      <c r="I59" s="5">
        <v>382.86200000000002</v>
      </c>
      <c r="J59" s="22">
        <v>195.249</v>
      </c>
      <c r="K59" s="5">
        <v>379.32499999999999</v>
      </c>
      <c r="L59" s="4">
        <v>0</v>
      </c>
      <c r="M59" s="3">
        <v>120</v>
      </c>
      <c r="N59" s="1"/>
      <c r="O59" s="1"/>
      <c r="P59" s="4">
        <v>0</v>
      </c>
      <c r="Q59" s="3">
        <v>7100</v>
      </c>
      <c r="R59" s="21" t="s">
        <v>84</v>
      </c>
    </row>
    <row r="60" spans="1:18" s="34" customFormat="1" ht="63.75" customHeight="1" x14ac:dyDescent="0.2">
      <c r="A60" s="45"/>
      <c r="B60" s="45" t="s">
        <v>3</v>
      </c>
      <c r="C60" s="47">
        <f t="shared" ref="C60:D60" si="2">SUM(C49:C59)</f>
        <v>117414</v>
      </c>
      <c r="D60" s="47">
        <f t="shared" si="2"/>
        <v>36780</v>
      </c>
      <c r="E60" s="47"/>
      <c r="F60" s="47"/>
      <c r="G60" s="47">
        <f t="shared" ref="G60" si="3">SUM(G49:G59)</f>
        <v>15110.92</v>
      </c>
      <c r="H60" s="48"/>
      <c r="I60" s="47">
        <f>SUM(I49:I59)</f>
        <v>13121.431999999999</v>
      </c>
      <c r="J60" s="48"/>
      <c r="K60" s="47">
        <f t="shared" ref="K60" si="4">SUM(K49:K59)</f>
        <v>13107.895</v>
      </c>
      <c r="L60" s="47">
        <f t="shared" ref="L60:M60" si="5">SUM(L49:L59)</f>
        <v>746</v>
      </c>
      <c r="M60" s="47">
        <f t="shared" si="5"/>
        <v>639</v>
      </c>
      <c r="N60" s="47"/>
      <c r="O60" s="47"/>
      <c r="P60" s="3"/>
      <c r="Q60" s="47">
        <f t="shared" ref="Q60" si="6">SUM(Q49:Q59)</f>
        <v>39851</v>
      </c>
      <c r="R60" s="6"/>
    </row>
    <row r="61" spans="1:18" s="34" customFormat="1" ht="63.75" customHeight="1" x14ac:dyDescent="0.2">
      <c r="A61" s="45"/>
      <c r="B61" s="45" t="s">
        <v>58</v>
      </c>
      <c r="C61" s="47">
        <f t="shared" ref="C61:D61" si="7">C60+C46</f>
        <v>467179</v>
      </c>
      <c r="D61" s="47">
        <f t="shared" si="7"/>
        <v>110349</v>
      </c>
      <c r="E61" s="47"/>
      <c r="F61" s="47"/>
      <c r="G61" s="47">
        <f t="shared" ref="G61" si="8">G60+G46</f>
        <v>61646.131999999998</v>
      </c>
      <c r="H61" s="48"/>
      <c r="I61" s="47">
        <f t="shared" ref="I61:K61" si="9">I60+I46</f>
        <v>53259.17</v>
      </c>
      <c r="J61" s="48"/>
      <c r="K61" s="47">
        <f t="shared" si="9"/>
        <v>53351.316000000006</v>
      </c>
      <c r="L61" s="47">
        <f t="shared" ref="L61:M61" si="10">L60+L46</f>
        <v>46504</v>
      </c>
      <c r="M61" s="47">
        <f t="shared" si="10"/>
        <v>43740.851000000002</v>
      </c>
      <c r="N61" s="47"/>
      <c r="O61" s="47"/>
      <c r="P61" s="3"/>
      <c r="Q61" s="47">
        <f t="shared" ref="Q61" si="11">Q60+Q46</f>
        <v>121184</v>
      </c>
      <c r="R61" s="6"/>
    </row>
    <row r="62" spans="1:18" s="34" customFormat="1" x14ac:dyDescent="0.2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1"/>
      <c r="N62" s="1"/>
      <c r="O62" s="1"/>
      <c r="P62" s="1"/>
      <c r="Q62" s="1"/>
      <c r="R62" s="6"/>
    </row>
    <row r="63" spans="1:18" s="34" customFormat="1" ht="15" customHeight="1" x14ac:dyDescent="0.2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34" customFormat="1" ht="22.5" customHeight="1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4" customFormat="1" ht="15" hidden="1" customHeight="1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4" customFormat="1" x14ac:dyDescent="0.2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 x14ac:dyDescent="0.2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 x14ac:dyDescent="0.2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 x14ac:dyDescent="0.2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 x14ac:dyDescent="0.2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 x14ac:dyDescent="0.2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 x14ac:dyDescent="0.2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 x14ac:dyDescent="0.2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 x14ac:dyDescent="0.2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 x14ac:dyDescent="0.2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 x14ac:dyDescent="0.2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 x14ac:dyDescent="0.2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 x14ac:dyDescent="0.2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 x14ac:dyDescent="0.2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 x14ac:dyDescent="0.2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 x14ac:dyDescent="0.2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 x14ac:dyDescent="0.2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 x14ac:dyDescent="0.2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 x14ac:dyDescent="0.2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 x14ac:dyDescent="0.2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 x14ac:dyDescent="0.2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 x14ac:dyDescent="0.2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 x14ac:dyDescent="0.2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 x14ac:dyDescent="0.2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 x14ac:dyDescent="0.2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 x14ac:dyDescent="0.2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 x14ac:dyDescent="0.2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 x14ac:dyDescent="0.2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 x14ac:dyDescent="0.2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 x14ac:dyDescent="0.2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 x14ac:dyDescent="0.2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 x14ac:dyDescent="0.2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 x14ac:dyDescent="0.2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 x14ac:dyDescent="0.2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 x14ac:dyDescent="0.2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 x14ac:dyDescent="0.2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 x14ac:dyDescent="0.2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 x14ac:dyDescent="0.2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 x14ac:dyDescent="0.2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 x14ac:dyDescent="0.2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 x14ac:dyDescent="0.2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 x14ac:dyDescent="0.2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 x14ac:dyDescent="0.2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 x14ac:dyDescent="0.2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 x14ac:dyDescent="0.2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 x14ac:dyDescent="0.2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 x14ac:dyDescent="0.2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 x14ac:dyDescent="0.2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 x14ac:dyDescent="0.2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 x14ac:dyDescent="0.2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 x14ac:dyDescent="0.2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 x14ac:dyDescent="0.2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 x14ac:dyDescent="0.2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 x14ac:dyDescent="0.2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 x14ac:dyDescent="0.2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 x14ac:dyDescent="0.2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 x14ac:dyDescent="0.2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 x14ac:dyDescent="0.2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 x14ac:dyDescent="0.2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 x14ac:dyDescent="0.2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 x14ac:dyDescent="0.2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 x14ac:dyDescent="0.2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 x14ac:dyDescent="0.2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 x14ac:dyDescent="0.2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 x14ac:dyDescent="0.2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 x14ac:dyDescent="0.2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 x14ac:dyDescent="0.2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 x14ac:dyDescent="0.2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 x14ac:dyDescent="0.2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 x14ac:dyDescent="0.2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 x14ac:dyDescent="0.2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 x14ac:dyDescent="0.2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 x14ac:dyDescent="0.2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 x14ac:dyDescent="0.2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 x14ac:dyDescent="0.2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 x14ac:dyDescent="0.2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 x14ac:dyDescent="0.2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 x14ac:dyDescent="0.2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 x14ac:dyDescent="0.2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 x14ac:dyDescent="0.2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 x14ac:dyDescent="0.2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 x14ac:dyDescent="0.2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 x14ac:dyDescent="0.2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 x14ac:dyDescent="0.2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 x14ac:dyDescent="0.2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 x14ac:dyDescent="0.2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 x14ac:dyDescent="0.2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 x14ac:dyDescent="0.2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 x14ac:dyDescent="0.2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 x14ac:dyDescent="0.2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 x14ac:dyDescent="0.2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 x14ac:dyDescent="0.2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 x14ac:dyDescent="0.2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 x14ac:dyDescent="0.2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 x14ac:dyDescent="0.2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 x14ac:dyDescent="0.2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 x14ac:dyDescent="0.2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 x14ac:dyDescent="0.2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 x14ac:dyDescent="0.2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 x14ac:dyDescent="0.2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 x14ac:dyDescent="0.2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 x14ac:dyDescent="0.2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 x14ac:dyDescent="0.2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 x14ac:dyDescent="0.2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 x14ac:dyDescent="0.2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 x14ac:dyDescent="0.2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 x14ac:dyDescent="0.2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 x14ac:dyDescent="0.2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 x14ac:dyDescent="0.2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 x14ac:dyDescent="0.2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 x14ac:dyDescent="0.2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 x14ac:dyDescent="0.2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 x14ac:dyDescent="0.2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 x14ac:dyDescent="0.2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 x14ac:dyDescent="0.2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 x14ac:dyDescent="0.2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 x14ac:dyDescent="0.2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 x14ac:dyDescent="0.2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 x14ac:dyDescent="0.2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 x14ac:dyDescent="0.2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 x14ac:dyDescent="0.2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 x14ac:dyDescent="0.2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 x14ac:dyDescent="0.2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 x14ac:dyDescent="0.2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 x14ac:dyDescent="0.2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 x14ac:dyDescent="0.2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 x14ac:dyDescent="0.2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 x14ac:dyDescent="0.2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 x14ac:dyDescent="0.2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 x14ac:dyDescent="0.2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 x14ac:dyDescent="0.2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 x14ac:dyDescent="0.2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 x14ac:dyDescent="0.2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 x14ac:dyDescent="0.2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 x14ac:dyDescent="0.2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 x14ac:dyDescent="0.2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 x14ac:dyDescent="0.2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 x14ac:dyDescent="0.2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 x14ac:dyDescent="0.2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 x14ac:dyDescent="0.2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 x14ac:dyDescent="0.2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 x14ac:dyDescent="0.2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 x14ac:dyDescent="0.2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 x14ac:dyDescent="0.2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 x14ac:dyDescent="0.2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 x14ac:dyDescent="0.2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 x14ac:dyDescent="0.2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 x14ac:dyDescent="0.2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 x14ac:dyDescent="0.2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 x14ac:dyDescent="0.2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 x14ac:dyDescent="0.2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 x14ac:dyDescent="0.2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 x14ac:dyDescent="0.2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 x14ac:dyDescent="0.2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 x14ac:dyDescent="0.2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 x14ac:dyDescent="0.2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 x14ac:dyDescent="0.2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 x14ac:dyDescent="0.2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 x14ac:dyDescent="0.2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 x14ac:dyDescent="0.2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 x14ac:dyDescent="0.2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 x14ac:dyDescent="0.2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 x14ac:dyDescent="0.2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 x14ac:dyDescent="0.2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 x14ac:dyDescent="0.2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 x14ac:dyDescent="0.2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 x14ac:dyDescent="0.2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 x14ac:dyDescent="0.2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 x14ac:dyDescent="0.2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 x14ac:dyDescent="0.2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 x14ac:dyDescent="0.2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 x14ac:dyDescent="0.2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 x14ac:dyDescent="0.2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 x14ac:dyDescent="0.2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 x14ac:dyDescent="0.2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 x14ac:dyDescent="0.2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 x14ac:dyDescent="0.2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 x14ac:dyDescent="0.2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 x14ac:dyDescent="0.2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 x14ac:dyDescent="0.2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 x14ac:dyDescent="0.2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 x14ac:dyDescent="0.2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 x14ac:dyDescent="0.2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 x14ac:dyDescent="0.2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 x14ac:dyDescent="0.2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 x14ac:dyDescent="0.2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 x14ac:dyDescent="0.2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 x14ac:dyDescent="0.2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 x14ac:dyDescent="0.2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 x14ac:dyDescent="0.2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 x14ac:dyDescent="0.2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 x14ac:dyDescent="0.2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 x14ac:dyDescent="0.2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 x14ac:dyDescent="0.2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 x14ac:dyDescent="0.2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 x14ac:dyDescent="0.2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 x14ac:dyDescent="0.2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 x14ac:dyDescent="0.2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 x14ac:dyDescent="0.2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 x14ac:dyDescent="0.2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 x14ac:dyDescent="0.2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 x14ac:dyDescent="0.2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 x14ac:dyDescent="0.2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 x14ac:dyDescent="0.2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 x14ac:dyDescent="0.2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 x14ac:dyDescent="0.2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 x14ac:dyDescent="0.2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 x14ac:dyDescent="0.2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 x14ac:dyDescent="0.2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 x14ac:dyDescent="0.2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 x14ac:dyDescent="0.2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 x14ac:dyDescent="0.2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 x14ac:dyDescent="0.2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 x14ac:dyDescent="0.2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 x14ac:dyDescent="0.2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 x14ac:dyDescent="0.2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 x14ac:dyDescent="0.2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 x14ac:dyDescent="0.2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 x14ac:dyDescent="0.2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 x14ac:dyDescent="0.2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 x14ac:dyDescent="0.2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 x14ac:dyDescent="0.2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 x14ac:dyDescent="0.2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 x14ac:dyDescent="0.2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 x14ac:dyDescent="0.2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 x14ac:dyDescent="0.2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 x14ac:dyDescent="0.2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 x14ac:dyDescent="0.2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 x14ac:dyDescent="0.2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 x14ac:dyDescent="0.2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 x14ac:dyDescent="0.2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 x14ac:dyDescent="0.2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 x14ac:dyDescent="0.2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 x14ac:dyDescent="0.2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 x14ac:dyDescent="0.2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 x14ac:dyDescent="0.2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 x14ac:dyDescent="0.2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 x14ac:dyDescent="0.2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 x14ac:dyDescent="0.2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 x14ac:dyDescent="0.2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 x14ac:dyDescent="0.2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 x14ac:dyDescent="0.2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 x14ac:dyDescent="0.2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 x14ac:dyDescent="0.2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 x14ac:dyDescent="0.2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 x14ac:dyDescent="0.2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 x14ac:dyDescent="0.2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 x14ac:dyDescent="0.2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 x14ac:dyDescent="0.2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 x14ac:dyDescent="0.2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 x14ac:dyDescent="0.2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 x14ac:dyDescent="0.2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 x14ac:dyDescent="0.2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 x14ac:dyDescent="0.2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 x14ac:dyDescent="0.2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 x14ac:dyDescent="0.2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 x14ac:dyDescent="0.2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 x14ac:dyDescent="0.2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 x14ac:dyDescent="0.2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 x14ac:dyDescent="0.2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 x14ac:dyDescent="0.2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 x14ac:dyDescent="0.2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 x14ac:dyDescent="0.2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 x14ac:dyDescent="0.2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 x14ac:dyDescent="0.2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 x14ac:dyDescent="0.2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 x14ac:dyDescent="0.2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 x14ac:dyDescent="0.2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 x14ac:dyDescent="0.2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 x14ac:dyDescent="0.2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 x14ac:dyDescent="0.2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 x14ac:dyDescent="0.2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 x14ac:dyDescent="0.2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 x14ac:dyDescent="0.2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 x14ac:dyDescent="0.2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 x14ac:dyDescent="0.2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 x14ac:dyDescent="0.2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 x14ac:dyDescent="0.2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 x14ac:dyDescent="0.2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 x14ac:dyDescent="0.2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 x14ac:dyDescent="0.2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 x14ac:dyDescent="0.2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 x14ac:dyDescent="0.2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 x14ac:dyDescent="0.2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 x14ac:dyDescent="0.2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 x14ac:dyDescent="0.2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 x14ac:dyDescent="0.2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 x14ac:dyDescent="0.2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 x14ac:dyDescent="0.2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 x14ac:dyDescent="0.2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 x14ac:dyDescent="0.2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 x14ac:dyDescent="0.2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 x14ac:dyDescent="0.2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 x14ac:dyDescent="0.2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 x14ac:dyDescent="0.2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 x14ac:dyDescent="0.2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 x14ac:dyDescent="0.2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 x14ac:dyDescent="0.2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 x14ac:dyDescent="0.2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 x14ac:dyDescent="0.2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 x14ac:dyDescent="0.2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 x14ac:dyDescent="0.2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 x14ac:dyDescent="0.2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 x14ac:dyDescent="0.2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 x14ac:dyDescent="0.2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 x14ac:dyDescent="0.2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 x14ac:dyDescent="0.2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 x14ac:dyDescent="0.2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 x14ac:dyDescent="0.2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 x14ac:dyDescent="0.2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 x14ac:dyDescent="0.2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 x14ac:dyDescent="0.2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 x14ac:dyDescent="0.2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 x14ac:dyDescent="0.2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 x14ac:dyDescent="0.2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 x14ac:dyDescent="0.2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 x14ac:dyDescent="0.2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 x14ac:dyDescent="0.2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 x14ac:dyDescent="0.2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 x14ac:dyDescent="0.2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 x14ac:dyDescent="0.2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 x14ac:dyDescent="0.2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 x14ac:dyDescent="0.2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 x14ac:dyDescent="0.2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 x14ac:dyDescent="0.2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 x14ac:dyDescent="0.2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 x14ac:dyDescent="0.2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 x14ac:dyDescent="0.2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 x14ac:dyDescent="0.2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 x14ac:dyDescent="0.2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 x14ac:dyDescent="0.2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 x14ac:dyDescent="0.2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 x14ac:dyDescent="0.2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 x14ac:dyDescent="0.2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 x14ac:dyDescent="0.2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 x14ac:dyDescent="0.2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 x14ac:dyDescent="0.2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 x14ac:dyDescent="0.2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 x14ac:dyDescent="0.2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 x14ac:dyDescent="0.2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 x14ac:dyDescent="0.2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 x14ac:dyDescent="0.2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 x14ac:dyDescent="0.2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 x14ac:dyDescent="0.2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 x14ac:dyDescent="0.2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 x14ac:dyDescent="0.2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 x14ac:dyDescent="0.2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 x14ac:dyDescent="0.2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 x14ac:dyDescent="0.2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 x14ac:dyDescent="0.2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 x14ac:dyDescent="0.2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 x14ac:dyDescent="0.2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 x14ac:dyDescent="0.2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 x14ac:dyDescent="0.2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 x14ac:dyDescent="0.2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 x14ac:dyDescent="0.2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 x14ac:dyDescent="0.2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 x14ac:dyDescent="0.2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 x14ac:dyDescent="0.2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 x14ac:dyDescent="0.2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 x14ac:dyDescent="0.2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 x14ac:dyDescent="0.2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 x14ac:dyDescent="0.2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 x14ac:dyDescent="0.2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 x14ac:dyDescent="0.2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 x14ac:dyDescent="0.2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 x14ac:dyDescent="0.2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 x14ac:dyDescent="0.2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 x14ac:dyDescent="0.2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 x14ac:dyDescent="0.2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 x14ac:dyDescent="0.2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 x14ac:dyDescent="0.2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 x14ac:dyDescent="0.2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 x14ac:dyDescent="0.2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 x14ac:dyDescent="0.2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 x14ac:dyDescent="0.2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 x14ac:dyDescent="0.2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 x14ac:dyDescent="0.2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 x14ac:dyDescent="0.2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 x14ac:dyDescent="0.2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 x14ac:dyDescent="0.2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 x14ac:dyDescent="0.2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 x14ac:dyDescent="0.2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 x14ac:dyDescent="0.2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 x14ac:dyDescent="0.2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 x14ac:dyDescent="0.2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 x14ac:dyDescent="0.2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 x14ac:dyDescent="0.2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 x14ac:dyDescent="0.2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 x14ac:dyDescent="0.2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 x14ac:dyDescent="0.2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 x14ac:dyDescent="0.2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 x14ac:dyDescent="0.2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 x14ac:dyDescent="0.2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 x14ac:dyDescent="0.2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 x14ac:dyDescent="0.2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 x14ac:dyDescent="0.2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 x14ac:dyDescent="0.2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 x14ac:dyDescent="0.2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 x14ac:dyDescent="0.2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 x14ac:dyDescent="0.2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 x14ac:dyDescent="0.2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 x14ac:dyDescent="0.2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 x14ac:dyDescent="0.2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 x14ac:dyDescent="0.2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 x14ac:dyDescent="0.2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 x14ac:dyDescent="0.2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 x14ac:dyDescent="0.2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 x14ac:dyDescent="0.2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 x14ac:dyDescent="0.2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 x14ac:dyDescent="0.2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 x14ac:dyDescent="0.2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 x14ac:dyDescent="0.2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 x14ac:dyDescent="0.2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 x14ac:dyDescent="0.2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 x14ac:dyDescent="0.2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 x14ac:dyDescent="0.2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 x14ac:dyDescent="0.2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 x14ac:dyDescent="0.2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 x14ac:dyDescent="0.2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 x14ac:dyDescent="0.2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 x14ac:dyDescent="0.2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 x14ac:dyDescent="0.2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 x14ac:dyDescent="0.2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 x14ac:dyDescent="0.2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 x14ac:dyDescent="0.2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 x14ac:dyDescent="0.2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 x14ac:dyDescent="0.2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 x14ac:dyDescent="0.2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 x14ac:dyDescent="0.2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 x14ac:dyDescent="0.2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 x14ac:dyDescent="0.2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 x14ac:dyDescent="0.2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 x14ac:dyDescent="0.2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 x14ac:dyDescent="0.2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 x14ac:dyDescent="0.2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 x14ac:dyDescent="0.2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 x14ac:dyDescent="0.2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 x14ac:dyDescent="0.2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 x14ac:dyDescent="0.2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 x14ac:dyDescent="0.2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 x14ac:dyDescent="0.2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 x14ac:dyDescent="0.2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 x14ac:dyDescent="0.2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 x14ac:dyDescent="0.2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 x14ac:dyDescent="0.2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 x14ac:dyDescent="0.2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 x14ac:dyDescent="0.2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 x14ac:dyDescent="0.2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 x14ac:dyDescent="0.2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 x14ac:dyDescent="0.2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 x14ac:dyDescent="0.2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 x14ac:dyDescent="0.2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 x14ac:dyDescent="0.2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 x14ac:dyDescent="0.2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 x14ac:dyDescent="0.2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 x14ac:dyDescent="0.2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 x14ac:dyDescent="0.2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 x14ac:dyDescent="0.2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 x14ac:dyDescent="0.2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 x14ac:dyDescent="0.2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 x14ac:dyDescent="0.2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 x14ac:dyDescent="0.2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 x14ac:dyDescent="0.2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 x14ac:dyDescent="0.2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 x14ac:dyDescent="0.2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 x14ac:dyDescent="0.2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 x14ac:dyDescent="0.2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 x14ac:dyDescent="0.2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 x14ac:dyDescent="0.2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 x14ac:dyDescent="0.2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 x14ac:dyDescent="0.2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 x14ac:dyDescent="0.2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 x14ac:dyDescent="0.2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 x14ac:dyDescent="0.2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 x14ac:dyDescent="0.2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 x14ac:dyDescent="0.2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 x14ac:dyDescent="0.2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 x14ac:dyDescent="0.2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 x14ac:dyDescent="0.2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 x14ac:dyDescent="0.2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 x14ac:dyDescent="0.2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 x14ac:dyDescent="0.2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 x14ac:dyDescent="0.2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 x14ac:dyDescent="0.2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 x14ac:dyDescent="0.2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 x14ac:dyDescent="0.2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 x14ac:dyDescent="0.2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 x14ac:dyDescent="0.2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 x14ac:dyDescent="0.2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 x14ac:dyDescent="0.2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 x14ac:dyDescent="0.2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 x14ac:dyDescent="0.2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 x14ac:dyDescent="0.2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 x14ac:dyDescent="0.2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 x14ac:dyDescent="0.2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 x14ac:dyDescent="0.2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 x14ac:dyDescent="0.2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 x14ac:dyDescent="0.2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 x14ac:dyDescent="0.2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 x14ac:dyDescent="0.2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 x14ac:dyDescent="0.2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 x14ac:dyDescent="0.2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 x14ac:dyDescent="0.2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 x14ac:dyDescent="0.2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 x14ac:dyDescent="0.2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 x14ac:dyDescent="0.2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 x14ac:dyDescent="0.2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 x14ac:dyDescent="0.2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 x14ac:dyDescent="0.2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 x14ac:dyDescent="0.2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 x14ac:dyDescent="0.2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 x14ac:dyDescent="0.2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 x14ac:dyDescent="0.2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 x14ac:dyDescent="0.2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 x14ac:dyDescent="0.2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 x14ac:dyDescent="0.2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 x14ac:dyDescent="0.2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 x14ac:dyDescent="0.2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 x14ac:dyDescent="0.2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 x14ac:dyDescent="0.2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 x14ac:dyDescent="0.2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 x14ac:dyDescent="0.2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 x14ac:dyDescent="0.2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 x14ac:dyDescent="0.2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 x14ac:dyDescent="0.2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 x14ac:dyDescent="0.2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 x14ac:dyDescent="0.2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 x14ac:dyDescent="0.2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 x14ac:dyDescent="0.2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 x14ac:dyDescent="0.2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 x14ac:dyDescent="0.2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 x14ac:dyDescent="0.2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 x14ac:dyDescent="0.2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 x14ac:dyDescent="0.2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 x14ac:dyDescent="0.2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 x14ac:dyDescent="0.2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 x14ac:dyDescent="0.2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 x14ac:dyDescent="0.2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 x14ac:dyDescent="0.2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 x14ac:dyDescent="0.2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 x14ac:dyDescent="0.2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 x14ac:dyDescent="0.2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 x14ac:dyDescent="0.2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 x14ac:dyDescent="0.2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 x14ac:dyDescent="0.2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 x14ac:dyDescent="0.2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 x14ac:dyDescent="0.2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 x14ac:dyDescent="0.2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 x14ac:dyDescent="0.2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 x14ac:dyDescent="0.2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 x14ac:dyDescent="0.2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 x14ac:dyDescent="0.2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 x14ac:dyDescent="0.2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 x14ac:dyDescent="0.2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 x14ac:dyDescent="0.2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 x14ac:dyDescent="0.2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 x14ac:dyDescent="0.2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 x14ac:dyDescent="0.2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 x14ac:dyDescent="0.2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 x14ac:dyDescent="0.2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 x14ac:dyDescent="0.2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 x14ac:dyDescent="0.2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 x14ac:dyDescent="0.2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 x14ac:dyDescent="0.2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 x14ac:dyDescent="0.2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 x14ac:dyDescent="0.2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 x14ac:dyDescent="0.2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 x14ac:dyDescent="0.2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 x14ac:dyDescent="0.2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 x14ac:dyDescent="0.2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 x14ac:dyDescent="0.2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 x14ac:dyDescent="0.2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 x14ac:dyDescent="0.2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 x14ac:dyDescent="0.2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 x14ac:dyDescent="0.2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 x14ac:dyDescent="0.2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 x14ac:dyDescent="0.2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 x14ac:dyDescent="0.2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 x14ac:dyDescent="0.2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 x14ac:dyDescent="0.2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 x14ac:dyDescent="0.2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 x14ac:dyDescent="0.2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 x14ac:dyDescent="0.2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 x14ac:dyDescent="0.2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 x14ac:dyDescent="0.2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 x14ac:dyDescent="0.2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 x14ac:dyDescent="0.2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 x14ac:dyDescent="0.2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 x14ac:dyDescent="0.2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 x14ac:dyDescent="0.2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 x14ac:dyDescent="0.2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 x14ac:dyDescent="0.2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 x14ac:dyDescent="0.2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 x14ac:dyDescent="0.2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 x14ac:dyDescent="0.2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 x14ac:dyDescent="0.2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 x14ac:dyDescent="0.2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 x14ac:dyDescent="0.2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 x14ac:dyDescent="0.2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 x14ac:dyDescent="0.2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 x14ac:dyDescent="0.2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 x14ac:dyDescent="0.2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 x14ac:dyDescent="0.2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 x14ac:dyDescent="0.2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 x14ac:dyDescent="0.2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 x14ac:dyDescent="0.2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 x14ac:dyDescent="0.2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 x14ac:dyDescent="0.2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 x14ac:dyDescent="0.2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 x14ac:dyDescent="0.2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 x14ac:dyDescent="0.2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 x14ac:dyDescent="0.2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 x14ac:dyDescent="0.2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 x14ac:dyDescent="0.2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 x14ac:dyDescent="0.2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 x14ac:dyDescent="0.2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 x14ac:dyDescent="0.2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 x14ac:dyDescent="0.2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 x14ac:dyDescent="0.2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 x14ac:dyDescent="0.2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 x14ac:dyDescent="0.2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 x14ac:dyDescent="0.2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 x14ac:dyDescent="0.2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 x14ac:dyDescent="0.2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 x14ac:dyDescent="0.2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 x14ac:dyDescent="0.2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 x14ac:dyDescent="0.2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 x14ac:dyDescent="0.2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 x14ac:dyDescent="0.2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 x14ac:dyDescent="0.2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 x14ac:dyDescent="0.2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 x14ac:dyDescent="0.2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 x14ac:dyDescent="0.2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 x14ac:dyDescent="0.2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 x14ac:dyDescent="0.2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 x14ac:dyDescent="0.2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 x14ac:dyDescent="0.2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 x14ac:dyDescent="0.2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 x14ac:dyDescent="0.2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 x14ac:dyDescent="0.2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 x14ac:dyDescent="0.2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 x14ac:dyDescent="0.2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 x14ac:dyDescent="0.2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 x14ac:dyDescent="0.2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 x14ac:dyDescent="0.2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 x14ac:dyDescent="0.2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 x14ac:dyDescent="0.2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 x14ac:dyDescent="0.2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 x14ac:dyDescent="0.2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 x14ac:dyDescent="0.2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 x14ac:dyDescent="0.2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 x14ac:dyDescent="0.2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 x14ac:dyDescent="0.2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 x14ac:dyDescent="0.2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 x14ac:dyDescent="0.2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 x14ac:dyDescent="0.2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 x14ac:dyDescent="0.2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 x14ac:dyDescent="0.2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 x14ac:dyDescent="0.2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 x14ac:dyDescent="0.2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 x14ac:dyDescent="0.2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 x14ac:dyDescent="0.2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 x14ac:dyDescent="0.2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 x14ac:dyDescent="0.2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 x14ac:dyDescent="0.2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 x14ac:dyDescent="0.2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 x14ac:dyDescent="0.2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 x14ac:dyDescent="0.2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 x14ac:dyDescent="0.2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 x14ac:dyDescent="0.2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 x14ac:dyDescent="0.2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 x14ac:dyDescent="0.2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 x14ac:dyDescent="0.2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 x14ac:dyDescent="0.2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 x14ac:dyDescent="0.2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 x14ac:dyDescent="0.2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 x14ac:dyDescent="0.2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 x14ac:dyDescent="0.2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 x14ac:dyDescent="0.2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 x14ac:dyDescent="0.2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 x14ac:dyDescent="0.2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 x14ac:dyDescent="0.2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 x14ac:dyDescent="0.2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 x14ac:dyDescent="0.2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 x14ac:dyDescent="0.2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 x14ac:dyDescent="0.2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 x14ac:dyDescent="0.2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 x14ac:dyDescent="0.2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 x14ac:dyDescent="0.2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 x14ac:dyDescent="0.2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 x14ac:dyDescent="0.2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 x14ac:dyDescent="0.2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 x14ac:dyDescent="0.2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 x14ac:dyDescent="0.2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 x14ac:dyDescent="0.2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 x14ac:dyDescent="0.2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 x14ac:dyDescent="0.2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 x14ac:dyDescent="0.2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 x14ac:dyDescent="0.2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 x14ac:dyDescent="0.2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 x14ac:dyDescent="0.2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 x14ac:dyDescent="0.2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 x14ac:dyDescent="0.2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 x14ac:dyDescent="0.2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 x14ac:dyDescent="0.2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 x14ac:dyDescent="0.2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 x14ac:dyDescent="0.2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 x14ac:dyDescent="0.2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 x14ac:dyDescent="0.2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 x14ac:dyDescent="0.2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 x14ac:dyDescent="0.2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 x14ac:dyDescent="0.2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 x14ac:dyDescent="0.2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 x14ac:dyDescent="0.2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 x14ac:dyDescent="0.2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 x14ac:dyDescent="0.2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 x14ac:dyDescent="0.2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 x14ac:dyDescent="0.2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 x14ac:dyDescent="0.2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 x14ac:dyDescent="0.2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 x14ac:dyDescent="0.2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 x14ac:dyDescent="0.2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 x14ac:dyDescent="0.2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 x14ac:dyDescent="0.2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 x14ac:dyDescent="0.2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 x14ac:dyDescent="0.2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 x14ac:dyDescent="0.2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 x14ac:dyDescent="0.2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 x14ac:dyDescent="0.2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 x14ac:dyDescent="0.2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 x14ac:dyDescent="0.2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 x14ac:dyDescent="0.2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 x14ac:dyDescent="0.2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 x14ac:dyDescent="0.2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 x14ac:dyDescent="0.2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 x14ac:dyDescent="0.2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 x14ac:dyDescent="0.2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 x14ac:dyDescent="0.2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 x14ac:dyDescent="0.2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 x14ac:dyDescent="0.2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 x14ac:dyDescent="0.2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 x14ac:dyDescent="0.2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 x14ac:dyDescent="0.2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 x14ac:dyDescent="0.2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 x14ac:dyDescent="0.2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 x14ac:dyDescent="0.2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 x14ac:dyDescent="0.2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 x14ac:dyDescent="0.2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 x14ac:dyDescent="0.2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 x14ac:dyDescent="0.2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 x14ac:dyDescent="0.2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 x14ac:dyDescent="0.2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 x14ac:dyDescent="0.2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 x14ac:dyDescent="0.2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 x14ac:dyDescent="0.2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 x14ac:dyDescent="0.2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 x14ac:dyDescent="0.2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 x14ac:dyDescent="0.2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 x14ac:dyDescent="0.2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 x14ac:dyDescent="0.2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 x14ac:dyDescent="0.2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 x14ac:dyDescent="0.2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 x14ac:dyDescent="0.2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 x14ac:dyDescent="0.2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 x14ac:dyDescent="0.2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 x14ac:dyDescent="0.2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 x14ac:dyDescent="0.2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 x14ac:dyDescent="0.2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 x14ac:dyDescent="0.2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 x14ac:dyDescent="0.2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 x14ac:dyDescent="0.2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 x14ac:dyDescent="0.2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 x14ac:dyDescent="0.2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 x14ac:dyDescent="0.2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 x14ac:dyDescent="0.2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 x14ac:dyDescent="0.2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 x14ac:dyDescent="0.2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 x14ac:dyDescent="0.2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 x14ac:dyDescent="0.2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 x14ac:dyDescent="0.2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 x14ac:dyDescent="0.2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 x14ac:dyDescent="0.2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 x14ac:dyDescent="0.2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 x14ac:dyDescent="0.2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 x14ac:dyDescent="0.2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 x14ac:dyDescent="0.2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 x14ac:dyDescent="0.2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 x14ac:dyDescent="0.2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 x14ac:dyDescent="0.2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 x14ac:dyDescent="0.2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 x14ac:dyDescent="0.2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 x14ac:dyDescent="0.2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 x14ac:dyDescent="0.2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 x14ac:dyDescent="0.2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 x14ac:dyDescent="0.2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 x14ac:dyDescent="0.2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 x14ac:dyDescent="0.2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 x14ac:dyDescent="0.2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 x14ac:dyDescent="0.2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 x14ac:dyDescent="0.2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 x14ac:dyDescent="0.2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 x14ac:dyDescent="0.2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 x14ac:dyDescent="0.2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 x14ac:dyDescent="0.2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 x14ac:dyDescent="0.2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 x14ac:dyDescent="0.2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 x14ac:dyDescent="0.2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 x14ac:dyDescent="0.2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 x14ac:dyDescent="0.2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 x14ac:dyDescent="0.2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 x14ac:dyDescent="0.2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 x14ac:dyDescent="0.2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 x14ac:dyDescent="0.2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 x14ac:dyDescent="0.2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 x14ac:dyDescent="0.2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 x14ac:dyDescent="0.2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 x14ac:dyDescent="0.2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 x14ac:dyDescent="0.2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 x14ac:dyDescent="0.2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 x14ac:dyDescent="0.2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 x14ac:dyDescent="0.2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 x14ac:dyDescent="0.2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 x14ac:dyDescent="0.2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 x14ac:dyDescent="0.2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 x14ac:dyDescent="0.2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 x14ac:dyDescent="0.2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 x14ac:dyDescent="0.2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 x14ac:dyDescent="0.2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 x14ac:dyDescent="0.2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 x14ac:dyDescent="0.2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 x14ac:dyDescent="0.2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 x14ac:dyDescent="0.2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 x14ac:dyDescent="0.2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 x14ac:dyDescent="0.2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 x14ac:dyDescent="0.2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 x14ac:dyDescent="0.2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 x14ac:dyDescent="0.2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 x14ac:dyDescent="0.2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 x14ac:dyDescent="0.2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 x14ac:dyDescent="0.2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 x14ac:dyDescent="0.2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 x14ac:dyDescent="0.2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 x14ac:dyDescent="0.2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 x14ac:dyDescent="0.2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 x14ac:dyDescent="0.2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 x14ac:dyDescent="0.2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 x14ac:dyDescent="0.2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 x14ac:dyDescent="0.2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 x14ac:dyDescent="0.2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 x14ac:dyDescent="0.2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 x14ac:dyDescent="0.2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 x14ac:dyDescent="0.2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 x14ac:dyDescent="0.2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 x14ac:dyDescent="0.2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 x14ac:dyDescent="0.2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 x14ac:dyDescent="0.2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 x14ac:dyDescent="0.2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 x14ac:dyDescent="0.2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 x14ac:dyDescent="0.2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 x14ac:dyDescent="0.2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 x14ac:dyDescent="0.2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 x14ac:dyDescent="0.2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 x14ac:dyDescent="0.2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 x14ac:dyDescent="0.2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 x14ac:dyDescent="0.2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 x14ac:dyDescent="0.2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 x14ac:dyDescent="0.2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 x14ac:dyDescent="0.2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 x14ac:dyDescent="0.2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 x14ac:dyDescent="0.2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 x14ac:dyDescent="0.2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 x14ac:dyDescent="0.2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 x14ac:dyDescent="0.2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 x14ac:dyDescent="0.2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 x14ac:dyDescent="0.2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 x14ac:dyDescent="0.2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 x14ac:dyDescent="0.2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 x14ac:dyDescent="0.2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 x14ac:dyDescent="0.2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 x14ac:dyDescent="0.2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 x14ac:dyDescent="0.2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 x14ac:dyDescent="0.2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 x14ac:dyDescent="0.2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 x14ac:dyDescent="0.2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 x14ac:dyDescent="0.2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 x14ac:dyDescent="0.2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 x14ac:dyDescent="0.2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 x14ac:dyDescent="0.2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 x14ac:dyDescent="0.2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 x14ac:dyDescent="0.2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 x14ac:dyDescent="0.2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 x14ac:dyDescent="0.2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 x14ac:dyDescent="0.2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 x14ac:dyDescent="0.2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 x14ac:dyDescent="0.2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 x14ac:dyDescent="0.2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 x14ac:dyDescent="0.2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 x14ac:dyDescent="0.2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 x14ac:dyDescent="0.2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 x14ac:dyDescent="0.2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 x14ac:dyDescent="0.2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 x14ac:dyDescent="0.2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 x14ac:dyDescent="0.2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 x14ac:dyDescent="0.2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 x14ac:dyDescent="0.2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 x14ac:dyDescent="0.2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 x14ac:dyDescent="0.2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 x14ac:dyDescent="0.2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 x14ac:dyDescent="0.2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 x14ac:dyDescent="0.2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 x14ac:dyDescent="0.2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 x14ac:dyDescent="0.2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 x14ac:dyDescent="0.2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 x14ac:dyDescent="0.2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 x14ac:dyDescent="0.2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 x14ac:dyDescent="0.2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 x14ac:dyDescent="0.2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 x14ac:dyDescent="0.2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 x14ac:dyDescent="0.2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 x14ac:dyDescent="0.2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 x14ac:dyDescent="0.2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 x14ac:dyDescent="0.2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 x14ac:dyDescent="0.2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 x14ac:dyDescent="0.2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 x14ac:dyDescent="0.2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 x14ac:dyDescent="0.2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 x14ac:dyDescent="0.2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 x14ac:dyDescent="0.2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 x14ac:dyDescent="0.2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 x14ac:dyDescent="0.2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 x14ac:dyDescent="0.2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 x14ac:dyDescent="0.2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 x14ac:dyDescent="0.2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 x14ac:dyDescent="0.2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 x14ac:dyDescent="0.2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 x14ac:dyDescent="0.2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 x14ac:dyDescent="0.2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 x14ac:dyDescent="0.2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 x14ac:dyDescent="0.2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 x14ac:dyDescent="0.2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 x14ac:dyDescent="0.2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 x14ac:dyDescent="0.2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 x14ac:dyDescent="0.2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 x14ac:dyDescent="0.2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 x14ac:dyDescent="0.2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 x14ac:dyDescent="0.2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 x14ac:dyDescent="0.2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 x14ac:dyDescent="0.2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 x14ac:dyDescent="0.2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 x14ac:dyDescent="0.2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 x14ac:dyDescent="0.2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 x14ac:dyDescent="0.2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 x14ac:dyDescent="0.2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 x14ac:dyDescent="0.2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 x14ac:dyDescent="0.2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 x14ac:dyDescent="0.2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 x14ac:dyDescent="0.2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 x14ac:dyDescent="0.2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 x14ac:dyDescent="0.2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 x14ac:dyDescent="0.2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 x14ac:dyDescent="0.2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 x14ac:dyDescent="0.2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 x14ac:dyDescent="0.2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 x14ac:dyDescent="0.2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 x14ac:dyDescent="0.2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 x14ac:dyDescent="0.2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 x14ac:dyDescent="0.2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 x14ac:dyDescent="0.2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 x14ac:dyDescent="0.2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 x14ac:dyDescent="0.2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 x14ac:dyDescent="0.2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 x14ac:dyDescent="0.2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 x14ac:dyDescent="0.2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 x14ac:dyDescent="0.2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 x14ac:dyDescent="0.2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 x14ac:dyDescent="0.2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 x14ac:dyDescent="0.2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 x14ac:dyDescent="0.2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 x14ac:dyDescent="0.2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 x14ac:dyDescent="0.2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 x14ac:dyDescent="0.2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 x14ac:dyDescent="0.2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 x14ac:dyDescent="0.2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 x14ac:dyDescent="0.2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 x14ac:dyDescent="0.2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 x14ac:dyDescent="0.2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 x14ac:dyDescent="0.2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 x14ac:dyDescent="0.2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 x14ac:dyDescent="0.2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 x14ac:dyDescent="0.2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 x14ac:dyDescent="0.2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 x14ac:dyDescent="0.2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 x14ac:dyDescent="0.2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 x14ac:dyDescent="0.2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 x14ac:dyDescent="0.2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 x14ac:dyDescent="0.2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 x14ac:dyDescent="0.2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 x14ac:dyDescent="0.2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 x14ac:dyDescent="0.2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 x14ac:dyDescent="0.2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 x14ac:dyDescent="0.2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 x14ac:dyDescent="0.2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 x14ac:dyDescent="0.2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 x14ac:dyDescent="0.2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 x14ac:dyDescent="0.2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 x14ac:dyDescent="0.2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 x14ac:dyDescent="0.2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 x14ac:dyDescent="0.2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 x14ac:dyDescent="0.2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 x14ac:dyDescent="0.2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 x14ac:dyDescent="0.2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 x14ac:dyDescent="0.2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 x14ac:dyDescent="0.2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 x14ac:dyDescent="0.2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 x14ac:dyDescent="0.2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 x14ac:dyDescent="0.2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 x14ac:dyDescent="0.2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 x14ac:dyDescent="0.2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 x14ac:dyDescent="0.2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 x14ac:dyDescent="0.2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 x14ac:dyDescent="0.2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 x14ac:dyDescent="0.2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 x14ac:dyDescent="0.2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 x14ac:dyDescent="0.2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 x14ac:dyDescent="0.2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 x14ac:dyDescent="0.2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 x14ac:dyDescent="0.2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 x14ac:dyDescent="0.2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 x14ac:dyDescent="0.2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 x14ac:dyDescent="0.2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 x14ac:dyDescent="0.2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 x14ac:dyDescent="0.2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 x14ac:dyDescent="0.2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 x14ac:dyDescent="0.2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 x14ac:dyDescent="0.2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 x14ac:dyDescent="0.2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 x14ac:dyDescent="0.2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 x14ac:dyDescent="0.2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 x14ac:dyDescent="0.2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 x14ac:dyDescent="0.2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 x14ac:dyDescent="0.2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 x14ac:dyDescent="0.2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 x14ac:dyDescent="0.2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 x14ac:dyDescent="0.2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 x14ac:dyDescent="0.2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 x14ac:dyDescent="0.2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 x14ac:dyDescent="0.2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 x14ac:dyDescent="0.2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 x14ac:dyDescent="0.2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 x14ac:dyDescent="0.2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 x14ac:dyDescent="0.2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 x14ac:dyDescent="0.2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 x14ac:dyDescent="0.2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 x14ac:dyDescent="0.2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 x14ac:dyDescent="0.2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 x14ac:dyDescent="0.2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 x14ac:dyDescent="0.2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 x14ac:dyDescent="0.2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 x14ac:dyDescent="0.2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 x14ac:dyDescent="0.2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 x14ac:dyDescent="0.2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 x14ac:dyDescent="0.2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 x14ac:dyDescent="0.2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 x14ac:dyDescent="0.2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 x14ac:dyDescent="0.2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 x14ac:dyDescent="0.2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 x14ac:dyDescent="0.2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 x14ac:dyDescent="0.2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x14ac:dyDescent="0.2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 x14ac:dyDescent="0.2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 x14ac:dyDescent="0.2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 x14ac:dyDescent="0.2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 x14ac:dyDescent="0.2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 x14ac:dyDescent="0.2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 x14ac:dyDescent="0.2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 x14ac:dyDescent="0.2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 x14ac:dyDescent="0.2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 x14ac:dyDescent="0.2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2016-10-05T05:55:45Z</cp:lastPrinted>
  <dcterms:created xsi:type="dcterms:W3CDTF">2000-07-15T07:26:51Z</dcterms:created>
  <dcterms:modified xsi:type="dcterms:W3CDTF">2016-10-07T03:55:30Z</dcterms:modified>
</cp:coreProperties>
</file>