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4" i="3"/>
  <c r="H52"/>
  <c r="H37"/>
  <c r="H36"/>
  <c r="H31"/>
  <c r="H11"/>
  <c r="J36"/>
  <c r="J31"/>
  <c r="J37"/>
  <c r="J11"/>
  <c r="J54" l="1"/>
  <c r="I46" l="1"/>
  <c r="J52" l="1"/>
  <c r="S57" l="1"/>
  <c r="I59" l="1"/>
  <c r="I60" l="1"/>
  <c r="K59" l="1"/>
  <c r="K46"/>
  <c r="K60" l="1"/>
  <c r="M59" l="1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<sst xmlns="http://schemas.openxmlformats.org/spreadsheetml/2006/main" count="155" uniqueCount="84">
  <si>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</si>
  <si>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</si>
  <si>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</si>
  <si>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</si>
  <si>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</si>
  <si>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</si>
  <si>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</si>
  <si>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</si>
  <si>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</si>
  <si>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</si>
  <si>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</si>
  <si>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</si>
  <si>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</si>
  <si>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</si>
  <si>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</si>
  <si>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</si>
  <si>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</si>
  <si>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</si>
  <si>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</si>
  <si>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</si>
  <si>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</si>
  <si>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</si>
  <si>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</si>
  <si>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</si>
  <si>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</si>
  <si>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</si>
  <si>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</si>
  <si>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</si>
  <si>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</si>
  <si>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</si>
  <si>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</si>
  <si>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</si>
  <si>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</si>
  <si>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</si>
  <si>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</si>
  <si>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</si>
  <si>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</si>
  <si>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</si>
  <si>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</si>
  <si>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</si>
  <si>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</si>
  <si>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</si>
  <si>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</si>
  <si>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</si>
  <si>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</si>
  <si>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</si>
  <si>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</si>
  <si>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</si>
  <si>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</si>
  <si>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</si>
  <si>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</si>
  <si>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</si>
  <si>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</si>
  <si>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</si>
  <si>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</si>
  <si>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</si>
  <si>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</si>
  <si>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</si>
  <si>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</si>
  <si>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</si>
  <si>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</si>
  <si>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</si>
  <si>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</si>
  <si>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</si>
  <si>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</si>
  <si>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</si>
  <si>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</si>
  <si>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</si>
  <si>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</si>
  <si>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</si>
  <si>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</si>
  <si>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</si>
  <si>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 xml:space="preserve"> Khariff 
2016-17</t>
  </si>
  <si>
    <t>Rabi 
2016-17</t>
  </si>
  <si>
    <t>Diversion scheme</t>
  </si>
  <si>
    <t>Not received</t>
  </si>
  <si>
    <t>Diversion Scheme</t>
  </si>
  <si>
    <t xml:space="preserve"> TELANGANA MEDIUM IRRIGATION PROJECTS (BASIN WISE) 
DAILY WATER LEVELS on 11.07.2016</t>
  </si>
  <si>
    <t xml:space="preserve"> Water level on 10.07.2016</t>
  </si>
  <si>
    <t xml:space="preserve"> Water level on 11.07.2016</t>
  </si>
  <si>
    <t>1 gate opened at 0.5m height</t>
  </si>
  <si>
    <t>13 gates are opened</t>
  </si>
  <si>
    <t>80 cusecs thru spillway &amp; 20 cusecs thru canals</t>
  </si>
  <si>
    <t>Surplus 70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</si>
</sst>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3" zoomScaleNormal="57" zoomScaleSheetLayoutView="63" workbookViewId="0">
      <pane ySplit="6" topLeftCell="A55" activePane="bottomLeft" state="frozen"/>
      <selection pane="bottomLeft" activeCell="T58" sqref="T58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4" width="18.28515625" style="1" hidden="1" customWidth="1"/>
    <col min="15" max="15" width="0" style="1" hidden="1" customWidth="1"/>
    <col min="16" max="16" width="17" style="30"/>
    <col min="17" max="17" width="18.28515625" style="5" bestFit="1" customWidth="1"/>
    <col min="18" max="16384" width="17" style="5"/>
  </cols>
  <sheetData>
    <row r="1" spans="1:17" ht="23.25" customHeight="1">
      <c r="A1" s="50" t="s">
        <v>77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2"/>
    </row>
    <row r="2" spans="1:17" ht="60" customHeight="1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/>
    </row>
    <row r="3" spans="1:17" ht="9" customHeight="1">
      <c r="A3" s="59" t="s">
        <v>40</v>
      </c>
      <c r="B3" s="59" t="s">
        <v>0</v>
      </c>
      <c r="C3" s="59" t="s">
        <v>68</v>
      </c>
      <c r="D3" s="59" t="s">
        <v>67</v>
      </c>
      <c r="E3" s="59" t="s">
        <v>66</v>
      </c>
      <c r="F3" s="59" t="s">
        <v>1</v>
      </c>
      <c r="G3" s="59"/>
      <c r="H3" s="60" t="s">
        <v>78</v>
      </c>
      <c r="I3" s="61"/>
      <c r="J3" s="60" t="s">
        <v>79</v>
      </c>
      <c r="K3" s="61"/>
      <c r="L3" s="56" t="s">
        <v>48</v>
      </c>
      <c r="M3" s="56" t="s">
        <v>65</v>
      </c>
      <c r="N3" s="56" t="s">
        <v>72</v>
      </c>
      <c r="O3" s="56" t="s">
        <v>73</v>
      </c>
      <c r="P3" s="56" t="s">
        <v>49</v>
      </c>
      <c r="Q3" s="56" t="s">
        <v>63</v>
      </c>
    </row>
    <row r="4" spans="1:17" ht="60.75" customHeight="1">
      <c r="A4" s="59"/>
      <c r="B4" s="59"/>
      <c r="C4" s="59"/>
      <c r="D4" s="59"/>
      <c r="E4" s="59"/>
      <c r="F4" s="59"/>
      <c r="G4" s="59"/>
      <c r="H4" s="62"/>
      <c r="I4" s="63"/>
      <c r="J4" s="62"/>
      <c r="K4" s="63"/>
      <c r="L4" s="57"/>
      <c r="M4" s="57"/>
      <c r="N4" s="57"/>
      <c r="O4" s="57"/>
      <c r="P4" s="57"/>
      <c r="Q4" s="57"/>
    </row>
    <row r="5" spans="1:17" ht="48.75" customHeight="1">
      <c r="A5" s="59"/>
      <c r="B5" s="59"/>
      <c r="C5" s="59"/>
      <c r="D5" s="59"/>
      <c r="E5" s="59"/>
      <c r="F5" s="44" t="s">
        <v>2</v>
      </c>
      <c r="G5" s="44" t="s">
        <v>64</v>
      </c>
      <c r="H5" s="6" t="s">
        <v>2</v>
      </c>
      <c r="I5" s="44" t="s">
        <v>64</v>
      </c>
      <c r="J5" s="6" t="s">
        <v>2</v>
      </c>
      <c r="K5" s="44" t="s">
        <v>64</v>
      </c>
      <c r="L5" s="58"/>
      <c r="M5" s="58"/>
      <c r="N5" s="58"/>
      <c r="O5" s="58"/>
      <c r="P5" s="58"/>
      <c r="Q5" s="57"/>
    </row>
    <row r="6" spans="1:17" ht="34.5" customHeight="1">
      <c r="A6" s="59"/>
      <c r="B6" s="59"/>
      <c r="C6" s="44" t="s">
        <v>62</v>
      </c>
      <c r="D6" s="44" t="s">
        <v>4</v>
      </c>
      <c r="E6" s="44" t="s">
        <v>5</v>
      </c>
      <c r="F6" s="44" t="s">
        <v>5</v>
      </c>
      <c r="G6" s="44" t="s">
        <v>4</v>
      </c>
      <c r="H6" s="6" t="s">
        <v>5</v>
      </c>
      <c r="I6" s="44" t="s">
        <v>4</v>
      </c>
      <c r="J6" s="6" t="s">
        <v>5</v>
      </c>
      <c r="K6" s="44" t="s">
        <v>4</v>
      </c>
      <c r="L6" s="6" t="s">
        <v>69</v>
      </c>
      <c r="M6" s="6" t="s">
        <v>69</v>
      </c>
      <c r="N6" s="44" t="s">
        <v>62</v>
      </c>
      <c r="O6" s="44" t="s">
        <v>62</v>
      </c>
      <c r="P6" s="44" t="s">
        <v>50</v>
      </c>
      <c r="Q6" s="58"/>
    </row>
    <row r="7" spans="1:17">
      <c r="A7" s="44">
        <v>1</v>
      </c>
      <c r="B7" s="44">
        <f>+A7+1</f>
        <v>2</v>
      </c>
      <c r="C7" s="44">
        <v>3</v>
      </c>
      <c r="D7" s="44">
        <v>4</v>
      </c>
      <c r="E7" s="44">
        <v>5</v>
      </c>
      <c r="F7" s="44">
        <v>6</v>
      </c>
      <c r="G7" s="44">
        <v>7</v>
      </c>
      <c r="H7" s="44">
        <v>8</v>
      </c>
      <c r="I7" s="44">
        <v>9</v>
      </c>
      <c r="J7" s="44">
        <v>10</v>
      </c>
      <c r="K7" s="44">
        <v>11</v>
      </c>
      <c r="L7" s="44">
        <v>12</v>
      </c>
      <c r="M7" s="44">
        <v>13</v>
      </c>
      <c r="N7" s="44">
        <v>14</v>
      </c>
      <c r="O7" s="44">
        <v>15</v>
      </c>
      <c r="P7" s="44">
        <v>16</v>
      </c>
      <c r="Q7" s="44">
        <v>17</v>
      </c>
    </row>
    <row r="8" spans="1:17" ht="23.25" customHeight="1">
      <c r="A8" s="66" t="s">
        <v>55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</row>
    <row r="9" spans="1:17" ht="24" customHeight="1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</row>
    <row r="10" spans="1:17" ht="63.75" customHeight="1">
      <c r="A10" s="4"/>
      <c r="B10" s="44" t="s">
        <v>29</v>
      </c>
      <c r="C10" s="44"/>
      <c r="D10" s="7"/>
      <c r="E10" s="4"/>
      <c r="F10" s="6"/>
      <c r="G10" s="8"/>
      <c r="H10" s="6"/>
      <c r="I10" s="9"/>
      <c r="J10" s="6"/>
      <c r="K10" s="9"/>
      <c r="L10" s="9"/>
      <c r="M10" s="9"/>
      <c r="N10" s="44"/>
      <c r="O10" s="44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1482.7*0.3048</f>
        <v>451.92696000000001</v>
      </c>
      <c r="I11" s="10">
        <v>266.56200000000001</v>
      </c>
      <c r="J11" s="6">
        <f>1482.7*0.3048</f>
        <v>451.92696000000001</v>
      </c>
      <c r="K11" s="10">
        <v>266.56200000000001</v>
      </c>
      <c r="L11" s="9">
        <v>0</v>
      </c>
      <c r="M11" s="9">
        <v>0</v>
      </c>
      <c r="N11" s="4"/>
      <c r="O11" s="4"/>
      <c r="P11" s="9">
        <v>8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/>
      <c r="O12" s="4"/>
      <c r="P12" s="8">
        <v>0</v>
      </c>
      <c r="Q12" s="4" t="s">
        <v>74</v>
      </c>
    </row>
    <row r="13" spans="1:17" s="34" customFormat="1" ht="51" customHeight="1">
      <c r="A13" s="4"/>
      <c r="B13" s="44" t="s">
        <v>30</v>
      </c>
      <c r="C13" s="44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6" t="s">
        <v>51</v>
      </c>
      <c r="I14" s="9" t="s">
        <v>51</v>
      </c>
      <c r="J14" s="6" t="s">
        <v>51</v>
      </c>
      <c r="K14" s="9" t="s">
        <v>51</v>
      </c>
      <c r="L14" s="9" t="s">
        <v>51</v>
      </c>
      <c r="M14" s="9" t="s">
        <v>51</v>
      </c>
      <c r="N14" s="4"/>
      <c r="O14" s="4"/>
      <c r="P14" s="9">
        <v>0</v>
      </c>
      <c r="Q14" s="4" t="s">
        <v>75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6" t="s">
        <v>51</v>
      </c>
      <c r="I15" s="9" t="s">
        <v>51</v>
      </c>
      <c r="J15" s="6" t="s">
        <v>51</v>
      </c>
      <c r="K15" s="9" t="s">
        <v>51</v>
      </c>
      <c r="L15" s="9" t="s">
        <v>51</v>
      </c>
      <c r="M15" s="9" t="s">
        <v>51</v>
      </c>
      <c r="N15" s="4"/>
      <c r="O15" s="4"/>
      <c r="P15" s="9">
        <v>0</v>
      </c>
      <c r="Q15" s="4" t="s">
        <v>75</v>
      </c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6" t="s">
        <v>51</v>
      </c>
      <c r="I16" s="10" t="s">
        <v>51</v>
      </c>
      <c r="J16" s="6" t="s">
        <v>51</v>
      </c>
      <c r="K16" s="10" t="s">
        <v>51</v>
      </c>
      <c r="L16" s="9" t="s">
        <v>51</v>
      </c>
      <c r="M16" s="9" t="s">
        <v>51</v>
      </c>
      <c r="N16" s="4"/>
      <c r="O16" s="4"/>
      <c r="P16" s="9">
        <v>0</v>
      </c>
      <c r="Q16" s="4" t="s">
        <v>75</v>
      </c>
    </row>
    <row r="17" spans="1:17" ht="63.75" customHeight="1">
      <c r="A17" s="4"/>
      <c r="B17" s="44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>
        <v>282</v>
      </c>
      <c r="I18" s="10">
        <v>405.48899999999998</v>
      </c>
      <c r="J18" s="6">
        <v>282.7</v>
      </c>
      <c r="K18" s="10">
        <v>500.24099999999999</v>
      </c>
      <c r="L18" s="10">
        <v>1096.6659999999999</v>
      </c>
      <c r="M18" s="9">
        <v>0</v>
      </c>
      <c r="N18" s="4"/>
      <c r="O18" s="4"/>
      <c r="P18" s="12">
        <v>40</v>
      </c>
      <c r="Q18" s="8"/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356.25400000000002</v>
      </c>
      <c r="I19" s="10">
        <v>434.01799999999997</v>
      </c>
      <c r="J19" s="13">
        <v>357.96</v>
      </c>
      <c r="K19" s="10">
        <v>734.53</v>
      </c>
      <c r="L19" s="10">
        <v>3478.1260000000002</v>
      </c>
      <c r="M19" s="9">
        <v>0</v>
      </c>
      <c r="N19" s="8"/>
      <c r="O19" s="4"/>
      <c r="P19" s="12">
        <v>30</v>
      </c>
      <c r="Q19" s="4"/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232.5</v>
      </c>
      <c r="I20" s="28">
        <v>863</v>
      </c>
      <c r="J20" s="14">
        <v>233.4</v>
      </c>
      <c r="K20" s="28">
        <v>1002.46</v>
      </c>
      <c r="L20" s="9">
        <v>1956</v>
      </c>
      <c r="M20" s="9">
        <v>0</v>
      </c>
      <c r="N20" s="4"/>
      <c r="O20" s="4"/>
      <c r="P20" s="12">
        <v>37</v>
      </c>
      <c r="Q20" s="4"/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322.5</v>
      </c>
      <c r="I21" s="10">
        <v>181</v>
      </c>
      <c r="J21" s="6">
        <v>317.75</v>
      </c>
      <c r="K21" s="10">
        <v>52.414999999999999</v>
      </c>
      <c r="L21" s="10">
        <v>0</v>
      </c>
      <c r="M21" s="9">
        <v>0</v>
      </c>
      <c r="N21" s="4"/>
      <c r="O21" s="4"/>
      <c r="P21" s="12">
        <v>0</v>
      </c>
      <c r="Q21" s="4"/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145.5</v>
      </c>
      <c r="I22" s="9">
        <v>315</v>
      </c>
      <c r="J22" s="6">
        <v>141.69999999999999</v>
      </c>
      <c r="K22" s="9">
        <v>18.600000000000001</v>
      </c>
      <c r="L22" s="9">
        <v>0</v>
      </c>
      <c r="M22" s="9">
        <v>0</v>
      </c>
      <c r="N22" s="4"/>
      <c r="O22" s="4"/>
      <c r="P22" s="8">
        <v>0</v>
      </c>
      <c r="Q22" s="4"/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357.7</v>
      </c>
      <c r="I23" s="9">
        <v>1366.41</v>
      </c>
      <c r="J23" s="6">
        <v>357.2</v>
      </c>
      <c r="K23" s="9">
        <v>1574.24</v>
      </c>
      <c r="L23" s="9">
        <v>2405.4299999999998</v>
      </c>
      <c r="M23" s="9">
        <v>0</v>
      </c>
      <c r="N23" s="4"/>
      <c r="O23" s="4"/>
      <c r="P23" s="12">
        <v>47.6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276.8</v>
      </c>
      <c r="I24" s="10">
        <v>481</v>
      </c>
      <c r="J24" s="6">
        <v>276.8</v>
      </c>
      <c r="K24" s="10">
        <v>481.38200000000001</v>
      </c>
      <c r="L24" s="9">
        <v>3056.4</v>
      </c>
      <c r="M24" s="9">
        <v>218.9</v>
      </c>
      <c r="N24" s="4"/>
      <c r="O24" s="4"/>
      <c r="P24" s="12">
        <v>36.799999999999997</v>
      </c>
      <c r="Q24" s="4"/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151.85</v>
      </c>
      <c r="I25" s="37">
        <v>200</v>
      </c>
      <c r="J25" s="6">
        <v>153.05000000000001</v>
      </c>
      <c r="K25" s="37">
        <v>284.3</v>
      </c>
      <c r="L25" s="10">
        <v>975.69399999999996</v>
      </c>
      <c r="M25" s="9">
        <v>0</v>
      </c>
      <c r="N25" s="4"/>
      <c r="O25" s="4"/>
      <c r="P25" s="9">
        <v>48.2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239.25</v>
      </c>
      <c r="I26" s="9">
        <v>6949</v>
      </c>
      <c r="J26" s="14">
        <v>239.25</v>
      </c>
      <c r="K26" s="9">
        <v>6949</v>
      </c>
      <c r="L26" s="11">
        <v>1202</v>
      </c>
      <c r="M26" s="11">
        <v>1202</v>
      </c>
      <c r="N26" s="4"/>
      <c r="O26" s="4"/>
      <c r="P26" s="8">
        <v>42</v>
      </c>
      <c r="Q26" s="4" t="s">
        <v>80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42" t="s">
        <v>51</v>
      </c>
      <c r="I27" s="37" t="s">
        <v>51</v>
      </c>
      <c r="J27" s="42" t="s">
        <v>51</v>
      </c>
      <c r="K27" s="37" t="s">
        <v>51</v>
      </c>
      <c r="L27" s="37" t="s">
        <v>51</v>
      </c>
      <c r="M27" s="37" t="s">
        <v>51</v>
      </c>
      <c r="N27" s="8"/>
      <c r="O27" s="4"/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122.5</v>
      </c>
      <c r="I28" s="9">
        <v>480</v>
      </c>
      <c r="J28" s="6">
        <v>123.9</v>
      </c>
      <c r="K28" s="9">
        <v>817</v>
      </c>
      <c r="L28" s="40">
        <v>3900</v>
      </c>
      <c r="M28" s="37">
        <v>0</v>
      </c>
      <c r="N28" s="8"/>
      <c r="O28" s="4"/>
      <c r="P28" s="9">
        <v>62.6</v>
      </c>
      <c r="Q28" s="4"/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146</v>
      </c>
      <c r="I29" s="28">
        <v>70</v>
      </c>
      <c r="J29" s="27">
        <v>146.4</v>
      </c>
      <c r="K29" s="28">
        <v>82.823999999999998</v>
      </c>
      <c r="L29" s="26">
        <v>144.13999999999999</v>
      </c>
      <c r="M29" s="26">
        <v>0</v>
      </c>
      <c r="N29" s="4"/>
      <c r="O29" s="4"/>
      <c r="P29" s="12">
        <v>25.4</v>
      </c>
      <c r="Q29" s="4"/>
    </row>
    <row r="30" spans="1:17" ht="54" customHeight="1">
      <c r="A30" s="4"/>
      <c r="B30" s="44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f>12*0.3048+E31</f>
        <v>352.6576</v>
      </c>
      <c r="I31" s="10">
        <v>115.452</v>
      </c>
      <c r="J31" s="6">
        <f>12.5*0.3048+E31</f>
        <v>352.81</v>
      </c>
      <c r="K31" s="10">
        <v>124.31399999999999</v>
      </c>
      <c r="L31" s="9">
        <v>33.96</v>
      </c>
      <c r="M31" s="9">
        <v>0</v>
      </c>
      <c r="N31" s="4"/>
      <c r="O31" s="4"/>
      <c r="P31" s="8">
        <v>28</v>
      </c>
      <c r="Q31" s="4"/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152.6</v>
      </c>
      <c r="K32" s="10">
        <v>48.777999999999999</v>
      </c>
      <c r="L32" s="9">
        <v>88</v>
      </c>
      <c r="M32" s="9">
        <v>0</v>
      </c>
      <c r="N32" s="4"/>
      <c r="O32" s="4"/>
      <c r="P32" s="12">
        <v>45.8</v>
      </c>
      <c r="Q32" s="4"/>
    </row>
    <row r="33" spans="1:21" s="33" customFormat="1" ht="63.75" customHeight="1">
      <c r="A33" s="4">
        <v>20</v>
      </c>
      <c r="B33" s="4" t="s">
        <v>61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6" t="s">
        <v>51</v>
      </c>
      <c r="I33" s="9" t="s">
        <v>51</v>
      </c>
      <c r="J33" s="6" t="s">
        <v>51</v>
      </c>
      <c r="K33" s="9" t="s">
        <v>51</v>
      </c>
      <c r="L33" s="9" t="s">
        <v>51</v>
      </c>
      <c r="M33" s="9" t="s">
        <v>51</v>
      </c>
      <c r="N33" s="4"/>
      <c r="O33" s="4"/>
      <c r="P33" s="8">
        <v>0</v>
      </c>
      <c r="Q33" s="4"/>
    </row>
    <row r="34" spans="1:21" s="34" customFormat="1" ht="63.75" customHeight="1">
      <c r="A34" s="4"/>
      <c r="B34" s="44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>
        <v>113.2</v>
      </c>
      <c r="I35" s="10">
        <v>206.893</v>
      </c>
      <c r="J35" s="6">
        <v>113.2</v>
      </c>
      <c r="K35" s="10">
        <v>206.893</v>
      </c>
      <c r="L35" s="9" t="s">
        <v>51</v>
      </c>
      <c r="M35" s="9" t="s">
        <v>51</v>
      </c>
      <c r="N35" s="4"/>
      <c r="O35" s="4"/>
      <c r="P35" s="12" t="s">
        <v>51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>
        <f>(10/12+23)*0.3048+E36</f>
        <v>94.034399999999991</v>
      </c>
      <c r="I36" s="9">
        <v>516</v>
      </c>
      <c r="J36" s="6">
        <f>(6/12+26)*0.3048+E36</f>
        <v>94.847200000000001</v>
      </c>
      <c r="K36" s="9">
        <v>775</v>
      </c>
      <c r="L36" s="9" t="s">
        <v>51</v>
      </c>
      <c r="M36" s="9" t="s">
        <v>51</v>
      </c>
      <c r="N36" s="9"/>
      <c r="O36" s="4"/>
      <c r="P36" s="9">
        <v>30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>
        <f>5/12+9*0.3048+E37</f>
        <v>195.48986666666667</v>
      </c>
      <c r="I37" s="9">
        <v>50</v>
      </c>
      <c r="J37" s="6">
        <f>5/12+9*0.3048+E37</f>
        <v>195.48986666666667</v>
      </c>
      <c r="K37" s="9">
        <v>50</v>
      </c>
      <c r="L37" s="9" t="s">
        <v>51</v>
      </c>
      <c r="M37" s="9" t="s">
        <v>51</v>
      </c>
      <c r="N37" s="4"/>
      <c r="O37" s="4"/>
      <c r="P37" s="8" t="s">
        <v>51</v>
      </c>
      <c r="Q37" s="4"/>
      <c r="U37" s="33" t="s">
        <v>71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45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43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4">
        <v>75.135000000000005</v>
      </c>
      <c r="F40" s="6">
        <v>81.239999999999995</v>
      </c>
      <c r="G40" s="9">
        <v>558</v>
      </c>
      <c r="H40" s="49">
        <v>80.635000000000005</v>
      </c>
      <c r="I40" s="10">
        <v>479.387</v>
      </c>
      <c r="J40" s="44">
        <v>80.635000000000005</v>
      </c>
      <c r="K40" s="10">
        <v>479.387</v>
      </c>
      <c r="L40" s="9">
        <v>0</v>
      </c>
      <c r="M40" s="9">
        <v>0</v>
      </c>
      <c r="N40" s="4"/>
      <c r="O40" s="4"/>
      <c r="P40" s="9">
        <v>0</v>
      </c>
      <c r="Q40" s="39"/>
    </row>
    <row r="41" spans="1:21" s="35" customFormat="1" ht="75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72</v>
      </c>
      <c r="I41" s="10">
        <v>404.95699999999999</v>
      </c>
      <c r="J41" s="6">
        <v>72.2</v>
      </c>
      <c r="K41" s="10">
        <v>431.62</v>
      </c>
      <c r="L41" s="9">
        <v>15232</v>
      </c>
      <c r="M41" s="9">
        <v>14924</v>
      </c>
      <c r="N41" s="4"/>
      <c r="O41" s="4"/>
      <c r="P41" s="9">
        <v>45</v>
      </c>
      <c r="Q41" s="4" t="s">
        <v>81</v>
      </c>
    </row>
    <row r="42" spans="1:21" s="48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13">
        <v>107</v>
      </c>
      <c r="I42" s="10">
        <v>9.51</v>
      </c>
      <c r="J42" s="13">
        <v>107.15</v>
      </c>
      <c r="K42" s="10">
        <v>10.23</v>
      </c>
      <c r="L42" s="9">
        <v>8.33</v>
      </c>
      <c r="M42" s="9">
        <v>0</v>
      </c>
      <c r="N42" s="4"/>
      <c r="O42" s="4"/>
      <c r="P42" s="12">
        <v>49.2</v>
      </c>
      <c r="Q42" s="4"/>
    </row>
    <row r="43" spans="1:21" s="48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9" t="s">
        <v>51</v>
      </c>
      <c r="I43" s="10" t="s">
        <v>51</v>
      </c>
      <c r="J43" s="47" t="s">
        <v>51</v>
      </c>
      <c r="K43" s="10" t="s">
        <v>51</v>
      </c>
      <c r="L43" s="9" t="s">
        <v>51</v>
      </c>
      <c r="M43" s="9" t="s">
        <v>51</v>
      </c>
      <c r="N43" s="4"/>
      <c r="O43" s="4"/>
      <c r="P43" s="9"/>
      <c r="Q43" s="4" t="s">
        <v>70</v>
      </c>
    </row>
    <row r="44" spans="1:21" s="48" customFormat="1" ht="80.2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122.7</v>
      </c>
      <c r="I44" s="9">
        <v>519.79999999999995</v>
      </c>
      <c r="J44" s="6">
        <v>124.8</v>
      </c>
      <c r="K44" s="9">
        <v>521.20000000000005</v>
      </c>
      <c r="L44" s="9">
        <v>120</v>
      </c>
      <c r="M44" s="9">
        <v>100</v>
      </c>
      <c r="N44" s="4"/>
      <c r="O44" s="4"/>
      <c r="P44" s="37">
        <v>10</v>
      </c>
      <c r="Q44" s="8" t="s">
        <v>82</v>
      </c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122.46</v>
      </c>
      <c r="I45" s="9">
        <v>6950</v>
      </c>
      <c r="J45" s="6">
        <v>122.49</v>
      </c>
      <c r="K45" s="9">
        <v>6975</v>
      </c>
      <c r="L45" s="9">
        <v>289</v>
      </c>
      <c r="M45" s="9">
        <v>0</v>
      </c>
      <c r="N45" s="4"/>
      <c r="O45" s="4"/>
      <c r="P45" s="9">
        <v>13</v>
      </c>
      <c r="Q45" s="41"/>
    </row>
    <row r="46" spans="1:21" s="1" customFormat="1" ht="48" customHeight="1">
      <c r="A46" s="59" t="s">
        <v>57</v>
      </c>
      <c r="B46" s="59"/>
      <c r="C46" s="46">
        <f t="shared" ref="C46" si="0">SUM(C11:C45)</f>
        <v>349775</v>
      </c>
      <c r="D46" s="46"/>
      <c r="E46" s="46"/>
      <c r="F46" s="44"/>
      <c r="G46" s="46">
        <f t="shared" ref="G46" si="1">SUM(G11:G45)</f>
        <v>46385.63</v>
      </c>
      <c r="H46" s="6"/>
      <c r="I46" s="46">
        <f>SUM(I11:I45)</f>
        <v>21303.417300000001</v>
      </c>
      <c r="J46" s="6"/>
      <c r="K46" s="46">
        <f>SUM(K11:K45)</f>
        <v>22385.976000000002</v>
      </c>
      <c r="L46" s="46">
        <f>SUM(L11:L45)</f>
        <v>33985.745999999999</v>
      </c>
      <c r="M46" s="46">
        <f>SUM(M11:M45)</f>
        <v>16444.900000000001</v>
      </c>
      <c r="N46" s="46"/>
      <c r="O46" s="46"/>
      <c r="P46" s="46"/>
      <c r="Q46" s="44"/>
    </row>
    <row r="47" spans="1:21" s="30" customFormat="1" ht="39" customHeight="1">
      <c r="A47" s="59" t="s">
        <v>56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</row>
    <row r="48" spans="1:21" s="30" customFormat="1" ht="63.75" customHeight="1">
      <c r="A48" s="4"/>
      <c r="B48" s="44" t="s">
        <v>34</v>
      </c>
      <c r="C48" s="44"/>
      <c r="D48" s="7"/>
      <c r="E48" s="4"/>
      <c r="F48" s="6"/>
      <c r="G48" s="8"/>
      <c r="H48" s="6"/>
      <c r="I48" s="9"/>
      <c r="J48" s="6"/>
      <c r="K48" s="9"/>
      <c r="L48" s="8"/>
      <c r="M48" s="8"/>
      <c r="N48" s="46"/>
      <c r="O48" s="46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/>
      <c r="O49" s="4"/>
      <c r="P49" s="9"/>
      <c r="Q49" s="8" t="s">
        <v>76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385.57</v>
      </c>
      <c r="I50" s="9" t="s">
        <v>51</v>
      </c>
      <c r="J50" s="6">
        <v>385.57</v>
      </c>
      <c r="K50" s="9" t="s">
        <v>51</v>
      </c>
      <c r="L50" s="8" t="s">
        <v>51</v>
      </c>
      <c r="M50" s="8" t="s">
        <v>51</v>
      </c>
      <c r="N50" s="4"/>
      <c r="O50" s="4"/>
      <c r="P50" s="8"/>
      <c r="Q50" s="4"/>
    </row>
    <row r="51" spans="1:20" ht="63.75" customHeight="1">
      <c r="A51" s="44"/>
      <c r="B51" s="44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1679*0.3048</f>
        <v>511.75920000000002</v>
      </c>
      <c r="I52" s="9">
        <v>869.17</v>
      </c>
      <c r="J52" s="6">
        <f>1679*0.3048</f>
        <v>511.75920000000002</v>
      </c>
      <c r="K52" s="9">
        <v>869.17</v>
      </c>
      <c r="L52" s="8">
        <v>0</v>
      </c>
      <c r="M52" s="8">
        <v>0</v>
      </c>
      <c r="N52" s="4"/>
      <c r="O52" s="4"/>
      <c r="P52" s="8"/>
      <c r="Q52" s="4"/>
    </row>
    <row r="53" spans="1:20" s="30" customFormat="1" ht="63.75" customHeight="1">
      <c r="A53" s="44"/>
      <c r="B53" s="44" t="s">
        <v>54</v>
      </c>
      <c r="C53" s="46"/>
      <c r="D53" s="11"/>
      <c r="E53" s="46"/>
      <c r="F53" s="6"/>
      <c r="G53" s="6"/>
      <c r="H53" s="49"/>
      <c r="I53" s="4"/>
      <c r="J53" s="44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6">
        <f>3/12+10*0.3048+E54</f>
        <v>247.09800000000001</v>
      </c>
      <c r="I54" s="9">
        <v>400.78</v>
      </c>
      <c r="J54" s="6">
        <f>3/12+10*0.3048+E54</f>
        <v>247.09800000000001</v>
      </c>
      <c r="K54" s="9">
        <v>400.78</v>
      </c>
      <c r="L54" s="9" t="s">
        <v>51</v>
      </c>
      <c r="M54" s="9" t="s">
        <v>51</v>
      </c>
      <c r="N54" s="4"/>
      <c r="O54" s="4"/>
      <c r="P54" s="12"/>
      <c r="Q54" s="4"/>
      <c r="T54" s="33" t="s">
        <v>71</v>
      </c>
    </row>
    <row r="55" spans="1:20" ht="63.75" customHeight="1">
      <c r="A55" s="4"/>
      <c r="B55" s="44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13">
        <v>92.515000000000001</v>
      </c>
      <c r="I56" s="10">
        <v>921</v>
      </c>
      <c r="J56" s="13">
        <v>92.515000000000001</v>
      </c>
      <c r="K56" s="10">
        <v>921</v>
      </c>
      <c r="L56" s="9">
        <v>0</v>
      </c>
      <c r="M56" s="9">
        <v>0</v>
      </c>
      <c r="N56" s="38"/>
      <c r="O56" s="4"/>
      <c r="P56" s="12">
        <v>0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117.5</v>
      </c>
      <c r="I57" s="9">
        <v>516.71</v>
      </c>
      <c r="J57" s="13">
        <v>117.5</v>
      </c>
      <c r="K57" s="9">
        <v>516.71</v>
      </c>
      <c r="L57" s="10">
        <v>0</v>
      </c>
      <c r="M57" s="9">
        <v>0</v>
      </c>
      <c r="N57" s="4"/>
      <c r="O57" s="4"/>
      <c r="P57" s="12">
        <v>8</v>
      </c>
      <c r="Q57" s="4"/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9">
        <v>195.423</v>
      </c>
      <c r="I58" s="10">
        <v>397.03399999999999</v>
      </c>
      <c r="J58" s="44">
        <v>195.423</v>
      </c>
      <c r="K58" s="10">
        <v>397.03399999999999</v>
      </c>
      <c r="L58" s="9">
        <v>40</v>
      </c>
      <c r="M58" s="9">
        <v>70</v>
      </c>
      <c r="N58" s="4"/>
      <c r="O58" s="4"/>
      <c r="P58" s="9">
        <v>9.6</v>
      </c>
      <c r="Q58" s="4" t="s">
        <v>83</v>
      </c>
    </row>
    <row r="59" spans="1:20" s="30" customFormat="1" ht="63.75" customHeight="1">
      <c r="A59" s="44"/>
      <c r="B59" s="44" t="s">
        <v>3</v>
      </c>
      <c r="C59" s="46">
        <f t="shared" ref="C59" si="2">SUM(C49:C58)</f>
        <v>87419</v>
      </c>
      <c r="D59" s="46"/>
      <c r="E59" s="46"/>
      <c r="F59" s="46"/>
      <c r="G59" s="46">
        <f t="shared" ref="G59" si="3">SUM(G49:G58)</f>
        <v>10777</v>
      </c>
      <c r="H59" s="6"/>
      <c r="I59" s="46">
        <f>SUM(I49:I58)</f>
        <v>3104.694</v>
      </c>
      <c r="J59" s="6"/>
      <c r="K59" s="46">
        <f t="shared" ref="K59" si="4">SUM(K49:K58)</f>
        <v>3104.694</v>
      </c>
      <c r="L59" s="46">
        <f t="shared" ref="L59:M59" si="5">SUM(L49:L58)</f>
        <v>40</v>
      </c>
      <c r="M59" s="46">
        <f t="shared" si="5"/>
        <v>70</v>
      </c>
      <c r="N59" s="46"/>
      <c r="O59" s="46"/>
      <c r="P59" s="8"/>
      <c r="Q59" s="4"/>
    </row>
    <row r="60" spans="1:20" s="30" customFormat="1" ht="63.75" customHeight="1">
      <c r="A60" s="44"/>
      <c r="B60" s="44" t="s">
        <v>58</v>
      </c>
      <c r="C60" s="46">
        <f t="shared" ref="C60" si="6">C59+C46</f>
        <v>437194</v>
      </c>
      <c r="D60" s="46"/>
      <c r="E60" s="46"/>
      <c r="F60" s="46"/>
      <c r="G60" s="46">
        <f t="shared" ref="G60" si="7">G59+G46</f>
        <v>57162.63</v>
      </c>
      <c r="H60" s="6"/>
      <c r="I60" s="46">
        <f t="shared" ref="I60:K60" si="8">I59+I46</f>
        <v>24408.1113</v>
      </c>
      <c r="J60" s="6"/>
      <c r="K60" s="46">
        <f t="shared" si="8"/>
        <v>25490.670000000002</v>
      </c>
      <c r="L60" s="46">
        <f t="shared" ref="L60:M60" si="9">L59+L46</f>
        <v>34025.745999999999</v>
      </c>
      <c r="M60" s="46">
        <f t="shared" si="9"/>
        <v>16514.900000000001</v>
      </c>
      <c r="N60" s="46"/>
      <c r="O60" s="46"/>
      <c r="P60" s="8"/>
      <c r="Q60" s="4"/>
    </row>
    <row r="61" spans="1:20" s="30" customFormat="1">
      <c r="A61" s="31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4"/>
      <c r="N61" s="4"/>
      <c r="O61" s="4"/>
      <c r="P61" s="4"/>
      <c r="Q61" s="4"/>
    </row>
    <row r="62" spans="1:20" s="30" customFormat="1" ht="15" customHeight="1">
      <c r="A62" s="64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</row>
    <row r="63" spans="1:20" s="30" customFormat="1" ht="22.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</row>
    <row r="64" spans="1:20" s="30" customFormat="1" ht="15" hidden="1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3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2016-07-11T11:32:10Z</cp:lastPrinted>
  <dcterms:created xsi:type="dcterms:W3CDTF">2000-07-15T07:26:51Z</dcterms:created>
  <dcterms:modified xsi:type="dcterms:W3CDTF">2016-07-11T11:32:15Z</dcterms:modified>
</cp:coreProperties>
</file>