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7" i="3"/>
  <c r="J11" l="1"/>
  <c r="J15" l="1"/>
  <c r="J46" l="1"/>
  <c r="J63" l="1"/>
  <c r="J61"/>
  <c r="J59" l="1"/>
  <c r="J36"/>
  <c r="J40" l="1"/>
  <c r="Q69" l="1"/>
  <c r="M69"/>
  <c r="L69"/>
  <c r="K69"/>
  <c r="I69"/>
  <c r="G69"/>
  <c r="D69"/>
  <c r="C69"/>
  <c r="J32"/>
  <c r="J13" l="1"/>
  <c r="J41" l="1"/>
  <c r="S23" l="1"/>
  <c r="J23"/>
  <c r="AS30" l="1"/>
  <c r="I52" l="1"/>
  <c r="F15"/>
  <c r="I70" l="1"/>
  <c r="F61" l="1"/>
  <c r="F30" l="1"/>
  <c r="D52" l="1"/>
  <c r="D70" l="1"/>
  <c r="F59" l="1"/>
  <c r="Q51" l="1"/>
  <c r="Q52" s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<sst xmlns="http://schemas.openxmlformats.org/spreadsheetml/2006/main" count="163" uniqueCount="105">
  <si>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</si>
  <si>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</si>
  <si>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</si>
  <si>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</si>
  <si>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</si>
  <si>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</si>
  <si>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</si>
  <si>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</si>
  <si>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</si>
  <si>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</si>
  <si>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</si>
  <si>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</si>
  <si>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</si>
  <si>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</si>
  <si>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</si>
  <si>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</si>
  <si>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</si>
  <si>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</si>
  <si>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</si>
  <si>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</si>
  <si>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</si>
  <si>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</si>
  <si>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</si>
  <si>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</si>
  <si>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</si>
  <si>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</si>
  <si>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</si>
  <si>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</si>
  <si>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</si>
  <si>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</si>
  <si>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</si>
  <si>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</si>
  <si>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</si>
  <si>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</si>
  <si>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</si>
  <si>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</si>
  <si>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</si>
  <si>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</si>
  <si>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</si>
  <si>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</si>
  <si>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</si>
  <si>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</si>
  <si>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</si>
  <si>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</si>
  <si>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</si>
  <si>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</si>
  <si>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</si>
  <si>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</si>
  <si>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</si>
  <si>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</si>
  <si>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</si>
  <si>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</si>
  <si>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</si>
  <si>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</si>
  <si>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</si>
  <si>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</si>
  <si>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</si>
  <si>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</si>
  <si>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</si>
  <si>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</si>
  <si>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</si>
  <si>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</si>
  <si>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</si>
  <si>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</si>
  <si>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</si>
  <si>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</si>
  <si>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</si>
  <si>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</si>
  <si>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</si>
  <si>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</si>
  <si>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</si>
  <si>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</si>
  <si>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</si>
  <si>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</si>
  <si>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</si>
  <si>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</si>
  <si>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</si>
  <si>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</si>
  <si>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</si>
  <si>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</si>
  <si>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</si>
  <si>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</si>
  <si>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</si>
  <si>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</si>
  <si>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</si>
  <si>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</si>
  <si>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</si>
  <si>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</si>
  <si>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</si>
  <si>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</si>
  <si>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</si>
  <si>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</si>
  <si>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</si>
  <si>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</si>
  <si>
    <t>LF 30 RF canal 140 c/s</t>
  </si>
  <si>
    <t>Seepage losses</t>
  </si>
  <si>
    <t>3' _0 Ft</t>
  </si>
  <si>
    <t>RF 10c/s, 
LF 15 c/s</t>
  </si>
  <si>
    <t>Surplus Nil, c/s, 50 c/s thru canals</t>
  </si>
  <si>
    <t xml:space="preserve">LF 10 
</t>
  </si>
  <si>
    <t xml:space="preserve"> RF 10 c/s, LF 3 c/s</t>
  </si>
  <si>
    <t xml:space="preserve"> Water level on 21.12.2016</t>
  </si>
  <si>
    <t xml:space="preserve"> TELANGANA MEDIUM IRRIGATION PROJECTS (BASIN WISE) 
DAILY WATER LEVELS on 22.12.2016</t>
  </si>
  <si>
    <t xml:space="preserve"> Water level on 22.12.2016</t>
  </si>
  <si>
    <t xml:space="preserve">RF 105 c/s,
LF 35 c/s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</si>
</sst>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5" zoomScaleNormal="57" zoomScaleSheetLayoutView="55" workbookViewId="0">
      <pane ySplit="6" topLeftCell="A46" activePane="bottomLeft" state="frozen"/>
      <selection pane="bottomLeft" activeCell="J54" sqref="J54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>
      <c r="A1" s="41" t="s">
        <v>102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ht="38.2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9" customHeight="1">
      <c r="A3" s="47" t="s">
        <v>36</v>
      </c>
      <c r="B3" s="47" t="s">
        <v>0</v>
      </c>
      <c r="C3" s="47" t="s">
        <v>61</v>
      </c>
      <c r="D3" s="47" t="s">
        <v>60</v>
      </c>
      <c r="E3" s="47" t="s">
        <v>59</v>
      </c>
      <c r="F3" s="47" t="s">
        <v>1</v>
      </c>
      <c r="G3" s="47"/>
      <c r="H3" s="48" t="s">
        <v>101</v>
      </c>
      <c r="I3" s="49"/>
      <c r="J3" s="55" t="s">
        <v>103</v>
      </c>
      <c r="K3" s="55"/>
      <c r="L3" s="47" t="s">
        <v>44</v>
      </c>
      <c r="M3" s="47" t="s">
        <v>58</v>
      </c>
      <c r="N3" s="47" t="s">
        <v>64</v>
      </c>
      <c r="O3" s="47" t="s">
        <v>65</v>
      </c>
      <c r="P3" s="47" t="s">
        <v>45</v>
      </c>
      <c r="Q3" s="47" t="s">
        <v>67</v>
      </c>
      <c r="R3" s="47" t="s">
        <v>56</v>
      </c>
    </row>
    <row r="4" spans="1:18" ht="71.25" customHeight="1">
      <c r="A4" s="47"/>
      <c r="B4" s="47"/>
      <c r="C4" s="47"/>
      <c r="D4" s="47"/>
      <c r="E4" s="47"/>
      <c r="F4" s="47"/>
      <c r="G4" s="47"/>
      <c r="H4" s="50"/>
      <c r="I4" s="51"/>
      <c r="J4" s="55"/>
      <c r="K4" s="55"/>
      <c r="L4" s="47"/>
      <c r="M4" s="47"/>
      <c r="N4" s="47"/>
      <c r="O4" s="47"/>
      <c r="P4" s="47"/>
      <c r="Q4" s="47"/>
      <c r="R4" s="47"/>
    </row>
    <row r="5" spans="1:18" ht="48.75" customHeight="1">
      <c r="A5" s="47"/>
      <c r="B5" s="47"/>
      <c r="C5" s="47"/>
      <c r="D5" s="47"/>
      <c r="E5" s="47"/>
      <c r="F5" s="36" t="s">
        <v>2</v>
      </c>
      <c r="G5" s="36" t="s">
        <v>57</v>
      </c>
      <c r="H5" s="39" t="s">
        <v>2</v>
      </c>
      <c r="I5" s="36" t="s">
        <v>57</v>
      </c>
      <c r="J5" s="39" t="s">
        <v>2</v>
      </c>
      <c r="K5" s="36" t="s">
        <v>57</v>
      </c>
      <c r="L5" s="47"/>
      <c r="M5" s="47"/>
      <c r="N5" s="47"/>
      <c r="O5" s="47"/>
      <c r="P5" s="47"/>
      <c r="Q5" s="47"/>
      <c r="R5" s="47"/>
    </row>
    <row r="6" spans="1:18" ht="34.5" customHeight="1">
      <c r="A6" s="47"/>
      <c r="B6" s="47"/>
      <c r="C6" s="36" t="s">
        <v>55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62</v>
      </c>
      <c r="M6" s="39" t="s">
        <v>62</v>
      </c>
      <c r="N6" s="36" t="s">
        <v>55</v>
      </c>
      <c r="O6" s="36" t="s">
        <v>55</v>
      </c>
      <c r="P6" s="36" t="s">
        <v>46</v>
      </c>
      <c r="Q6" s="36" t="s">
        <v>55</v>
      </c>
      <c r="R6" s="47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>
      <c r="A8" s="54" t="s">
        <v>50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24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63.75" customHeight="1">
      <c r="A10" s="17"/>
      <c r="B10" s="36" t="s">
        <v>77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454.45680000000004</v>
      </c>
      <c r="I11" s="5">
        <v>626.25</v>
      </c>
      <c r="J11" s="15">
        <f>1491*0.3048</f>
        <v>454.45680000000004</v>
      </c>
      <c r="K11" s="5">
        <v>626.25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>
      <c r="A12" s="17"/>
      <c r="B12" s="36" t="s">
        <v>78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68</v>
      </c>
      <c r="R13" s="17"/>
    </row>
    <row r="14" spans="1:18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389.62583999999998</v>
      </c>
      <c r="I15" s="4">
        <v>966</v>
      </c>
      <c r="J15" s="15">
        <f>1278.3*0.3048</f>
        <v>389.62583999999998</v>
      </c>
      <c r="K15" s="4">
        <v>966</v>
      </c>
      <c r="L15" s="4">
        <v>0</v>
      </c>
      <c r="M15" s="4">
        <v>0</v>
      </c>
      <c r="N15" s="1"/>
      <c r="O15" s="1"/>
      <c r="P15" s="4"/>
      <c r="Q15" s="3" t="s">
        <v>68</v>
      </c>
      <c r="R15" s="17"/>
    </row>
    <row r="16" spans="1:18" ht="54.75" customHeight="1">
      <c r="A16" s="17"/>
      <c r="B16" s="36" t="s">
        <v>79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446.03517599999998</v>
      </c>
      <c r="I17" s="4">
        <v>1716</v>
      </c>
      <c r="J17" s="15">
        <f>1463.37*0.3048</f>
        <v>446.03517599999998</v>
      </c>
      <c r="K17" s="4">
        <v>1716</v>
      </c>
      <c r="L17" s="4">
        <v>0</v>
      </c>
      <c r="M17" s="4">
        <v>0</v>
      </c>
      <c r="N17" s="1"/>
      <c r="O17" s="1"/>
      <c r="P17" s="4"/>
      <c r="Q17" s="3" t="s">
        <v>68</v>
      </c>
      <c r="R17" s="17" t="s">
        <v>75</v>
      </c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457.4</v>
      </c>
      <c r="I18" s="4">
        <v>1106</v>
      </c>
      <c r="J18" s="15">
        <v>457.4</v>
      </c>
      <c r="K18" s="4">
        <v>1106</v>
      </c>
      <c r="L18" s="4">
        <v>0</v>
      </c>
      <c r="M18" s="4">
        <v>30</v>
      </c>
      <c r="N18" s="1"/>
      <c r="O18" s="1"/>
      <c r="P18" s="4"/>
      <c r="Q18" s="3"/>
      <c r="R18" s="17"/>
    </row>
    <row r="19" spans="1:45" ht="63.7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284.60000000000002</v>
      </c>
      <c r="I20" s="4">
        <v>824.31500000000005</v>
      </c>
      <c r="J20" s="15">
        <v>284.5</v>
      </c>
      <c r="K20" s="4">
        <v>804.95100000000002</v>
      </c>
      <c r="L20" s="4">
        <v>0</v>
      </c>
      <c r="M20" s="4">
        <v>140</v>
      </c>
      <c r="N20" s="1"/>
      <c r="O20" s="1"/>
      <c r="P20" s="4">
        <v>0</v>
      </c>
      <c r="Q20" s="3" t="s">
        <v>68</v>
      </c>
      <c r="R20" s="19" t="s">
        <v>104</v>
      </c>
      <c r="S20" s="16"/>
    </row>
    <row r="21" spans="1:45" s="40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277</v>
      </c>
      <c r="I21" s="4">
        <v>505.77</v>
      </c>
      <c r="J21" s="15">
        <v>277</v>
      </c>
      <c r="K21" s="4">
        <v>505.77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/>
      <c r="S21" s="16"/>
    </row>
    <row r="22" spans="1:45" ht="52.5" customHeight="1">
      <c r="A22" s="17"/>
      <c r="B22" s="36" t="s">
        <v>80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19" t="s">
        <v>91</v>
      </c>
      <c r="S23" s="16">
        <f>59+13+26</f>
        <v>98</v>
      </c>
    </row>
    <row r="24" spans="1:45" ht="71.25" customHeight="1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>
      <c r="A25" s="17"/>
      <c r="B25" s="36" t="s">
        <v>81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17" t="s">
        <v>94</v>
      </c>
    </row>
    <row r="27" spans="1:45" s="40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322.95</v>
      </c>
      <c r="I27" s="4">
        <v>198.35499999999999</v>
      </c>
      <c r="J27" s="15">
        <v>322.89999999999998</v>
      </c>
      <c r="K27" s="4">
        <v>196.381</v>
      </c>
      <c r="L27" s="4">
        <v>0</v>
      </c>
      <c r="M27" s="4">
        <v>13</v>
      </c>
      <c r="N27" s="1"/>
      <c r="O27" s="1"/>
      <c r="P27" s="7">
        <v>0</v>
      </c>
      <c r="Q27" s="3">
        <v>2000</v>
      </c>
      <c r="R27" s="17" t="s">
        <v>100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15">
        <v>147.27500000000001</v>
      </c>
      <c r="I28" s="4">
        <v>754.39</v>
      </c>
      <c r="J28" s="9">
        <v>147.27500000000001</v>
      </c>
      <c r="K28" s="4">
        <v>754.39</v>
      </c>
      <c r="L28" s="4">
        <v>10</v>
      </c>
      <c r="M28" s="4">
        <v>90</v>
      </c>
      <c r="N28" s="1"/>
      <c r="O28" s="1"/>
      <c r="P28" s="7">
        <v>0</v>
      </c>
      <c r="Q28" s="3">
        <v>4800</v>
      </c>
      <c r="R28" s="19" t="s">
        <v>76</v>
      </c>
    </row>
    <row r="29" spans="1:45" ht="46.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0</v>
      </c>
      <c r="M29" s="6">
        <v>0</v>
      </c>
      <c r="N29" s="1"/>
      <c r="O29" s="1"/>
      <c r="P29" s="7">
        <v>0</v>
      </c>
      <c r="Q29" s="3">
        <v>480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69</v>
      </c>
      <c r="I30" s="10"/>
      <c r="J30" s="10" t="s">
        <v>69</v>
      </c>
      <c r="K30" s="10"/>
      <c r="L30" s="10"/>
      <c r="M30" s="10"/>
      <c r="N30" s="10"/>
      <c r="O30" s="10"/>
      <c r="P30" s="10"/>
      <c r="Q30" s="3" t="s">
        <v>68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82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74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</v>
      </c>
      <c r="I34" s="4">
        <v>367.66</v>
      </c>
      <c r="J34" s="15">
        <v>151.1</v>
      </c>
      <c r="K34" s="4">
        <v>367.66</v>
      </c>
      <c r="L34" s="12">
        <v>0</v>
      </c>
      <c r="M34" s="12">
        <v>25</v>
      </c>
      <c r="N34" s="1"/>
      <c r="O34" s="1"/>
      <c r="P34" s="7">
        <v>0</v>
      </c>
      <c r="Q34" s="3">
        <v>2000</v>
      </c>
      <c r="R34" s="17" t="s">
        <v>97</v>
      </c>
    </row>
    <row r="35" spans="1:19" ht="54" customHeight="1">
      <c r="A35" s="17"/>
      <c r="B35" s="36" t="s">
        <v>84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>
      <c r="A37" s="17"/>
      <c r="B37" s="36" t="s">
        <v>85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30</v>
      </c>
      <c r="N38" s="1"/>
      <c r="O38" s="1"/>
      <c r="P38" s="7" t="s">
        <v>47</v>
      </c>
      <c r="Q38" s="3">
        <v>3500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122.69</v>
      </c>
      <c r="I42" s="4">
        <v>578.70000000000005</v>
      </c>
      <c r="J42" s="9">
        <v>122.64</v>
      </c>
      <c r="K42" s="4">
        <v>575.9</v>
      </c>
      <c r="L42" s="4">
        <v>0</v>
      </c>
      <c r="M42" s="4">
        <v>50</v>
      </c>
      <c r="N42" s="1"/>
      <c r="O42" s="1"/>
      <c r="P42" s="12">
        <v>0</v>
      </c>
      <c r="Q42" s="31">
        <v>0</v>
      </c>
      <c r="R42" s="19" t="s">
        <v>98</v>
      </c>
      <c r="S42" s="37"/>
    </row>
    <row r="43" spans="1:19" s="34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68</v>
      </c>
      <c r="J43" s="15">
        <v>105.3</v>
      </c>
      <c r="K43" s="4" t="s">
        <v>68</v>
      </c>
      <c r="L43" s="4">
        <v>0</v>
      </c>
      <c r="M43" s="4">
        <v>0</v>
      </c>
      <c r="N43" s="1"/>
      <c r="O43" s="1"/>
      <c r="P43" s="3" t="s">
        <v>68</v>
      </c>
      <c r="Q43" s="3" t="s">
        <v>68</v>
      </c>
      <c r="R43" s="17" t="s">
        <v>95</v>
      </c>
      <c r="S43" s="37"/>
    </row>
    <row r="44" spans="1:19" s="34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68</v>
      </c>
      <c r="R44" s="17" t="s">
        <v>63</v>
      </c>
      <c r="S44" s="37"/>
    </row>
    <row r="45" spans="1:19" ht="63.75" customHeight="1">
      <c r="A45" s="17"/>
      <c r="B45" s="36" t="s">
        <v>83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>
      <c r="A46" s="17">
        <v>26</v>
      </c>
      <c r="B46" s="17" t="s">
        <v>54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451.56120000000004</v>
      </c>
      <c r="I46" s="4">
        <v>2042.1849999999999</v>
      </c>
      <c r="J46" s="15">
        <f>1481.5*0.3048</f>
        <v>451.56120000000004</v>
      </c>
      <c r="K46" s="4">
        <v>2042.1849999999999</v>
      </c>
      <c r="L46" s="4">
        <v>0</v>
      </c>
      <c r="M46" s="4">
        <v>0</v>
      </c>
      <c r="N46" s="1"/>
      <c r="O46" s="1">
        <v>51</v>
      </c>
      <c r="P46" s="4" t="s">
        <v>73</v>
      </c>
      <c r="Q46" s="3" t="s">
        <v>68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9" ht="63.75" customHeight="1">
      <c r="A48" s="17"/>
      <c r="B48" s="36" t="s">
        <v>87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19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78.635000000000005</v>
      </c>
      <c r="I49" s="4">
        <v>277.93</v>
      </c>
      <c r="J49" s="9">
        <v>78.584999999999994</v>
      </c>
      <c r="K49" s="4">
        <v>273.99</v>
      </c>
      <c r="L49" s="4">
        <v>0</v>
      </c>
      <c r="M49" s="4">
        <v>42</v>
      </c>
      <c r="N49" s="1"/>
      <c r="O49" s="1"/>
      <c r="P49" s="4">
        <v>0</v>
      </c>
      <c r="Q49" s="3">
        <v>0</v>
      </c>
      <c r="R49" s="17" t="s">
        <v>70</v>
      </c>
    </row>
    <row r="50" spans="1:19" s="34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73.83</v>
      </c>
      <c r="I50" s="4">
        <v>697.79</v>
      </c>
      <c r="J50" s="15">
        <v>73.78</v>
      </c>
      <c r="K50" s="4">
        <v>688.25400000000002</v>
      </c>
      <c r="L50" s="7">
        <v>0</v>
      </c>
      <c r="M50" s="4">
        <v>110</v>
      </c>
      <c r="N50" s="1"/>
      <c r="O50" s="1"/>
      <c r="P50" s="4">
        <v>0</v>
      </c>
      <c r="Q50" s="3">
        <v>6293</v>
      </c>
      <c r="R50" s="21" t="s">
        <v>71</v>
      </c>
      <c r="S50" s="37"/>
    </row>
    <row r="51" spans="1:19" s="34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123.23</v>
      </c>
      <c r="I51" s="4">
        <v>7638</v>
      </c>
      <c r="J51" s="15">
        <v>123.2</v>
      </c>
      <c r="K51" s="4">
        <v>7608</v>
      </c>
      <c r="L51" s="4">
        <v>0</v>
      </c>
      <c r="M51" s="4">
        <v>10</v>
      </c>
      <c r="N51" s="1"/>
      <c r="O51" s="1"/>
      <c r="P51" s="4">
        <v>0</v>
      </c>
      <c r="Q51" s="3">
        <f>4200+1300</f>
        <v>5500</v>
      </c>
      <c r="R51" s="19" t="s">
        <v>99</v>
      </c>
      <c r="S51" s="37"/>
    </row>
    <row r="52" spans="1:19" s="22" customFormat="1" ht="48" customHeight="1">
      <c r="A52" s="47" t="s">
        <v>51</v>
      </c>
      <c r="B52" s="47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36846.455000000002</v>
      </c>
      <c r="J52" s="15"/>
      <c r="K52" s="14">
        <f>SUM(K11:K51)</f>
        <v>36778.841</v>
      </c>
      <c r="L52" s="14">
        <f>SUM(L11:L51)</f>
        <v>506</v>
      </c>
      <c r="M52" s="14">
        <f>SUM(M11:M51)</f>
        <v>1459.4</v>
      </c>
      <c r="N52" s="14"/>
      <c r="O52" s="14"/>
      <c r="P52" s="14"/>
      <c r="Q52" s="14">
        <f>SUM(Q11:Q51)</f>
        <v>81333</v>
      </c>
      <c r="R52" s="36"/>
    </row>
    <row r="53" spans="1:19" s="34" customFormat="1" ht="39" customHeight="1">
      <c r="A53" s="47" t="s">
        <v>92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37"/>
    </row>
    <row r="54" spans="1:19" s="34" customFormat="1" ht="48.75" customHeight="1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19" s="34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387.9</v>
      </c>
      <c r="I55" s="4">
        <v>121</v>
      </c>
      <c r="J55" s="15">
        <v>387.84</v>
      </c>
      <c r="K55" s="4">
        <v>115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68</v>
      </c>
      <c r="R55" s="17"/>
      <c r="S55" s="37"/>
    </row>
    <row r="56" spans="1:19" s="34" customFormat="1" ht="65.25" customHeight="1">
      <c r="A56" s="17"/>
      <c r="B56" s="36" t="s">
        <v>90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19" s="34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 t="s">
        <v>96</v>
      </c>
      <c r="S57" s="37"/>
    </row>
    <row r="58" spans="1:19" s="34" customFormat="1" ht="65.25" customHeight="1">
      <c r="A58" s="17"/>
      <c r="B58" s="36" t="s">
        <v>89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19" s="34" customFormat="1" ht="53.25" customHeight="1">
      <c r="A59" s="17">
        <v>3</v>
      </c>
      <c r="B59" s="17" t="s">
        <v>66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196.47712800000002</v>
      </c>
      <c r="I59" s="4">
        <v>4360</v>
      </c>
      <c r="J59" s="15">
        <f>644.61*0.3048</f>
        <v>196.47712800000002</v>
      </c>
      <c r="K59" s="4">
        <v>4360</v>
      </c>
      <c r="L59" s="4">
        <v>13</v>
      </c>
      <c r="M59" s="4">
        <v>44.56</v>
      </c>
      <c r="N59" s="1"/>
      <c r="O59" s="1"/>
      <c r="P59" s="3" t="s">
        <v>47</v>
      </c>
      <c r="Q59" s="3" t="s">
        <v>68</v>
      </c>
      <c r="R59" s="17"/>
      <c r="S59" s="37"/>
    </row>
    <row r="60" spans="1:19" ht="63.75" customHeight="1">
      <c r="A60" s="36"/>
      <c r="B60" s="36" t="s">
        <v>93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19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514.10616000000005</v>
      </c>
      <c r="I61" s="1">
        <v>1401.51</v>
      </c>
      <c r="J61" s="15">
        <f>1686.7*0.3048</f>
        <v>514.10616000000005</v>
      </c>
      <c r="K61" s="1">
        <v>1401.51</v>
      </c>
      <c r="L61" s="5" t="s">
        <v>47</v>
      </c>
      <c r="M61" s="4" t="s">
        <v>47</v>
      </c>
      <c r="N61" s="4"/>
      <c r="O61" s="4"/>
      <c r="P61" s="4"/>
      <c r="Q61" s="4" t="s">
        <v>68</v>
      </c>
      <c r="R61" s="17"/>
    </row>
    <row r="62" spans="1:19" s="34" customFormat="1" ht="63.75" customHeight="1">
      <c r="A62" s="36"/>
      <c r="B62" s="36" t="s">
        <v>86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19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252.20740000000001</v>
      </c>
      <c r="I63" s="4">
        <v>2710.61</v>
      </c>
      <c r="J63" s="15">
        <f>(7/12+27)*0.3048+E63</f>
        <v>252.20740000000001</v>
      </c>
      <c r="K63" s="4">
        <v>2710.61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19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94.44</v>
      </c>
      <c r="I65" s="4">
        <v>1711</v>
      </c>
      <c r="J65" s="15">
        <v>94.37</v>
      </c>
      <c r="K65" s="4">
        <v>1687</v>
      </c>
      <c r="L65" s="4">
        <v>0</v>
      </c>
      <c r="M65" s="4">
        <v>245</v>
      </c>
      <c r="N65" s="32"/>
      <c r="O65" s="1"/>
      <c r="P65" s="4">
        <v>0</v>
      </c>
      <c r="Q65" s="7" t="s">
        <v>68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6251</v>
      </c>
      <c r="R66" s="17" t="s">
        <v>72</v>
      </c>
    </row>
    <row r="67" spans="1:19" ht="65.25" customHeight="1">
      <c r="A67" s="17"/>
      <c r="B67" s="36" t="s">
        <v>88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193.44399999999999</v>
      </c>
      <c r="I68" s="5">
        <v>153.69</v>
      </c>
      <c r="J68" s="9">
        <v>193.44399999999999</v>
      </c>
      <c r="K68" s="5">
        <v>153.69</v>
      </c>
      <c r="L68" s="4">
        <v>0</v>
      </c>
      <c r="M68" s="4">
        <v>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10884.600000000002</v>
      </c>
      <c r="J69" s="15"/>
      <c r="K69" s="14">
        <f>SUM(K55:K68)</f>
        <v>10854.600000000002</v>
      </c>
      <c r="L69" s="14">
        <f>SUM(L55:L68)</f>
        <v>13</v>
      </c>
      <c r="M69" s="14">
        <f>SUM(M55:M68)</f>
        <v>289.56</v>
      </c>
      <c r="N69" s="14"/>
      <c r="O69" s="14"/>
      <c r="P69" s="3"/>
      <c r="Q69" s="14">
        <f>SUM(Q55:Q68)</f>
        <v>39951</v>
      </c>
      <c r="R69" s="17"/>
      <c r="S69" s="37"/>
    </row>
    <row r="70" spans="1:19" s="34" customFormat="1" ht="39.75" customHeight="1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47731.055000000008</v>
      </c>
      <c r="J70" s="15"/>
      <c r="K70" s="14">
        <f>K69+K52</f>
        <v>47633.441000000006</v>
      </c>
      <c r="L70" s="14">
        <f>L69+L52</f>
        <v>519</v>
      </c>
      <c r="M70" s="14">
        <f>M69+M52</f>
        <v>1748.96</v>
      </c>
      <c r="N70" s="14"/>
      <c r="O70" s="14"/>
      <c r="P70" s="3"/>
      <c r="Q70" s="14">
        <f>Q69+Q52</f>
        <v>121284</v>
      </c>
      <c r="R70" s="17"/>
      <c r="S70" s="37"/>
    </row>
    <row r="71" spans="1:19" s="34" customFormat="1">
      <c r="A71" s="35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17"/>
      <c r="N71" s="17"/>
      <c r="O71" s="17"/>
      <c r="P71" s="17"/>
      <c r="Q71" s="17"/>
      <c r="R71" s="17"/>
    </row>
    <row r="72" spans="1:19" s="34" customFormat="1" ht="15" customHeight="1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</row>
    <row r="73" spans="1:19" s="34" customFormat="1" ht="22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</row>
    <row r="74" spans="1:19" s="34" customFormat="1" ht="15" hidden="1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</row>
    <row r="75" spans="1:19" s="34" customFormat="1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2016-12-22T06:08:24Z</cp:lastPrinted>
  <dcterms:created xsi:type="dcterms:W3CDTF">2000-07-15T07:26:51Z</dcterms:created>
  <dcterms:modified xsi:type="dcterms:W3CDTF">2016-12-22T06:08:25Z</dcterms:modified>
</cp:coreProperties>
</file>