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41" i="3"/>
  <c r="J53" l="1"/>
  <c r="J55"/>
  <c r="H55"/>
  <c r="J36" l="1"/>
  <c r="J11"/>
  <c r="J31"/>
  <c r="H31"/>
  <c r="H37"/>
  <c r="H36"/>
  <c r="H53"/>
  <c r="H51"/>
  <c r="H29"/>
  <c r="H28"/>
  <c r="H26"/>
  <c r="H25"/>
  <c r="H22"/>
  <c r="H21"/>
  <c r="H20"/>
  <c r="H19"/>
  <c r="H15"/>
  <c r="H11"/>
  <c r="J51" l="1"/>
  <c r="J26"/>
  <c r="J21"/>
  <c r="J15"/>
  <c r="J28"/>
  <c r="J29"/>
  <c r="J25"/>
  <c r="J22"/>
  <c r="J20"/>
  <c r="T19"/>
  <c r="J19" l="1"/>
  <c r="J37" l="1"/>
  <c r="F51"/>
  <c r="Q60" l="1"/>
  <c r="Q45"/>
  <c r="Q46" s="1"/>
  <c r="M45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<sst xmlns="http://schemas.openxmlformats.org/spreadsheetml/2006/main" count="144" uniqueCount="88">
  <si>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</si>
  <si>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</si>
  <si>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</si>
  <si>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</si>
  <si>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</si>
  <si>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</si>
  <si>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</si>
  <si>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</si>
  <si>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</si>
  <si>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</si>
  <si>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</si>
  <si>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</si>
  <si>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</si>
  <si>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</si>
  <si>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</si>
  <si>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</si>
  <si>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</si>
  <si>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</si>
  <si>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</si>
  <si>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</si>
  <si>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</si>
  <si>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</si>
  <si>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</si>
  <si>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</si>
  <si>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</si>
  <si>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</si>
  <si>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</si>
  <si>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</si>
  <si>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</si>
  <si>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</si>
  <si>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</si>
  <si>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</si>
  <si>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</si>
  <si>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</si>
  <si>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</si>
  <si>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</si>
  <si>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</si>
  <si>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</si>
  <si>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</si>
  <si>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</si>
  <si>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</si>
  <si>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</si>
  <si>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</si>
  <si>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</si>
  <si>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</si>
  <si>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</si>
  <si>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</si>
  <si>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</si>
  <si>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</si>
  <si>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</si>
  <si>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</si>
  <si>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</si>
  <si>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</si>
  <si>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</si>
  <si>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</si>
  <si>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</si>
  <si>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</si>
  <si>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</si>
  <si>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</si>
  <si>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</si>
  <si>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</si>
  <si>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</si>
  <si>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</si>
  <si>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</si>
  <si>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</si>
  <si>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</si>
  <si>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</si>
  <si>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</si>
  <si>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</si>
  <si>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</si>
  <si>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</si>
  <si>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</si>
  <si>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</si>
  <si>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</si>
  <si>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</si>
  <si>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</si>
  <si>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</si>
  <si>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</si>
  <si>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</si>
  <si>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</si>
  <si>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>RF 90 Cusecs LF 30 Cusecs</t>
  </si>
  <si>
    <t>LF 28 Cusecs RF 25 Cusecs</t>
  </si>
  <si>
    <t>1 gate opened @ 01 ft</t>
  </si>
  <si>
    <t xml:space="preserve"> Water level on 28.08.2016</t>
  </si>
  <si>
    <t xml:space="preserve"> TELANGANA MEDIUM IRRIGATION PROJECTS (BASIN WISE) 
DAILY WATER LEVELS on 29.08.2016</t>
  </si>
  <si>
    <t xml:space="preserve"> Water level on 29.08.2016</t>
  </si>
  <si>
    <t>4ft canal discharge</t>
  </si>
  <si>
    <t>Surplus 80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</si>
</sst>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20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2" zoomScaleNormal="57" zoomScaleSheetLayoutView="62" workbookViewId="0">
      <pane ySplit="6" topLeftCell="A19" activePane="bottomLeft" state="frozen"/>
      <selection pane="bottomLeft" activeCell="H21" sqref="H21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7.425781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29" customWidth="1"/>
    <col min="14" max="14" width="18.28515625" style="9" hidden="1" customWidth="1"/>
    <col min="15" max="15" width="0" style="9" hidden="1" customWidth="1"/>
    <col min="16" max="17" width="17" style="29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39" t="s">
        <v>84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60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18" ht="9" customHeight="1">
      <c r="A3" s="48" t="s">
        <v>40</v>
      </c>
      <c r="B3" s="48" t="s">
        <v>0</v>
      </c>
      <c r="C3" s="48" t="s">
        <v>68</v>
      </c>
      <c r="D3" s="48" t="s">
        <v>67</v>
      </c>
      <c r="E3" s="48" t="s">
        <v>66</v>
      </c>
      <c r="F3" s="48" t="s">
        <v>1</v>
      </c>
      <c r="G3" s="48"/>
      <c r="H3" s="52" t="s">
        <v>83</v>
      </c>
      <c r="I3" s="53"/>
      <c r="J3" s="52" t="s">
        <v>85</v>
      </c>
      <c r="K3" s="53"/>
      <c r="L3" s="45" t="s">
        <v>48</v>
      </c>
      <c r="M3" s="45" t="s">
        <v>65</v>
      </c>
      <c r="N3" s="45" t="s">
        <v>71</v>
      </c>
      <c r="O3" s="45" t="s">
        <v>72</v>
      </c>
      <c r="P3" s="45" t="s">
        <v>49</v>
      </c>
      <c r="Q3" s="45" t="s">
        <v>78</v>
      </c>
      <c r="R3" s="49" t="s">
        <v>63</v>
      </c>
    </row>
    <row r="4" spans="1:18" ht="60.75" customHeight="1">
      <c r="A4" s="48"/>
      <c r="B4" s="48"/>
      <c r="C4" s="48"/>
      <c r="D4" s="48"/>
      <c r="E4" s="48"/>
      <c r="F4" s="48"/>
      <c r="G4" s="48"/>
      <c r="H4" s="54"/>
      <c r="I4" s="55"/>
      <c r="J4" s="54"/>
      <c r="K4" s="55"/>
      <c r="L4" s="46"/>
      <c r="M4" s="46"/>
      <c r="N4" s="46"/>
      <c r="O4" s="46"/>
      <c r="P4" s="46"/>
      <c r="Q4" s="46"/>
      <c r="R4" s="50"/>
    </row>
    <row r="5" spans="1:18" ht="48.75" customHeight="1">
      <c r="A5" s="48"/>
      <c r="B5" s="48"/>
      <c r="C5" s="48"/>
      <c r="D5" s="48"/>
      <c r="E5" s="48"/>
      <c r="F5" s="34" t="s">
        <v>2</v>
      </c>
      <c r="G5" s="34" t="s">
        <v>64</v>
      </c>
      <c r="H5" s="2" t="s">
        <v>2</v>
      </c>
      <c r="I5" s="34" t="s">
        <v>64</v>
      </c>
      <c r="J5" s="2" t="s">
        <v>2</v>
      </c>
      <c r="K5" s="34" t="s">
        <v>64</v>
      </c>
      <c r="L5" s="47"/>
      <c r="M5" s="47"/>
      <c r="N5" s="47"/>
      <c r="O5" s="47"/>
      <c r="P5" s="47"/>
      <c r="Q5" s="46"/>
      <c r="R5" s="50"/>
    </row>
    <row r="6" spans="1:18" ht="34.5" customHeight="1">
      <c r="A6" s="48"/>
      <c r="B6" s="48"/>
      <c r="C6" s="34" t="s">
        <v>62</v>
      </c>
      <c r="D6" s="34" t="s">
        <v>4</v>
      </c>
      <c r="E6" s="34" t="s">
        <v>5</v>
      </c>
      <c r="F6" s="34" t="s">
        <v>5</v>
      </c>
      <c r="G6" s="34" t="s">
        <v>4</v>
      </c>
      <c r="H6" s="2" t="s">
        <v>5</v>
      </c>
      <c r="I6" s="34" t="s">
        <v>4</v>
      </c>
      <c r="J6" s="2" t="s">
        <v>5</v>
      </c>
      <c r="K6" s="34" t="s">
        <v>4</v>
      </c>
      <c r="L6" s="2" t="s">
        <v>69</v>
      </c>
      <c r="M6" s="2" t="s">
        <v>69</v>
      </c>
      <c r="N6" s="34" t="s">
        <v>62</v>
      </c>
      <c r="O6" s="34" t="s">
        <v>62</v>
      </c>
      <c r="P6" s="34" t="s">
        <v>50</v>
      </c>
      <c r="Q6" s="34" t="s">
        <v>62</v>
      </c>
      <c r="R6" s="51"/>
    </row>
    <row r="7" spans="1:18">
      <c r="A7" s="34">
        <v>1</v>
      </c>
      <c r="B7" s="34">
        <f>+A7+1</f>
        <v>2</v>
      </c>
      <c r="C7" s="34">
        <v>3</v>
      </c>
      <c r="D7" s="34">
        <v>4</v>
      </c>
      <c r="E7" s="34">
        <v>5</v>
      </c>
      <c r="F7" s="34">
        <v>6</v>
      </c>
      <c r="G7" s="34">
        <v>7</v>
      </c>
      <c r="H7" s="34">
        <v>8</v>
      </c>
      <c r="I7" s="34">
        <v>9</v>
      </c>
      <c r="J7" s="34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15</v>
      </c>
      <c r="P7" s="34">
        <v>14</v>
      </c>
      <c r="Q7" s="34"/>
      <c r="R7" s="18">
        <v>15</v>
      </c>
    </row>
    <row r="8" spans="1:18" ht="23.25" customHeight="1">
      <c r="A8" s="58" t="s">
        <v>55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18" ht="24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18" ht="63.75" customHeight="1">
      <c r="A10" s="3"/>
      <c r="B10" s="34" t="s">
        <v>29</v>
      </c>
      <c r="C10" s="34"/>
      <c r="D10" s="4"/>
      <c r="E10" s="3"/>
      <c r="F10" s="2"/>
      <c r="G10" s="5"/>
      <c r="H10" s="2"/>
      <c r="I10" s="6"/>
      <c r="J10" s="2"/>
      <c r="K10" s="6"/>
      <c r="L10" s="6"/>
      <c r="M10" s="6"/>
      <c r="N10" s="34"/>
      <c r="O10" s="34"/>
      <c r="P10" s="7"/>
      <c r="Q10" s="7"/>
      <c r="R10" s="17"/>
    </row>
    <row r="11" spans="1:18" s="36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1490.76*0.3048</f>
        <v>454.38364799999999</v>
      </c>
      <c r="I11" s="6">
        <v>609.85900000000004</v>
      </c>
      <c r="J11" s="2">
        <f>1490.7*0.3048</f>
        <v>454.36536000000001</v>
      </c>
      <c r="K11" s="7">
        <v>609.85900000000004</v>
      </c>
      <c r="L11" s="6">
        <v>0</v>
      </c>
      <c r="M11" s="6">
        <v>120</v>
      </c>
      <c r="N11" s="3"/>
      <c r="O11" s="3"/>
      <c r="P11" s="6"/>
      <c r="Q11" s="5">
        <v>6030</v>
      </c>
      <c r="R11" s="17" t="s">
        <v>80</v>
      </c>
    </row>
    <row r="12" spans="1:18" s="36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2"/>
      <c r="Q12" s="5"/>
      <c r="R12" s="17" t="s">
        <v>73</v>
      </c>
    </row>
    <row r="13" spans="1:18" ht="51" customHeight="1">
      <c r="A13" s="3"/>
      <c r="B13" s="34" t="s">
        <v>30</v>
      </c>
      <c r="C13" s="34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36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/>
      <c r="Q14" s="5"/>
      <c r="R14" s="17" t="s">
        <v>75</v>
      </c>
    </row>
    <row r="15" spans="1:18" s="36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1450.83*0.3048</f>
        <v>442.21298400000001</v>
      </c>
      <c r="I15" s="6">
        <v>307</v>
      </c>
      <c r="J15" s="2">
        <f>1450.83*0.3048</f>
        <v>442.21298400000001</v>
      </c>
      <c r="K15" s="6">
        <v>307</v>
      </c>
      <c r="L15" s="6">
        <v>0</v>
      </c>
      <c r="M15" s="6">
        <v>0</v>
      </c>
      <c r="N15" s="3"/>
      <c r="O15" s="3"/>
      <c r="P15" s="6"/>
      <c r="Q15" s="5"/>
      <c r="R15" s="17"/>
    </row>
    <row r="16" spans="1:18" s="36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457.25</v>
      </c>
      <c r="I16" s="6">
        <v>1060</v>
      </c>
      <c r="J16" s="2">
        <v>457.25</v>
      </c>
      <c r="K16" s="6">
        <v>1060</v>
      </c>
      <c r="L16" s="6">
        <v>0</v>
      </c>
      <c r="M16" s="6">
        <v>0</v>
      </c>
      <c r="N16" s="3"/>
      <c r="O16" s="3"/>
      <c r="P16" s="6">
        <v>7</v>
      </c>
      <c r="Q16" s="5"/>
      <c r="R16" s="17"/>
    </row>
    <row r="17" spans="1:20" ht="63.75" customHeight="1">
      <c r="A17" s="3"/>
      <c r="B17" s="34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20" s="36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285.89999999999998</v>
      </c>
      <c r="I18" s="6">
        <v>1090</v>
      </c>
      <c r="J18" s="2">
        <v>286.05</v>
      </c>
      <c r="K18" s="6">
        <v>1124</v>
      </c>
      <c r="L18" s="6">
        <v>391</v>
      </c>
      <c r="M18" s="6"/>
      <c r="N18" s="3"/>
      <c r="O18" s="3"/>
      <c r="P18" s="5">
        <v>56</v>
      </c>
      <c r="Q18" s="5" t="s">
        <v>79</v>
      </c>
      <c r="R18" s="19"/>
    </row>
    <row r="19" spans="1:20" s="36" customFormat="1" ht="113.2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1182.9*0.3048</f>
        <v>360.54792000000003</v>
      </c>
      <c r="I19" s="6">
        <v>1473</v>
      </c>
      <c r="J19" s="2">
        <f>1182.9*0.3048</f>
        <v>360.54792000000003</v>
      </c>
      <c r="K19" s="6">
        <v>1473</v>
      </c>
      <c r="L19" s="7">
        <v>128.21</v>
      </c>
      <c r="M19" s="7">
        <v>70</v>
      </c>
      <c r="N19" s="3"/>
      <c r="O19" s="3"/>
      <c r="P19" s="22" t="s">
        <v>51</v>
      </c>
      <c r="Q19" s="5">
        <v>7000</v>
      </c>
      <c r="R19" s="19"/>
      <c r="T19" s="36">
        <f>30+13+26</f>
        <v>69</v>
      </c>
    </row>
    <row r="20" spans="1:20" s="36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782.8*0.3048</f>
        <v>238.59744000000001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22">
        <v>10</v>
      </c>
      <c r="Q20" s="5"/>
      <c r="R20" s="17"/>
    </row>
    <row r="21" spans="1:20" s="36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1069.21*0.3048</f>
        <v>325.89520800000003</v>
      </c>
      <c r="I21" s="6">
        <v>348</v>
      </c>
      <c r="J21" s="2">
        <f>1069.21*0.3048</f>
        <v>325.89520800000003</v>
      </c>
      <c r="K21" s="6">
        <v>348</v>
      </c>
      <c r="L21" s="6">
        <v>0</v>
      </c>
      <c r="M21" s="6">
        <v>30</v>
      </c>
      <c r="N21" s="3"/>
      <c r="O21" s="3"/>
      <c r="P21" s="22">
        <v>9</v>
      </c>
      <c r="Q21" s="5"/>
      <c r="R21" s="17"/>
    </row>
    <row r="22" spans="1:20" s="36" customFormat="1" ht="111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f>484*0.3048</f>
        <v>147.5232</v>
      </c>
      <c r="I22" s="6">
        <v>851</v>
      </c>
      <c r="J22" s="2">
        <f>484*0.3048</f>
        <v>147.5232</v>
      </c>
      <c r="K22" s="6">
        <v>851</v>
      </c>
      <c r="L22" s="6">
        <v>117</v>
      </c>
      <c r="M22" s="6">
        <v>207</v>
      </c>
      <c r="N22" s="3"/>
      <c r="O22" s="3"/>
      <c r="P22" s="22"/>
      <c r="Q22" s="5">
        <v>4800</v>
      </c>
      <c r="R22" s="59"/>
    </row>
    <row r="23" spans="1:20" s="36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</v>
      </c>
      <c r="J23" s="2">
        <v>358.4</v>
      </c>
      <c r="K23" s="6">
        <v>1671</v>
      </c>
      <c r="L23" s="6">
        <v>100</v>
      </c>
      <c r="M23" s="6">
        <v>53</v>
      </c>
      <c r="N23" s="3"/>
      <c r="O23" s="3"/>
      <c r="P23" s="22">
        <v>1.4</v>
      </c>
      <c r="Q23" s="5"/>
      <c r="R23" s="19" t="s">
        <v>77</v>
      </c>
    </row>
    <row r="24" spans="1:20" s="36" customFormat="1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277.45</v>
      </c>
      <c r="I24" s="6">
        <v>564</v>
      </c>
      <c r="J24" s="2">
        <v>277.45</v>
      </c>
      <c r="K24" s="6">
        <v>564</v>
      </c>
      <c r="L24" s="6"/>
      <c r="M24" s="6"/>
      <c r="N24" s="3"/>
      <c r="O24" s="3"/>
      <c r="P24" s="22">
        <v>8.1999999999999993</v>
      </c>
      <c r="Q24" s="5"/>
      <c r="R24" s="19"/>
    </row>
    <row r="25" spans="1:20" s="36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3">
        <v>155.49600000000001</v>
      </c>
      <c r="G25" s="6">
        <v>567</v>
      </c>
      <c r="H25" s="23">
        <f>509.46*0.3048</f>
        <v>155.28340800000001</v>
      </c>
      <c r="I25" s="6">
        <v>543</v>
      </c>
      <c r="J25" s="23">
        <f>509.46*0.3048</f>
        <v>155.28340800000001</v>
      </c>
      <c r="K25" s="6">
        <v>543</v>
      </c>
      <c r="L25" s="6">
        <v>0</v>
      </c>
      <c r="M25" s="6">
        <v>6.7130000000000001</v>
      </c>
      <c r="N25" s="3"/>
      <c r="O25" s="3"/>
      <c r="P25" s="6">
        <v>0</v>
      </c>
      <c r="Q25" s="5"/>
      <c r="R25" s="17"/>
    </row>
    <row r="26" spans="1:20" s="36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787.39*0.3048</f>
        <v>239.99647200000001</v>
      </c>
      <c r="I26" s="6">
        <v>7607</v>
      </c>
      <c r="J26" s="2">
        <f>787.39*0.3048</f>
        <v>239.99647200000001</v>
      </c>
      <c r="K26" s="6">
        <v>7607</v>
      </c>
      <c r="L26" s="8">
        <v>480</v>
      </c>
      <c r="M26" s="8">
        <v>480</v>
      </c>
      <c r="N26" s="3"/>
      <c r="O26" s="3"/>
      <c r="P26" s="22">
        <v>7</v>
      </c>
      <c r="Q26" s="5"/>
      <c r="R26" s="17"/>
    </row>
    <row r="27" spans="1:20" s="36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60"/>
      <c r="I27" s="24"/>
      <c r="J27" s="60"/>
      <c r="K27" s="24"/>
      <c r="L27" s="24"/>
      <c r="M27" s="24"/>
      <c r="N27" s="5"/>
      <c r="O27" s="3"/>
      <c r="P27" s="5"/>
      <c r="Q27" s="5" t="s">
        <v>79</v>
      </c>
      <c r="R27" s="17" t="s">
        <v>59</v>
      </c>
    </row>
    <row r="28" spans="1:20" s="36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3">
        <f>406.9*0.3048</f>
        <v>124.02312000000001</v>
      </c>
      <c r="I28" s="6">
        <v>846</v>
      </c>
      <c r="J28" s="23">
        <f>406.9*0.3048</f>
        <v>124.02312000000001</v>
      </c>
      <c r="K28" s="6">
        <v>846</v>
      </c>
      <c r="L28" s="61">
        <v>300</v>
      </c>
      <c r="M28" s="62">
        <v>300</v>
      </c>
      <c r="N28" s="5"/>
      <c r="O28" s="3"/>
      <c r="P28" s="6">
        <v>13.2</v>
      </c>
      <c r="Q28" s="5"/>
      <c r="R28" s="17"/>
    </row>
    <row r="29" spans="1:20" s="37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409</v>
      </c>
      <c r="J29" s="2">
        <f>497.04*0.3048</f>
        <v>151.497792</v>
      </c>
      <c r="K29" s="6">
        <v>409</v>
      </c>
      <c r="L29" s="24">
        <v>227.40299999999999</v>
      </c>
      <c r="M29" s="24">
        <v>272.39999999999998</v>
      </c>
      <c r="N29" s="3"/>
      <c r="O29" s="3"/>
      <c r="P29" s="22">
        <v>6.2</v>
      </c>
      <c r="Q29" s="5"/>
      <c r="R29" s="17"/>
    </row>
    <row r="30" spans="1:20" ht="54" customHeight="1">
      <c r="A30" s="3"/>
      <c r="B30" s="34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20" s="36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(6/12+11)*0.3048+E31</f>
        <v>352.5052</v>
      </c>
      <c r="I31" s="7">
        <v>107.24</v>
      </c>
      <c r="J31" s="2">
        <f>(4.5/12+11)*0.3048+E31</f>
        <v>352.46710000000002</v>
      </c>
      <c r="K31" s="7">
        <v>105.187</v>
      </c>
      <c r="L31" s="6">
        <v>0</v>
      </c>
      <c r="M31" s="6">
        <v>23.76</v>
      </c>
      <c r="N31" s="3"/>
      <c r="O31" s="3"/>
      <c r="P31" s="22"/>
      <c r="Q31" s="5">
        <v>450</v>
      </c>
      <c r="R31" s="17"/>
    </row>
    <row r="32" spans="1:20" s="36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</v>
      </c>
      <c r="I32" s="6">
        <v>119.6447</v>
      </c>
      <c r="J32" s="2">
        <v>154.94999999999999</v>
      </c>
      <c r="K32" s="6">
        <v>117.66</v>
      </c>
      <c r="L32" s="6">
        <v>0</v>
      </c>
      <c r="M32" s="6">
        <v>23</v>
      </c>
      <c r="N32" s="3"/>
      <c r="O32" s="3"/>
      <c r="P32" s="22">
        <v>27.8</v>
      </c>
      <c r="Q32" s="5"/>
      <c r="R32" s="17"/>
    </row>
    <row r="33" spans="1:18" s="36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/>
      <c r="Q33" s="5" t="s">
        <v>79</v>
      </c>
      <c r="R33" s="17"/>
    </row>
    <row r="34" spans="1:18" ht="63.75" customHeight="1">
      <c r="A34" s="3"/>
      <c r="B34" s="34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36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113.9</v>
      </c>
      <c r="I35" s="6">
        <v>262.60000000000002</v>
      </c>
      <c r="J35" s="2">
        <v>114</v>
      </c>
      <c r="K35" s="6">
        <v>269.49200000000002</v>
      </c>
      <c r="L35" s="6" t="s">
        <v>51</v>
      </c>
      <c r="M35" s="6">
        <v>30</v>
      </c>
      <c r="N35" s="3"/>
      <c r="O35" s="3"/>
      <c r="P35" s="22"/>
      <c r="Q35" s="5">
        <v>7500</v>
      </c>
      <c r="R35" s="17"/>
    </row>
    <row r="36" spans="1:18" s="36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(2/12+32)*0.3048+E36</f>
        <v>96.574399999999997</v>
      </c>
      <c r="I36" s="6">
        <v>1662</v>
      </c>
      <c r="J36" s="2">
        <f>(0/12+32)*0.3048+E36</f>
        <v>96.523600000000002</v>
      </c>
      <c r="K36" s="6">
        <v>1628</v>
      </c>
      <c r="L36" s="6">
        <v>0</v>
      </c>
      <c r="M36" s="6">
        <v>400</v>
      </c>
      <c r="N36" s="6"/>
      <c r="O36" s="3"/>
      <c r="P36" s="6">
        <v>9</v>
      </c>
      <c r="Q36" s="5">
        <v>8700</v>
      </c>
      <c r="R36" s="17"/>
    </row>
    <row r="37" spans="1:18" s="36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22"/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34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s="31" customFormat="1" ht="60" customHeight="1">
      <c r="A40" s="3">
        <v>24</v>
      </c>
      <c r="B40" s="3" t="s">
        <v>19</v>
      </c>
      <c r="C40" s="4">
        <v>16005</v>
      </c>
      <c r="D40" s="8">
        <v>2171</v>
      </c>
      <c r="E40" s="34">
        <v>75.135000000000005</v>
      </c>
      <c r="F40" s="23">
        <v>81.234999999999999</v>
      </c>
      <c r="G40" s="6">
        <v>558</v>
      </c>
      <c r="H40" s="2">
        <v>80.084999999999994</v>
      </c>
      <c r="I40" s="3">
        <v>415</v>
      </c>
      <c r="J40" s="2">
        <v>80.034999999999997</v>
      </c>
      <c r="K40" s="3">
        <v>409.53899999999999</v>
      </c>
      <c r="L40" s="6">
        <v>0</v>
      </c>
      <c r="M40" s="6">
        <v>50</v>
      </c>
      <c r="N40" s="3"/>
      <c r="O40" s="3"/>
      <c r="P40" s="6"/>
      <c r="Q40" s="5">
        <v>0</v>
      </c>
      <c r="R40" s="17"/>
    </row>
    <row r="41" spans="1:18" s="29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73.05</v>
      </c>
      <c r="I41" s="6">
        <v>555</v>
      </c>
      <c r="J41" s="2">
        <v>73.150000000000006</v>
      </c>
      <c r="K41" s="6">
        <v>572.56200000000001</v>
      </c>
      <c r="L41" s="6">
        <v>1300</v>
      </c>
      <c r="M41" s="5">
        <f>1332+315</f>
        <v>1647</v>
      </c>
      <c r="N41" s="3"/>
      <c r="O41" s="3"/>
      <c r="P41" s="6"/>
      <c r="Q41" s="5">
        <v>6026</v>
      </c>
      <c r="R41" s="17" t="s">
        <v>82</v>
      </c>
    </row>
    <row r="42" spans="1:18" s="32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115.6</v>
      </c>
      <c r="I42" s="6">
        <v>75</v>
      </c>
      <c r="J42" s="2">
        <v>115.55</v>
      </c>
      <c r="K42" s="6">
        <v>74.58</v>
      </c>
      <c r="L42" s="6">
        <v>0</v>
      </c>
      <c r="M42" s="6">
        <v>0</v>
      </c>
      <c r="N42" s="3"/>
      <c r="O42" s="3"/>
      <c r="P42" s="22"/>
      <c r="Q42" s="5">
        <v>0</v>
      </c>
      <c r="R42" s="17" t="s">
        <v>76</v>
      </c>
    </row>
    <row r="43" spans="1:18" s="32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79</v>
      </c>
      <c r="R43" s="17" t="s">
        <v>70</v>
      </c>
    </row>
    <row r="44" spans="1:18" s="32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124.7</v>
      </c>
      <c r="I44" s="6">
        <v>520.5</v>
      </c>
      <c r="J44" s="2">
        <v>124.65</v>
      </c>
      <c r="K44" s="6">
        <v>520.4</v>
      </c>
      <c r="L44" s="6">
        <v>0</v>
      </c>
      <c r="M44" s="6">
        <v>100</v>
      </c>
      <c r="N44" s="3"/>
      <c r="O44" s="3"/>
      <c r="P44" s="24"/>
      <c r="Q44" s="25">
        <v>0</v>
      </c>
      <c r="R44" s="19" t="s">
        <v>87</v>
      </c>
    </row>
    <row r="45" spans="1:18" s="32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123.41</v>
      </c>
      <c r="I45" s="6">
        <v>7820</v>
      </c>
      <c r="J45" s="2">
        <v>123.41</v>
      </c>
      <c r="K45" s="6">
        <v>7820</v>
      </c>
      <c r="L45" s="6">
        <v>0</v>
      </c>
      <c r="M45" s="6">
        <f>28+25</f>
        <v>53</v>
      </c>
      <c r="N45" s="3"/>
      <c r="O45" s="3"/>
      <c r="P45" s="6"/>
      <c r="Q45" s="26">
        <f>4200+1300</f>
        <v>5500</v>
      </c>
      <c r="R45" s="19" t="s">
        <v>81</v>
      </c>
    </row>
    <row r="46" spans="1:18" s="9" customFormat="1" ht="48" customHeight="1">
      <c r="A46" s="48" t="s">
        <v>57</v>
      </c>
      <c r="B46" s="48"/>
      <c r="C46" s="35">
        <f t="shared" ref="C46" si="0">SUM(C11:C45)</f>
        <v>349765</v>
      </c>
      <c r="D46" s="35"/>
      <c r="E46" s="35"/>
      <c r="F46" s="34"/>
      <c r="G46" s="35">
        <f t="shared" ref="G46" si="1">SUM(G11:G45)</f>
        <v>46271.19</v>
      </c>
      <c r="H46" s="2"/>
      <c r="I46" s="35">
        <f>SUM(I11:I45)</f>
        <v>31734.720800000003</v>
      </c>
      <c r="J46" s="2"/>
      <c r="K46" s="35">
        <f>SUM(K11:K45)</f>
        <v>31749.156100000007</v>
      </c>
      <c r="L46" s="35">
        <f>SUM(L11:L45)</f>
        <v>3143.6130000000003</v>
      </c>
      <c r="M46" s="35">
        <f>SUM(M11:M45)</f>
        <v>4045.8729999999996</v>
      </c>
      <c r="N46" s="35"/>
      <c r="O46" s="35"/>
      <c r="P46" s="35"/>
      <c r="Q46" s="35">
        <f>SUM(Q11:Q45)</f>
        <v>51186</v>
      </c>
      <c r="R46" s="18"/>
    </row>
    <row r="47" spans="1:18" s="29" customFormat="1" ht="39" customHeight="1">
      <c r="A47" s="48" t="s">
        <v>56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1:18" s="29" customFormat="1" ht="63.75" customHeight="1">
      <c r="A48" s="3"/>
      <c r="B48" s="34" t="s">
        <v>34</v>
      </c>
      <c r="C48" s="34"/>
      <c r="D48" s="4"/>
      <c r="E48" s="3"/>
      <c r="F48" s="2"/>
      <c r="G48" s="5"/>
      <c r="H48" s="2"/>
      <c r="I48" s="6"/>
      <c r="J48" s="2"/>
      <c r="K48" s="6"/>
      <c r="L48" s="5"/>
      <c r="M48" s="5"/>
      <c r="N48" s="35"/>
      <c r="O48" s="35"/>
      <c r="P48" s="5"/>
      <c r="Q48" s="5"/>
      <c r="R48" s="17"/>
    </row>
    <row r="49" spans="1:18" s="38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9" t="s">
        <v>86</v>
      </c>
    </row>
    <row r="50" spans="1:18" s="38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38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636.8*0.3048</f>
        <v>194.09664000000001</v>
      </c>
      <c r="I51" s="6">
        <v>2530</v>
      </c>
      <c r="J51" s="2">
        <f>636.8*0.3048</f>
        <v>194.09664000000001</v>
      </c>
      <c r="K51" s="6">
        <v>2530</v>
      </c>
      <c r="L51" s="6">
        <v>298</v>
      </c>
      <c r="M51" s="6">
        <v>298</v>
      </c>
      <c r="N51" s="3"/>
      <c r="O51" s="3"/>
      <c r="P51" s="5"/>
      <c r="Q51" s="5" t="s">
        <v>79</v>
      </c>
      <c r="R51" s="17"/>
    </row>
    <row r="52" spans="1:18" ht="63.75" customHeight="1">
      <c r="A52" s="34"/>
      <c r="B52" s="34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s="36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1688.6*0.3048</f>
        <v>514.68528000000003</v>
      </c>
      <c r="I53" s="3">
        <v>1542.11</v>
      </c>
      <c r="J53" s="2">
        <f>1688.7*0.3048</f>
        <v>514.71576000000005</v>
      </c>
      <c r="K53" s="3">
        <v>1549.81</v>
      </c>
      <c r="L53" s="7" t="s">
        <v>51</v>
      </c>
      <c r="M53" s="6" t="s">
        <v>51</v>
      </c>
      <c r="N53" s="6"/>
      <c r="O53" s="6"/>
      <c r="P53" s="6"/>
      <c r="Q53" s="6" t="s">
        <v>79</v>
      </c>
      <c r="R53" s="17"/>
    </row>
    <row r="54" spans="1:18" s="29" customFormat="1" ht="63.75" customHeight="1">
      <c r="A54" s="34"/>
      <c r="B54" s="34" t="s">
        <v>54</v>
      </c>
      <c r="C54" s="35"/>
      <c r="D54" s="8"/>
      <c r="E54" s="35"/>
      <c r="F54" s="2"/>
      <c r="G54" s="2"/>
      <c r="H54" s="34"/>
      <c r="I54" s="3"/>
      <c r="J54" s="34"/>
      <c r="K54" s="3"/>
      <c r="L54" s="5"/>
      <c r="M54" s="5"/>
      <c r="N54" s="3"/>
      <c r="O54" s="3"/>
      <c r="P54" s="5"/>
      <c r="Q54" s="5"/>
      <c r="R54" s="17"/>
    </row>
    <row r="55" spans="1:18" s="36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(3/12+19)*0.3048+E55</f>
        <v>249.66740000000001</v>
      </c>
      <c r="I55" s="6">
        <v>1350.22</v>
      </c>
      <c r="J55" s="2">
        <f>(2/12+19)*0.3048+E55</f>
        <v>249.64200000000002</v>
      </c>
      <c r="K55" s="6">
        <v>1339.3</v>
      </c>
      <c r="L55" s="6" t="s">
        <v>51</v>
      </c>
      <c r="M55" s="6" t="s">
        <v>51</v>
      </c>
      <c r="N55" s="3"/>
      <c r="O55" s="3"/>
      <c r="P55" s="22"/>
      <c r="Q55" s="5">
        <v>18000</v>
      </c>
      <c r="R55" s="17"/>
    </row>
    <row r="56" spans="1:18" ht="63.75" customHeight="1">
      <c r="A56" s="3"/>
      <c r="B56" s="34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33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3">
        <v>93.04</v>
      </c>
      <c r="I57" s="6">
        <v>1106</v>
      </c>
      <c r="J57" s="23">
        <v>93.04</v>
      </c>
      <c r="K57" s="6">
        <v>1106</v>
      </c>
      <c r="L57" s="6">
        <v>0</v>
      </c>
      <c r="M57" s="6">
        <v>0</v>
      </c>
      <c r="N57" s="27"/>
      <c r="O57" s="3"/>
      <c r="P57" s="22"/>
      <c r="Q57" s="22" t="s">
        <v>79</v>
      </c>
      <c r="R57" s="17"/>
    </row>
    <row r="58" spans="1:18" s="31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4">
        <v>115.886</v>
      </c>
      <c r="I58" s="3">
        <v>259.57</v>
      </c>
      <c r="J58" s="34">
        <v>115.886</v>
      </c>
      <c r="K58" s="3">
        <v>259.57</v>
      </c>
      <c r="L58" s="7">
        <v>0</v>
      </c>
      <c r="M58" s="6">
        <v>0</v>
      </c>
      <c r="N58" s="3"/>
      <c r="O58" s="3"/>
      <c r="P58" s="22"/>
      <c r="Q58" s="5">
        <v>6251</v>
      </c>
      <c r="R58" s="17"/>
    </row>
    <row r="59" spans="1:18" s="32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3">
        <v>195.376</v>
      </c>
      <c r="G59" s="6">
        <v>397</v>
      </c>
      <c r="H59" s="23">
        <v>194.816</v>
      </c>
      <c r="I59" s="7">
        <v>319.95400000000001</v>
      </c>
      <c r="J59" s="23">
        <v>194.84299999999999</v>
      </c>
      <c r="K59" s="7">
        <v>323.41199999999998</v>
      </c>
      <c r="L59" s="6">
        <v>130</v>
      </c>
      <c r="M59" s="6">
        <v>110</v>
      </c>
      <c r="N59" s="3"/>
      <c r="O59" s="3"/>
      <c r="P59" s="6"/>
      <c r="Q59" s="5">
        <v>4800</v>
      </c>
      <c r="R59" s="17"/>
    </row>
    <row r="60" spans="1:18" s="29" customFormat="1" ht="63.75" customHeight="1">
      <c r="A60" s="34"/>
      <c r="B60" s="34" t="s">
        <v>3</v>
      </c>
      <c r="C60" s="35">
        <f t="shared" ref="C60" si="2">SUM(C49:C59)</f>
        <v>117414</v>
      </c>
      <c r="D60" s="35"/>
      <c r="E60" s="35"/>
      <c r="F60" s="35"/>
      <c r="G60" s="35">
        <f t="shared" ref="G60" si="3">SUM(G49:G59)</f>
        <v>14865</v>
      </c>
      <c r="H60" s="2"/>
      <c r="I60" s="35">
        <f>SUM(I49:I59)</f>
        <v>7107.8539999999994</v>
      </c>
      <c r="J60" s="2"/>
      <c r="K60" s="35">
        <f t="shared" ref="K60" si="4">SUM(K49:K59)</f>
        <v>7108.0919999999996</v>
      </c>
      <c r="L60" s="35">
        <f t="shared" ref="L60:M60" si="5">SUM(L49:L59)</f>
        <v>428</v>
      </c>
      <c r="M60" s="35">
        <f t="shared" si="5"/>
        <v>408</v>
      </c>
      <c r="N60" s="35"/>
      <c r="O60" s="35"/>
      <c r="P60" s="5"/>
      <c r="Q60" s="35">
        <f t="shared" ref="Q60" si="6">SUM(Q49:Q59)</f>
        <v>37551</v>
      </c>
      <c r="R60" s="17"/>
    </row>
    <row r="61" spans="1:18" s="29" customFormat="1" ht="63.75" customHeight="1">
      <c r="A61" s="34"/>
      <c r="B61" s="34" t="s">
        <v>58</v>
      </c>
      <c r="C61" s="35">
        <f t="shared" ref="C61" si="7">C60+C46</f>
        <v>467179</v>
      </c>
      <c r="D61" s="35"/>
      <c r="E61" s="35"/>
      <c r="F61" s="35"/>
      <c r="G61" s="35">
        <f t="shared" ref="G61" si="8">G60+G46</f>
        <v>61136.19</v>
      </c>
      <c r="H61" s="2"/>
      <c r="I61" s="35">
        <f t="shared" ref="I61:K61" si="9">I60+I46</f>
        <v>38842.574800000002</v>
      </c>
      <c r="J61" s="2"/>
      <c r="K61" s="35">
        <f t="shared" si="9"/>
        <v>38857.248100000004</v>
      </c>
      <c r="L61" s="35">
        <f t="shared" ref="L61:M61" si="10">L60+L46</f>
        <v>3571.6130000000003</v>
      </c>
      <c r="M61" s="35">
        <f t="shared" si="10"/>
        <v>4453.8729999999996</v>
      </c>
      <c r="N61" s="35"/>
      <c r="O61" s="35"/>
      <c r="P61" s="5"/>
      <c r="Q61" s="35">
        <f t="shared" ref="Q61" si="11">Q60+Q46</f>
        <v>88737</v>
      </c>
      <c r="R61" s="17"/>
    </row>
    <row r="62" spans="1:18" s="29" customFormat="1">
      <c r="A62" s="30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3"/>
      <c r="N62" s="3"/>
      <c r="O62" s="3"/>
      <c r="P62" s="3"/>
      <c r="Q62" s="3"/>
      <c r="R62" s="17"/>
    </row>
    <row r="63" spans="1:18" s="29" customFormat="1" ht="15" customHeight="1">
      <c r="A63" s="5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</row>
    <row r="64" spans="1:18" s="29" customFormat="1" ht="22.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</row>
    <row r="65" spans="1:18" s="29" customFormat="1" ht="15" hidden="1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</row>
    <row r="66" spans="1:18" s="29" customFormat="1">
      <c r="D66" s="28"/>
      <c r="F66" s="9"/>
      <c r="H66" s="10"/>
      <c r="I66" s="11"/>
      <c r="J66" s="10"/>
      <c r="K66" s="11"/>
      <c r="L66" s="11"/>
      <c r="N66" s="9"/>
      <c r="O66" s="9"/>
      <c r="R66" s="20"/>
    </row>
    <row r="67" spans="1:18" s="29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29" customFormat="1">
      <c r="D68" s="28"/>
      <c r="F68" s="9"/>
      <c r="H68" s="10"/>
      <c r="I68" s="11"/>
      <c r="J68" s="10"/>
      <c r="K68" s="11"/>
      <c r="L68" s="11"/>
      <c r="N68" s="9"/>
      <c r="O68" s="9"/>
      <c r="R68" s="20"/>
    </row>
    <row r="69" spans="1:18" s="29" customFormat="1">
      <c r="D69" s="28"/>
      <c r="F69" s="9"/>
      <c r="H69" s="10"/>
      <c r="I69" s="11"/>
      <c r="J69" s="10"/>
      <c r="K69" s="11"/>
      <c r="L69" s="11"/>
      <c r="N69" s="9"/>
      <c r="O69" s="9"/>
      <c r="R69" s="20"/>
    </row>
    <row r="70" spans="1:18" s="29" customFormat="1">
      <c r="D70" s="28"/>
      <c r="F70" s="9"/>
      <c r="H70" s="10"/>
      <c r="I70" s="11"/>
      <c r="J70" s="10"/>
      <c r="K70" s="11"/>
      <c r="L70" s="11"/>
      <c r="N70" s="9"/>
      <c r="O70" s="9"/>
      <c r="R70" s="20"/>
    </row>
    <row r="71" spans="1:18" s="29" customFormat="1">
      <c r="D71" s="28"/>
      <c r="F71" s="9"/>
      <c r="H71" s="10"/>
      <c r="I71" s="11"/>
      <c r="J71" s="10"/>
      <c r="K71" s="11"/>
      <c r="L71" s="11"/>
      <c r="N71" s="9"/>
      <c r="O71" s="9"/>
      <c r="R71" s="20"/>
    </row>
    <row r="72" spans="1:18" s="29" customFormat="1">
      <c r="D72" s="28"/>
      <c r="F72" s="9"/>
      <c r="H72" s="10"/>
      <c r="I72" s="11"/>
      <c r="J72" s="10"/>
      <c r="K72" s="11"/>
      <c r="L72" s="11"/>
      <c r="N72" s="9"/>
      <c r="O72" s="9"/>
      <c r="R72" s="20"/>
    </row>
    <row r="73" spans="1:18" s="29" customFormat="1">
      <c r="D73" s="28"/>
      <c r="F73" s="9"/>
      <c r="H73" s="10"/>
      <c r="I73" s="11"/>
      <c r="J73" s="10"/>
      <c r="K73" s="11"/>
      <c r="L73" s="11"/>
      <c r="N73" s="9"/>
      <c r="O73" s="9"/>
      <c r="R73" s="20"/>
    </row>
    <row r="74" spans="1:18" s="29" customFormat="1">
      <c r="D74" s="28"/>
      <c r="F74" s="9"/>
      <c r="H74" s="10"/>
      <c r="I74" s="11"/>
      <c r="J74" s="10"/>
      <c r="K74" s="11"/>
      <c r="L74" s="11"/>
      <c r="N74" s="9"/>
      <c r="O74" s="9"/>
      <c r="R74" s="20"/>
    </row>
    <row r="75" spans="1:18" s="29" customFormat="1">
      <c r="D75" s="28"/>
      <c r="F75" s="9"/>
      <c r="H75" s="10"/>
      <c r="I75" s="11"/>
      <c r="J75" s="10"/>
      <c r="K75" s="11"/>
      <c r="L75" s="11"/>
      <c r="N75" s="9"/>
      <c r="O75" s="9"/>
      <c r="R75" s="20"/>
    </row>
    <row r="76" spans="1:18" s="29" customFormat="1">
      <c r="D76" s="28"/>
      <c r="F76" s="9"/>
      <c r="H76" s="10"/>
      <c r="I76" s="11"/>
      <c r="J76" s="10"/>
      <c r="K76" s="11"/>
      <c r="L76" s="11"/>
      <c r="N76" s="9"/>
      <c r="O76" s="9"/>
      <c r="R76" s="20"/>
    </row>
    <row r="77" spans="1:18" s="29" customFormat="1">
      <c r="D77" s="28"/>
      <c r="F77" s="9"/>
      <c r="H77" s="10"/>
      <c r="I77" s="11"/>
      <c r="J77" s="10"/>
      <c r="K77" s="11"/>
      <c r="L77" s="11"/>
      <c r="N77" s="9"/>
      <c r="O77" s="9"/>
      <c r="R77" s="20"/>
    </row>
    <row r="78" spans="1:18" s="29" customFormat="1">
      <c r="D78" s="28"/>
      <c r="F78" s="9"/>
      <c r="H78" s="10"/>
      <c r="I78" s="11"/>
      <c r="J78" s="10"/>
      <c r="K78" s="11"/>
      <c r="L78" s="11"/>
      <c r="N78" s="9"/>
      <c r="O78" s="9"/>
      <c r="R78" s="20"/>
    </row>
    <row r="79" spans="1:18" s="29" customFormat="1">
      <c r="D79" s="28"/>
      <c r="F79" s="9"/>
      <c r="H79" s="10"/>
      <c r="I79" s="11"/>
      <c r="J79" s="10"/>
      <c r="K79" s="11"/>
      <c r="L79" s="11"/>
      <c r="N79" s="9"/>
      <c r="O79" s="9"/>
      <c r="R79" s="20"/>
    </row>
    <row r="80" spans="1:18" s="29" customFormat="1">
      <c r="D80" s="28"/>
      <c r="F80" s="9"/>
      <c r="H80" s="10"/>
      <c r="I80" s="11"/>
      <c r="J80" s="10"/>
      <c r="K80" s="11"/>
      <c r="L80" s="11"/>
      <c r="N80" s="9"/>
      <c r="O80" s="9"/>
      <c r="R80" s="20"/>
    </row>
    <row r="81" spans="4:18" s="29" customFormat="1">
      <c r="D81" s="28"/>
      <c r="F81" s="9"/>
      <c r="H81" s="10"/>
      <c r="I81" s="11"/>
      <c r="J81" s="10"/>
      <c r="K81" s="11"/>
      <c r="L81" s="11"/>
      <c r="N81" s="9"/>
      <c r="O81" s="9"/>
      <c r="R81" s="20"/>
    </row>
    <row r="82" spans="4:18" s="29" customFormat="1">
      <c r="D82" s="28"/>
      <c r="F82" s="9"/>
      <c r="H82" s="10"/>
      <c r="I82" s="11"/>
      <c r="J82" s="10"/>
      <c r="K82" s="11"/>
      <c r="L82" s="11"/>
      <c r="N82" s="9"/>
      <c r="O82" s="9"/>
      <c r="R82" s="20"/>
    </row>
    <row r="83" spans="4:18" s="29" customFormat="1">
      <c r="D83" s="28"/>
      <c r="F83" s="9"/>
      <c r="H83" s="10"/>
      <c r="I83" s="11"/>
      <c r="J83" s="10"/>
      <c r="K83" s="11"/>
      <c r="L83" s="11"/>
      <c r="N83" s="9"/>
      <c r="O83" s="9"/>
      <c r="R83" s="20"/>
    </row>
    <row r="84" spans="4:18" s="29" customFormat="1">
      <c r="D84" s="28"/>
      <c r="F84" s="9"/>
      <c r="H84" s="10"/>
      <c r="I84" s="11"/>
      <c r="J84" s="10"/>
      <c r="K84" s="11"/>
      <c r="L84" s="11"/>
      <c r="N84" s="9"/>
      <c r="O84" s="9"/>
      <c r="R84" s="20"/>
    </row>
    <row r="85" spans="4:18" s="29" customFormat="1">
      <c r="D85" s="28"/>
      <c r="F85" s="9"/>
      <c r="H85" s="10"/>
      <c r="I85" s="11"/>
      <c r="J85" s="10"/>
      <c r="K85" s="11"/>
      <c r="L85" s="11"/>
      <c r="N85" s="9"/>
      <c r="O85" s="9"/>
      <c r="R85" s="20"/>
    </row>
    <row r="86" spans="4:18" s="29" customFormat="1">
      <c r="D86" s="28"/>
      <c r="F86" s="9"/>
      <c r="H86" s="10"/>
      <c r="I86" s="11"/>
      <c r="J86" s="10"/>
      <c r="K86" s="11"/>
      <c r="L86" s="11"/>
      <c r="N86" s="9"/>
      <c r="O86" s="9"/>
      <c r="R86" s="20"/>
    </row>
    <row r="87" spans="4:18" s="29" customFormat="1">
      <c r="D87" s="28"/>
      <c r="F87" s="9"/>
      <c r="H87" s="10"/>
      <c r="I87" s="11"/>
      <c r="J87" s="10"/>
      <c r="K87" s="11"/>
      <c r="L87" s="11"/>
      <c r="N87" s="9"/>
      <c r="O87" s="9"/>
      <c r="R87" s="20"/>
    </row>
    <row r="88" spans="4:18" s="29" customFormat="1">
      <c r="D88" s="28"/>
      <c r="F88" s="9"/>
      <c r="H88" s="10"/>
      <c r="I88" s="11"/>
      <c r="J88" s="10"/>
      <c r="K88" s="11"/>
      <c r="L88" s="11"/>
      <c r="N88" s="9"/>
      <c r="O88" s="9"/>
      <c r="R88" s="20"/>
    </row>
    <row r="89" spans="4:18" s="29" customFormat="1">
      <c r="D89" s="28"/>
      <c r="F89" s="9"/>
      <c r="H89" s="10"/>
      <c r="I89" s="11"/>
      <c r="J89" s="10"/>
      <c r="K89" s="11"/>
      <c r="L89" s="11"/>
      <c r="N89" s="9"/>
      <c r="O89" s="9"/>
      <c r="R89" s="20"/>
    </row>
    <row r="90" spans="4:18" s="29" customFormat="1">
      <c r="D90" s="28"/>
      <c r="F90" s="9"/>
      <c r="H90" s="10"/>
      <c r="I90" s="11"/>
      <c r="J90" s="10"/>
      <c r="K90" s="11"/>
      <c r="L90" s="11"/>
      <c r="N90" s="9"/>
      <c r="O90" s="9"/>
      <c r="R90" s="20"/>
    </row>
    <row r="91" spans="4:18" s="29" customFormat="1">
      <c r="D91" s="28"/>
      <c r="F91" s="9"/>
      <c r="H91" s="10"/>
      <c r="I91" s="11"/>
      <c r="J91" s="10"/>
      <c r="K91" s="11"/>
      <c r="L91" s="11"/>
      <c r="N91" s="9"/>
      <c r="O91" s="9"/>
      <c r="R91" s="20"/>
    </row>
    <row r="92" spans="4:18" s="29" customFormat="1">
      <c r="D92" s="28"/>
      <c r="F92" s="9"/>
      <c r="H92" s="10"/>
      <c r="I92" s="11"/>
      <c r="J92" s="10"/>
      <c r="K92" s="11"/>
      <c r="L92" s="11"/>
      <c r="N92" s="9"/>
      <c r="O92" s="9"/>
      <c r="R92" s="20"/>
    </row>
    <row r="93" spans="4:18" s="29" customFormat="1">
      <c r="D93" s="28"/>
      <c r="F93" s="9"/>
      <c r="H93" s="10"/>
      <c r="I93" s="11"/>
      <c r="J93" s="10"/>
      <c r="K93" s="11"/>
      <c r="L93" s="11"/>
      <c r="N93" s="9"/>
      <c r="O93" s="9"/>
      <c r="R93" s="20"/>
    </row>
    <row r="94" spans="4:18" s="29" customFormat="1">
      <c r="D94" s="28"/>
      <c r="F94" s="9"/>
      <c r="H94" s="10"/>
      <c r="I94" s="11"/>
      <c r="J94" s="10"/>
      <c r="K94" s="11"/>
      <c r="L94" s="11"/>
      <c r="N94" s="9"/>
      <c r="O94" s="9"/>
      <c r="R94" s="20"/>
    </row>
    <row r="95" spans="4:18" s="29" customFormat="1">
      <c r="D95" s="28"/>
      <c r="F95" s="9"/>
      <c r="H95" s="10"/>
      <c r="I95" s="11"/>
      <c r="J95" s="10"/>
      <c r="K95" s="11"/>
      <c r="L95" s="11"/>
      <c r="N95" s="9"/>
      <c r="O95" s="9"/>
      <c r="R95" s="20"/>
    </row>
    <row r="96" spans="4:18" s="29" customFormat="1">
      <c r="D96" s="28"/>
      <c r="F96" s="9"/>
      <c r="H96" s="10"/>
      <c r="I96" s="11"/>
      <c r="J96" s="10"/>
      <c r="K96" s="11"/>
      <c r="L96" s="11"/>
      <c r="N96" s="9"/>
      <c r="O96" s="9"/>
      <c r="R96" s="20"/>
    </row>
    <row r="97" spans="4:18" s="29" customFormat="1">
      <c r="D97" s="28"/>
      <c r="F97" s="9"/>
      <c r="H97" s="10"/>
      <c r="I97" s="11"/>
      <c r="J97" s="10"/>
      <c r="K97" s="11"/>
      <c r="L97" s="11"/>
      <c r="N97" s="9"/>
      <c r="O97" s="9"/>
      <c r="R97" s="20"/>
    </row>
    <row r="98" spans="4:18" s="29" customFormat="1">
      <c r="D98" s="28"/>
      <c r="F98" s="9"/>
      <c r="H98" s="10"/>
      <c r="I98" s="11"/>
      <c r="J98" s="10"/>
      <c r="K98" s="11"/>
      <c r="L98" s="11"/>
      <c r="N98" s="9"/>
      <c r="O98" s="9"/>
      <c r="R98" s="20"/>
    </row>
    <row r="99" spans="4:18" s="29" customFormat="1">
      <c r="D99" s="28"/>
      <c r="F99" s="9"/>
      <c r="H99" s="10"/>
      <c r="I99" s="11"/>
      <c r="J99" s="10"/>
      <c r="K99" s="11"/>
      <c r="L99" s="11"/>
      <c r="N99" s="9"/>
      <c r="O99" s="9"/>
      <c r="R99" s="20"/>
    </row>
    <row r="100" spans="4:18" s="29" customFormat="1">
      <c r="D100" s="28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29" customFormat="1">
      <c r="D101" s="28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29" customFormat="1">
      <c r="D102" s="28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29" customFormat="1">
      <c r="D103" s="28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29" customFormat="1">
      <c r="D104" s="28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29" customFormat="1">
      <c r="D105" s="28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29" customFormat="1">
      <c r="D106" s="28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29" customFormat="1">
      <c r="D107" s="28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29" customFormat="1">
      <c r="D108" s="28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29" customFormat="1">
      <c r="D109" s="28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29" customFormat="1">
      <c r="D110" s="28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29" customFormat="1">
      <c r="D111" s="28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29" customFormat="1">
      <c r="D112" s="28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29" customFormat="1">
      <c r="D113" s="28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29" customFormat="1">
      <c r="D114" s="28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29" customFormat="1">
      <c r="D115" s="28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29" customFormat="1">
      <c r="D116" s="28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29" customFormat="1">
      <c r="D117" s="28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29" customFormat="1">
      <c r="D118" s="28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29" customFormat="1">
      <c r="D119" s="28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29" customFormat="1">
      <c r="D120" s="28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29" customFormat="1">
      <c r="D121" s="28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29" customFormat="1">
      <c r="D122" s="28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29" customFormat="1">
      <c r="D123" s="28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29" customFormat="1">
      <c r="D124" s="28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29" customFormat="1">
      <c r="D125" s="28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29" customFormat="1">
      <c r="D126" s="28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29" customFormat="1">
      <c r="D127" s="28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29" customFormat="1">
      <c r="D128" s="28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29" customFormat="1">
      <c r="D129" s="28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29" customFormat="1">
      <c r="D130" s="28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29" customFormat="1">
      <c r="D131" s="28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29" customFormat="1">
      <c r="D132" s="28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29" customFormat="1">
      <c r="D133" s="28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29" customFormat="1">
      <c r="D134" s="28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29" customFormat="1">
      <c r="D135" s="28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29" customFormat="1">
      <c r="D136" s="28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29" customFormat="1">
      <c r="D137" s="28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29" customFormat="1">
      <c r="D138" s="28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29" customFormat="1">
      <c r="D139" s="28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29" customFormat="1">
      <c r="D140" s="28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29" customFormat="1">
      <c r="D141" s="28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29" customFormat="1">
      <c r="D142" s="28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29" customFormat="1">
      <c r="D143" s="28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29" customFormat="1">
      <c r="D144" s="28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29" customFormat="1">
      <c r="D145" s="28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29" customFormat="1">
      <c r="D146" s="28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29" customFormat="1">
      <c r="D147" s="28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29" customFormat="1">
      <c r="D148" s="28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29" customFormat="1">
      <c r="D149" s="28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29" customFormat="1">
      <c r="D150" s="28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29" customFormat="1">
      <c r="D151" s="28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29" customFormat="1">
      <c r="D152" s="28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29" customFormat="1">
      <c r="D153" s="28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29" customFormat="1">
      <c r="D154" s="28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29" customFormat="1">
      <c r="D155" s="28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29" customFormat="1">
      <c r="D156" s="28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29" customFormat="1">
      <c r="D157" s="28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29" customFormat="1">
      <c r="D158" s="28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29" customFormat="1">
      <c r="D159" s="28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29" customFormat="1">
      <c r="D160" s="28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29" customFormat="1">
      <c r="D161" s="28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29" customFormat="1">
      <c r="D162" s="28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29" customFormat="1">
      <c r="D163" s="28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29" customFormat="1">
      <c r="D164" s="28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29" customFormat="1">
      <c r="D165" s="28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29" customFormat="1">
      <c r="D166" s="28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29" customFormat="1">
      <c r="D167" s="28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29" customFormat="1">
      <c r="D168" s="28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29" customFormat="1">
      <c r="D169" s="28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29" customFormat="1">
      <c r="D170" s="28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29" customFormat="1">
      <c r="D171" s="28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29" customFormat="1">
      <c r="D172" s="28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29" customFormat="1">
      <c r="D173" s="28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29" customFormat="1">
      <c r="D174" s="28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29" customFormat="1">
      <c r="D175" s="28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29" customFormat="1">
      <c r="D176" s="28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29" customFormat="1">
      <c r="D177" s="28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29" customFormat="1">
      <c r="D178" s="28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29" customFormat="1">
      <c r="D179" s="28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29" customFormat="1">
      <c r="D180" s="28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29" customFormat="1">
      <c r="D181" s="28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29" customFormat="1">
      <c r="D182" s="28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29" customFormat="1">
      <c r="D183" s="28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29" customFormat="1">
      <c r="D184" s="28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29" customFormat="1">
      <c r="D185" s="28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29" customFormat="1">
      <c r="D186" s="28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29" customFormat="1">
      <c r="D187" s="28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29" customFormat="1">
      <c r="D188" s="28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29" customFormat="1">
      <c r="D189" s="28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29" customFormat="1">
      <c r="D190" s="28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29" customFormat="1">
      <c r="D191" s="28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29" customFormat="1">
      <c r="D192" s="28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29" customFormat="1">
      <c r="D193" s="28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29" customFormat="1">
      <c r="D194" s="28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29" customFormat="1">
      <c r="D195" s="28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29" customFormat="1">
      <c r="D196" s="28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29" customFormat="1">
      <c r="D197" s="28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29" customFormat="1">
      <c r="D198" s="28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29" customFormat="1">
      <c r="D199" s="28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29" customFormat="1">
      <c r="D200" s="28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29" customFormat="1">
      <c r="D201" s="28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29" customFormat="1">
      <c r="D202" s="28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29" customFormat="1">
      <c r="D203" s="28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29" customFormat="1">
      <c r="D204" s="28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29" customFormat="1">
      <c r="D205" s="28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29" customFormat="1">
      <c r="D206" s="28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29" customFormat="1">
      <c r="D207" s="28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29" customFormat="1">
      <c r="D208" s="28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29" customFormat="1">
      <c r="D209" s="28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29" customFormat="1">
      <c r="D210" s="28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29" customFormat="1">
      <c r="D211" s="28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29" customFormat="1">
      <c r="D212" s="28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29" customFormat="1">
      <c r="D213" s="28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29" customFormat="1">
      <c r="D214" s="28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29" customFormat="1">
      <c r="D215" s="28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29" customFormat="1">
      <c r="D216" s="28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29" customFormat="1">
      <c r="D217" s="28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29" customFormat="1">
      <c r="D218" s="28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29" customFormat="1">
      <c r="D219" s="28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29" customFormat="1">
      <c r="D220" s="28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29" customFormat="1">
      <c r="D221" s="28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29" customFormat="1">
      <c r="D222" s="28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29" customFormat="1">
      <c r="D223" s="28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29" customFormat="1">
      <c r="D224" s="28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29" customFormat="1">
      <c r="D225" s="28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29" customFormat="1">
      <c r="D226" s="28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29" customFormat="1">
      <c r="D227" s="28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29" customFormat="1">
      <c r="D228" s="28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29" customFormat="1">
      <c r="D229" s="28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29" customFormat="1">
      <c r="D230" s="28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29" customFormat="1">
      <c r="D231" s="28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29" customFormat="1">
      <c r="D232" s="28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29" customFormat="1">
      <c r="D233" s="28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29" customFormat="1">
      <c r="D234" s="28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29" customFormat="1">
      <c r="D235" s="28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29" customFormat="1">
      <c r="D236" s="28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29" customFormat="1">
      <c r="D237" s="28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29" customFormat="1">
      <c r="D238" s="28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29" customFormat="1">
      <c r="D239" s="28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29" customFormat="1">
      <c r="D240" s="28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29" customFormat="1">
      <c r="D241" s="28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29" customFormat="1">
      <c r="D242" s="28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29" customFormat="1">
      <c r="D243" s="28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29" customFormat="1">
      <c r="D244" s="28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29" customFormat="1">
      <c r="D245" s="28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29" customFormat="1">
      <c r="D246" s="28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29" customFormat="1">
      <c r="D247" s="28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29" customFormat="1">
      <c r="D248" s="28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29" customFormat="1">
      <c r="D249" s="28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29" customFormat="1">
      <c r="D250" s="28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29" customFormat="1">
      <c r="D251" s="28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29" customFormat="1">
      <c r="D252" s="28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29" customFormat="1">
      <c r="D253" s="28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29" customFormat="1">
      <c r="D254" s="28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29" customFormat="1">
      <c r="D255" s="28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29" customFormat="1">
      <c r="D256" s="28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29" customFormat="1">
      <c r="D257" s="28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29" customFormat="1">
      <c r="D258" s="28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29" customFormat="1">
      <c r="D259" s="28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29" customFormat="1">
      <c r="D260" s="28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29" customFormat="1">
      <c r="D261" s="28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29" customFormat="1">
      <c r="D262" s="28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29" customFormat="1">
      <c r="D263" s="28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29" customFormat="1">
      <c r="D264" s="28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29" customFormat="1">
      <c r="D265" s="28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29" customFormat="1">
      <c r="D266" s="28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29" customFormat="1">
      <c r="D267" s="28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29" customFormat="1">
      <c r="D268" s="28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29" customFormat="1">
      <c r="D269" s="28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29" customFormat="1">
      <c r="D270" s="28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29" customFormat="1">
      <c r="D271" s="28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29" customFormat="1">
      <c r="D272" s="28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29" customFormat="1">
      <c r="D273" s="28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29" customFormat="1">
      <c r="D274" s="28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29" customFormat="1">
      <c r="D275" s="28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29" customFormat="1">
      <c r="D276" s="28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29" customFormat="1">
      <c r="D277" s="28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29" customFormat="1">
      <c r="D278" s="28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29" customFormat="1">
      <c r="D279" s="28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29" customFormat="1">
      <c r="D280" s="28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29" customFormat="1">
      <c r="D281" s="28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29" customFormat="1">
      <c r="D282" s="28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29" customFormat="1">
      <c r="D283" s="28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29" customFormat="1">
      <c r="D284" s="28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29" customFormat="1">
      <c r="D285" s="28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29" customFormat="1">
      <c r="D286" s="28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29" customFormat="1">
      <c r="D287" s="28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29" customFormat="1">
      <c r="D288" s="28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29" customFormat="1">
      <c r="D289" s="28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29" customFormat="1">
      <c r="D290" s="28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29" customFormat="1">
      <c r="D291" s="28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29" customFormat="1">
      <c r="D292" s="28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29" customFormat="1">
      <c r="D293" s="28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29" customFormat="1">
      <c r="D294" s="28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29" customFormat="1">
      <c r="D295" s="28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29" customFormat="1">
      <c r="D296" s="28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29" customFormat="1">
      <c r="D297" s="28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29" customFormat="1">
      <c r="D298" s="28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29" customFormat="1">
      <c r="D299" s="28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29" customFormat="1">
      <c r="D300" s="28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29" customFormat="1">
      <c r="D301" s="28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29" customFormat="1">
      <c r="D302" s="28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29" customFormat="1">
      <c r="D303" s="28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29" customFormat="1">
      <c r="D304" s="28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29" customFormat="1">
      <c r="D305" s="28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29" customFormat="1">
      <c r="D306" s="28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29" customFormat="1">
      <c r="D307" s="28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29" customFormat="1">
      <c r="D308" s="28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29" customFormat="1">
      <c r="D309" s="28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29" customFormat="1">
      <c r="D310" s="28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29" customFormat="1">
      <c r="D311" s="28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29" customFormat="1">
      <c r="D312" s="28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29" customFormat="1">
      <c r="D313" s="28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29" customFormat="1">
      <c r="D314" s="28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29" customFormat="1">
      <c r="D315" s="28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29" customFormat="1">
      <c r="D316" s="28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29" customFormat="1">
      <c r="D317" s="28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29" customFormat="1">
      <c r="D318" s="28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29" customFormat="1">
      <c r="D319" s="28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29" customFormat="1">
      <c r="D320" s="28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29" customFormat="1">
      <c r="D321" s="28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29" customFormat="1">
      <c r="D322" s="28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29" customFormat="1">
      <c r="D323" s="28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29" customFormat="1">
      <c r="D324" s="28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29" customFormat="1">
      <c r="D325" s="28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29" customFormat="1">
      <c r="D326" s="28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29" customFormat="1">
      <c r="D327" s="28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29" customFormat="1">
      <c r="D328" s="28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29" customFormat="1">
      <c r="D329" s="28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29" customFormat="1">
      <c r="D330" s="28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29" customFormat="1">
      <c r="D331" s="28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29" customFormat="1">
      <c r="D332" s="28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29" customFormat="1">
      <c r="D333" s="28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29" customFormat="1">
      <c r="D334" s="28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29" customFormat="1">
      <c r="D335" s="28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29" customFormat="1">
      <c r="D336" s="28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29" customFormat="1">
      <c r="D337" s="28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29" customFormat="1">
      <c r="D338" s="28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29" customFormat="1">
      <c r="D339" s="28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29" customFormat="1">
      <c r="D340" s="28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29" customFormat="1">
      <c r="D341" s="28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29" customFormat="1">
      <c r="D342" s="28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29" customFormat="1">
      <c r="D343" s="28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29" customFormat="1">
      <c r="D344" s="28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29" customFormat="1">
      <c r="D345" s="28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29" customFormat="1">
      <c r="D346" s="28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29" customFormat="1">
      <c r="D347" s="28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29" customFormat="1">
      <c r="D348" s="28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29" customFormat="1">
      <c r="D349" s="28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29" customFormat="1">
      <c r="D350" s="28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29" customFormat="1">
      <c r="D351" s="28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29" customFormat="1">
      <c r="D352" s="28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29" customFormat="1">
      <c r="D353" s="28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29" customFormat="1">
      <c r="D354" s="28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29" customFormat="1">
      <c r="D355" s="28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29" customFormat="1">
      <c r="D356" s="28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29" customFormat="1">
      <c r="D357" s="28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29" customFormat="1">
      <c r="D358" s="28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29" customFormat="1">
      <c r="D359" s="28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29" customFormat="1">
      <c r="D360" s="28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29" customFormat="1">
      <c r="D361" s="28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29" customFormat="1">
      <c r="D362" s="28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29" customFormat="1">
      <c r="D363" s="28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29" customFormat="1">
      <c r="D364" s="28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29" customFormat="1">
      <c r="D365" s="28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29" customFormat="1">
      <c r="D366" s="28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29" customFormat="1">
      <c r="D367" s="28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29" customFormat="1">
      <c r="D368" s="28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29" customFormat="1">
      <c r="D369" s="28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29" customFormat="1">
      <c r="D370" s="28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29" customFormat="1">
      <c r="D371" s="28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29" customFormat="1">
      <c r="D372" s="28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29" customFormat="1">
      <c r="D373" s="28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29" customFormat="1">
      <c r="D374" s="28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29" customFormat="1">
      <c r="D375" s="28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29" customFormat="1">
      <c r="D376" s="28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29" customFormat="1">
      <c r="D377" s="28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29" customFormat="1">
      <c r="D378" s="28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29" customFormat="1">
      <c r="D379" s="28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29" customFormat="1">
      <c r="D380" s="28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29" customFormat="1">
      <c r="D381" s="28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29" customFormat="1">
      <c r="D382" s="28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29" customFormat="1">
      <c r="D383" s="28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29" customFormat="1">
      <c r="D384" s="28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29" customFormat="1">
      <c r="D385" s="28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29" customFormat="1">
      <c r="D386" s="28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29" customFormat="1">
      <c r="D387" s="28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29" customFormat="1">
      <c r="D388" s="28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29" customFormat="1">
      <c r="D389" s="28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29" customFormat="1">
      <c r="D390" s="28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29" customFormat="1">
      <c r="D391" s="28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29" customFormat="1">
      <c r="D392" s="28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29" customFormat="1">
      <c r="D393" s="28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29" customFormat="1">
      <c r="D394" s="28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29" customFormat="1">
      <c r="D395" s="28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29" customFormat="1">
      <c r="D396" s="28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29" customFormat="1">
      <c r="D397" s="28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29" customFormat="1">
      <c r="D398" s="28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29" customFormat="1">
      <c r="D399" s="28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29" customFormat="1">
      <c r="D400" s="28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29" customFormat="1">
      <c r="D401" s="28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29" customFormat="1">
      <c r="D402" s="28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29" customFormat="1">
      <c r="D403" s="28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29" customFormat="1">
      <c r="D404" s="28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29" customFormat="1">
      <c r="D405" s="28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29" customFormat="1">
      <c r="D406" s="28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29" customFormat="1">
      <c r="D407" s="28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29" customFormat="1">
      <c r="D408" s="28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29" customFormat="1">
      <c r="D409" s="28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29" customFormat="1">
      <c r="D410" s="28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29" customFormat="1">
      <c r="D411" s="28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29" customFormat="1">
      <c r="D412" s="28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29" customFormat="1">
      <c r="D413" s="28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29" customFormat="1">
      <c r="D414" s="28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29" customFormat="1">
      <c r="D415" s="28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29" customFormat="1">
      <c r="D416" s="28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29" customFormat="1">
      <c r="D417" s="28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29" customFormat="1">
      <c r="D418" s="28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29" customFormat="1">
      <c r="D419" s="28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29" customFormat="1">
      <c r="D420" s="28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29" customFormat="1">
      <c r="D421" s="28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29" customFormat="1">
      <c r="D422" s="28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29" customFormat="1">
      <c r="D423" s="28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29" customFormat="1">
      <c r="D424" s="28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29" customFormat="1">
      <c r="D425" s="28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29" customFormat="1">
      <c r="D426" s="28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29" customFormat="1">
      <c r="D427" s="28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29" customFormat="1">
      <c r="D428" s="28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29" customFormat="1">
      <c r="D429" s="28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29" customFormat="1">
      <c r="D430" s="28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29" customFormat="1">
      <c r="D431" s="28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29" customFormat="1">
      <c r="D432" s="28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29" customFormat="1">
      <c r="D433" s="28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29" customFormat="1">
      <c r="D434" s="28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29" customFormat="1">
      <c r="D435" s="28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29" customFormat="1">
      <c r="D436" s="28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29" customFormat="1">
      <c r="D437" s="28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29" customFormat="1">
      <c r="D438" s="28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29" customFormat="1">
      <c r="D439" s="28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29" customFormat="1">
      <c r="D440" s="28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29" customFormat="1">
      <c r="D441" s="28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29" customFormat="1">
      <c r="D442" s="28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29" customFormat="1">
      <c r="D443" s="28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29" customFormat="1">
      <c r="D444" s="28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29" customFormat="1">
      <c r="D445" s="28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29" customFormat="1">
      <c r="D446" s="28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29" customFormat="1">
      <c r="D447" s="28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29" customFormat="1">
      <c r="D448" s="28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29" customFormat="1">
      <c r="D449" s="28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29" customFormat="1">
      <c r="D450" s="28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29" customFormat="1">
      <c r="D451" s="28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29" customFormat="1">
      <c r="D452" s="28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29" customFormat="1">
      <c r="D453" s="28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29" customFormat="1">
      <c r="D454" s="28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29" customFormat="1">
      <c r="D455" s="28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29" customFormat="1">
      <c r="D456" s="28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29" customFormat="1">
      <c r="D457" s="28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29" customFormat="1">
      <c r="D458" s="28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29" customFormat="1">
      <c r="D459" s="28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29" customFormat="1">
      <c r="D460" s="28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29" customFormat="1">
      <c r="D461" s="28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29" customFormat="1">
      <c r="D462" s="28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29" customFormat="1">
      <c r="D463" s="28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29" customFormat="1">
      <c r="D464" s="28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29" customFormat="1">
      <c r="D465" s="28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29" customFormat="1">
      <c r="D466" s="28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29" customFormat="1">
      <c r="D467" s="28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29" customFormat="1">
      <c r="D468" s="28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29" customFormat="1">
      <c r="D469" s="28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29" customFormat="1">
      <c r="D470" s="28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29" customFormat="1">
      <c r="D471" s="28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29" customFormat="1">
      <c r="D472" s="28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29" customFormat="1">
      <c r="D473" s="28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29" customFormat="1">
      <c r="D474" s="28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29" customFormat="1">
      <c r="D475" s="28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29" customFormat="1">
      <c r="D476" s="28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29" customFormat="1">
      <c r="D477" s="28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29" customFormat="1">
      <c r="D478" s="28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29" customFormat="1">
      <c r="D479" s="28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29" customFormat="1">
      <c r="D480" s="28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29" customFormat="1">
      <c r="D481" s="28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29" customFormat="1">
      <c r="D482" s="28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29" customFormat="1">
      <c r="D483" s="28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29" customFormat="1">
      <c r="D484" s="28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29" customFormat="1">
      <c r="D485" s="28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29" customFormat="1">
      <c r="D486" s="28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29" customFormat="1">
      <c r="D487" s="28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29" customFormat="1">
      <c r="D488" s="28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29" customFormat="1">
      <c r="D489" s="28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29" customFormat="1">
      <c r="D490" s="28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29" customFormat="1">
      <c r="D491" s="28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29" customFormat="1">
      <c r="D492" s="28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29" customFormat="1">
      <c r="D493" s="28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29" customFormat="1">
      <c r="D494" s="28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29" customFormat="1">
      <c r="D495" s="28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29" customFormat="1">
      <c r="D496" s="28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29" customFormat="1">
      <c r="D497" s="28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29" customFormat="1">
      <c r="D498" s="28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29" customFormat="1">
      <c r="D499" s="28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29" customFormat="1">
      <c r="D500" s="28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29" customFormat="1">
      <c r="D501" s="28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29" customFormat="1">
      <c r="D502" s="28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29" customFormat="1">
      <c r="D503" s="28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29" customFormat="1">
      <c r="D504" s="28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29" customFormat="1">
      <c r="D505" s="28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29" customFormat="1">
      <c r="D506" s="28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29" customFormat="1">
      <c r="D507" s="28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29" customFormat="1">
      <c r="D508" s="28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29" customFormat="1">
      <c r="D509" s="28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29" customFormat="1">
      <c r="D510" s="28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29" customFormat="1">
      <c r="D511" s="28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29" customFormat="1">
      <c r="D512" s="28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29" customFormat="1">
      <c r="D513" s="28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29" customFormat="1">
      <c r="D514" s="28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29" customFormat="1">
      <c r="D515" s="28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29" customFormat="1">
      <c r="D516" s="28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29" customFormat="1">
      <c r="D517" s="28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29" customFormat="1">
      <c r="D518" s="28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29" customFormat="1">
      <c r="D519" s="28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29" customFormat="1">
      <c r="D520" s="28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29" customFormat="1">
      <c r="D521" s="28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29" customFormat="1">
      <c r="D522" s="28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29" customFormat="1">
      <c r="D523" s="28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29" customFormat="1">
      <c r="D524" s="28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29" customFormat="1">
      <c r="D525" s="28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29" customFormat="1">
      <c r="D526" s="28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29" customFormat="1">
      <c r="D527" s="28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29" customFormat="1">
      <c r="D528" s="28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29" customFormat="1">
      <c r="D529" s="28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29" customFormat="1">
      <c r="D530" s="28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29" customFormat="1">
      <c r="D531" s="28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29" customFormat="1">
      <c r="D532" s="28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29" customFormat="1">
      <c r="D533" s="28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29" customFormat="1">
      <c r="D534" s="28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29" customFormat="1">
      <c r="D535" s="28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29" customFormat="1">
      <c r="D536" s="28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29" customFormat="1">
      <c r="D537" s="28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29" customFormat="1">
      <c r="D538" s="28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29" customFormat="1">
      <c r="D539" s="28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29" customFormat="1">
      <c r="D540" s="28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29" customFormat="1">
      <c r="D541" s="28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29" customFormat="1">
      <c r="D542" s="28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29" customFormat="1">
      <c r="D543" s="28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29" customFormat="1">
      <c r="D544" s="28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29" customFormat="1">
      <c r="D545" s="28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29" customFormat="1">
      <c r="D546" s="28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29" customFormat="1">
      <c r="D547" s="28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29" customFormat="1">
      <c r="D548" s="28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29" customFormat="1">
      <c r="D549" s="28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29" customFormat="1">
      <c r="D550" s="28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29" customFormat="1">
      <c r="D551" s="28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29" customFormat="1">
      <c r="D552" s="28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29" customFormat="1">
      <c r="D553" s="28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29" customFormat="1">
      <c r="D554" s="28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29" customFormat="1">
      <c r="D555" s="28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29" customFormat="1">
      <c r="D556" s="28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29" customFormat="1">
      <c r="D557" s="28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29" customFormat="1">
      <c r="D558" s="28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29" customFormat="1">
      <c r="D559" s="28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29" customFormat="1">
      <c r="D560" s="28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29" customFormat="1">
      <c r="D561" s="28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29" customFormat="1">
      <c r="D562" s="28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29" customFormat="1">
      <c r="D563" s="28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29" customFormat="1">
      <c r="D564" s="28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29" customFormat="1">
      <c r="D565" s="28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29" customFormat="1">
      <c r="D566" s="28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29" customFormat="1">
      <c r="D567" s="28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29" customFormat="1">
      <c r="D568" s="28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29" customFormat="1">
      <c r="D569" s="28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29" customFormat="1">
      <c r="D570" s="28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29" customFormat="1">
      <c r="D571" s="28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29" customFormat="1">
      <c r="D572" s="28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29" customFormat="1">
      <c r="D573" s="28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29" customFormat="1">
      <c r="D574" s="28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29" customFormat="1">
      <c r="D575" s="28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29" customFormat="1">
      <c r="D576" s="28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29" customFormat="1">
      <c r="D577" s="28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29" customFormat="1">
      <c r="D578" s="28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29" customFormat="1">
      <c r="D579" s="28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29" customFormat="1">
      <c r="D580" s="28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29" customFormat="1">
      <c r="D581" s="28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29" customFormat="1">
      <c r="D582" s="28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29" customFormat="1">
      <c r="D583" s="28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29" customFormat="1">
      <c r="D584" s="28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29" customFormat="1">
      <c r="D585" s="28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29" customFormat="1">
      <c r="D586" s="28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29" customFormat="1">
      <c r="D587" s="28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29" customFormat="1">
      <c r="D588" s="28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29" customFormat="1">
      <c r="D589" s="28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29" customFormat="1">
      <c r="D590" s="28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29" customFormat="1">
      <c r="D591" s="28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29" customFormat="1">
      <c r="D592" s="28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29" customFormat="1">
      <c r="D593" s="28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29" customFormat="1">
      <c r="D594" s="28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29" customFormat="1">
      <c r="D595" s="28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29" customFormat="1">
      <c r="D596" s="28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29" customFormat="1">
      <c r="D597" s="28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29" customFormat="1">
      <c r="D598" s="28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29" customFormat="1">
      <c r="D599" s="28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29" customFormat="1">
      <c r="D600" s="28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29" customFormat="1">
      <c r="D601" s="28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29" customFormat="1">
      <c r="D602" s="28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29" customFormat="1">
      <c r="D603" s="28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29" customFormat="1">
      <c r="D604" s="28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29" customFormat="1">
      <c r="D605" s="28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29" customFormat="1">
      <c r="D606" s="28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29" customFormat="1">
      <c r="D607" s="28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29" customFormat="1">
      <c r="D608" s="28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29" customFormat="1">
      <c r="D609" s="28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29" customFormat="1">
      <c r="D610" s="28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29" customFormat="1">
      <c r="D611" s="28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29" customFormat="1">
      <c r="D612" s="28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29" customFormat="1">
      <c r="D613" s="28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29" customFormat="1">
      <c r="D614" s="28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29" customFormat="1">
      <c r="D615" s="28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29" customFormat="1">
      <c r="D616" s="28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29" customFormat="1">
      <c r="D617" s="28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29" customFormat="1">
      <c r="D618" s="28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29" customFormat="1">
      <c r="D619" s="28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29" customFormat="1">
      <c r="D620" s="28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29" customFormat="1">
      <c r="D621" s="28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29" customFormat="1">
      <c r="D622" s="28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29" customFormat="1">
      <c r="D623" s="28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29" customFormat="1">
      <c r="D624" s="28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29" customFormat="1">
      <c r="D625" s="28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29" customFormat="1">
      <c r="D626" s="28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29" customFormat="1">
      <c r="D627" s="28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29" customFormat="1">
      <c r="D628" s="28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29" customFormat="1">
      <c r="D629" s="28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29" customFormat="1">
      <c r="D630" s="28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29" customFormat="1">
      <c r="D631" s="28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29" customFormat="1">
      <c r="D632" s="28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29" customFormat="1">
      <c r="D633" s="28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29" customFormat="1">
      <c r="D634" s="28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29" customFormat="1">
      <c r="D635" s="28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29" customFormat="1">
      <c r="D636" s="28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29" customFormat="1">
      <c r="D637" s="28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29" customFormat="1">
      <c r="D638" s="28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29" customFormat="1">
      <c r="D639" s="28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29" customFormat="1">
      <c r="D640" s="28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29" customFormat="1">
      <c r="D641" s="28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29" customFormat="1">
      <c r="D642" s="28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29" customFormat="1">
      <c r="D643" s="28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29" customFormat="1">
      <c r="D644" s="28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29" customFormat="1">
      <c r="D645" s="28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29" customFormat="1">
      <c r="D646" s="28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29" customFormat="1">
      <c r="D647" s="28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29" customFormat="1">
      <c r="D648" s="28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29" customFormat="1">
      <c r="D649" s="28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29" customFormat="1">
      <c r="D650" s="28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29" customFormat="1">
      <c r="D651" s="28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29" customFormat="1">
      <c r="D652" s="28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29" customFormat="1">
      <c r="D653" s="28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29" customFormat="1">
      <c r="D654" s="28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29" customFormat="1">
      <c r="D655" s="28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29" customFormat="1">
      <c r="D656" s="28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29" customFormat="1">
      <c r="D657" s="28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29" customFormat="1">
      <c r="D658" s="28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29" customFormat="1">
      <c r="D659" s="28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29" customFormat="1">
      <c r="D660" s="28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29" customFormat="1">
      <c r="D661" s="28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29" customFormat="1">
      <c r="D662" s="28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29" customFormat="1">
      <c r="D663" s="28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29" customFormat="1">
      <c r="D664" s="28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29" customFormat="1">
      <c r="D665" s="28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29" customFormat="1">
      <c r="D666" s="28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29" customFormat="1">
      <c r="D667" s="28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29" customFormat="1">
      <c r="D668" s="28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29" customFormat="1">
      <c r="D669" s="28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29" customFormat="1">
      <c r="D670" s="28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29" customFormat="1">
      <c r="D671" s="28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29" customFormat="1">
      <c r="D672" s="28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29" customFormat="1">
      <c r="D673" s="28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29" customFormat="1">
      <c r="D674" s="28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29" customFormat="1">
      <c r="D675" s="28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29" customFormat="1">
      <c r="D676" s="28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29" customFormat="1">
      <c r="D677" s="28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29" customFormat="1">
      <c r="D678" s="28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29" customFormat="1">
      <c r="D679" s="28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29" customFormat="1">
      <c r="D680" s="28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29" customFormat="1">
      <c r="D681" s="28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29" customFormat="1">
      <c r="D682" s="28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29" customFormat="1">
      <c r="D683" s="28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29" customFormat="1">
      <c r="D684" s="28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29" customFormat="1">
      <c r="D685" s="28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29" customFormat="1">
      <c r="D686" s="28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29" customFormat="1">
      <c r="D687" s="28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29" customFormat="1">
      <c r="D688" s="28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29" customFormat="1">
      <c r="D689" s="28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29" customFormat="1">
      <c r="D690" s="28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29" customFormat="1">
      <c r="D691" s="28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29" customFormat="1">
      <c r="D692" s="28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29" customFormat="1">
      <c r="D693" s="28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29" customFormat="1">
      <c r="D694" s="28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29" customFormat="1">
      <c r="D695" s="28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29" customFormat="1">
      <c r="D696" s="28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29" customFormat="1">
      <c r="D697" s="28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29" customFormat="1">
      <c r="D698" s="28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29" customFormat="1">
      <c r="D699" s="28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29" customFormat="1">
      <c r="D700" s="28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29" customFormat="1">
      <c r="D701" s="28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29" customFormat="1">
      <c r="D702" s="28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29" customFormat="1">
      <c r="D703" s="28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29" customFormat="1">
      <c r="D704" s="28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29" customFormat="1">
      <c r="D705" s="28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29" customFormat="1">
      <c r="D706" s="28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29" customFormat="1">
      <c r="D707" s="28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29" customFormat="1">
      <c r="D708" s="28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29" customFormat="1">
      <c r="D709" s="28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29" customFormat="1">
      <c r="D710" s="28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29" customFormat="1">
      <c r="D711" s="28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29" customFormat="1">
      <c r="D712" s="28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29" customFormat="1">
      <c r="D713" s="28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29" customFormat="1">
      <c r="D714" s="28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29" customFormat="1">
      <c r="D715" s="28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29" customFormat="1">
      <c r="D716" s="28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29" customFormat="1">
      <c r="D717" s="28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29" customFormat="1">
      <c r="D718" s="28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29" customFormat="1">
      <c r="D719" s="28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29" customFormat="1">
      <c r="D720" s="28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29" customFormat="1">
      <c r="D721" s="28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29" customFormat="1">
      <c r="D722" s="28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29" customFormat="1">
      <c r="D723" s="28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29" customFormat="1">
      <c r="D724" s="28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29" customFormat="1">
      <c r="D725" s="28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29" customFormat="1">
      <c r="D726" s="28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29" customFormat="1">
      <c r="D727" s="28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29" customFormat="1">
      <c r="D728" s="28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29" customFormat="1">
      <c r="D729" s="28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29" customFormat="1">
      <c r="D730" s="28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29" customFormat="1">
      <c r="D731" s="28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29" customFormat="1">
      <c r="D732" s="28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29" customFormat="1">
      <c r="D733" s="28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29" customFormat="1">
      <c r="D734" s="28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29" customFormat="1">
      <c r="D735" s="28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29" customFormat="1">
      <c r="D736" s="28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29" customFormat="1">
      <c r="D737" s="28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29" customFormat="1">
      <c r="D738" s="28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29" customFormat="1">
      <c r="D739" s="28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29" customFormat="1">
      <c r="D740" s="28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29" customFormat="1">
      <c r="D741" s="28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29" customFormat="1">
      <c r="D742" s="28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29" customFormat="1">
      <c r="D743" s="28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29" customFormat="1">
      <c r="D744" s="28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29" customFormat="1">
      <c r="D745" s="28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29" customFormat="1">
      <c r="D746" s="28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29" customFormat="1">
      <c r="D747" s="28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29" customFormat="1">
      <c r="D748" s="28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29" customFormat="1">
      <c r="D749" s="28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29" customFormat="1">
      <c r="D750" s="28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29" customFormat="1">
      <c r="D751" s="28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29" customFormat="1">
      <c r="D752" s="28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29" customFormat="1">
      <c r="D753" s="28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29" customFormat="1">
      <c r="D754" s="28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29" customFormat="1">
      <c r="D755" s="28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29" customFormat="1">
      <c r="D756" s="28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29" customFormat="1">
      <c r="D757" s="28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29" customFormat="1">
      <c r="D758" s="28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29" customFormat="1">
      <c r="D759" s="28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29" customFormat="1">
      <c r="D760" s="28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29" customFormat="1">
      <c r="D761" s="28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29" customFormat="1">
      <c r="D762" s="28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29" customFormat="1">
      <c r="D763" s="28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29" customFormat="1">
      <c r="D764" s="28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29" customFormat="1">
      <c r="D765" s="28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29" customFormat="1">
      <c r="D766" s="28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29" customFormat="1">
      <c r="D767" s="28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29" customFormat="1">
      <c r="D768" s="28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29" customFormat="1">
      <c r="D769" s="28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29" customFormat="1">
      <c r="D770" s="28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29" customFormat="1">
      <c r="D771" s="28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29" customFormat="1">
      <c r="D772" s="28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29" customFormat="1">
      <c r="D773" s="28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29" customFormat="1">
      <c r="D774" s="28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29" customFormat="1">
      <c r="D775" s="28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29" customFormat="1">
      <c r="D776" s="28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29" customFormat="1">
      <c r="D777" s="28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29" customFormat="1">
      <c r="D778" s="28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29" customFormat="1">
      <c r="D779" s="28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29" customFormat="1">
      <c r="D780" s="28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29" customFormat="1">
      <c r="D781" s="28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29" customFormat="1">
      <c r="D782" s="28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29" customFormat="1">
      <c r="D783" s="28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29" customFormat="1">
      <c r="D784" s="28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29" customFormat="1">
      <c r="D785" s="28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29" customFormat="1">
      <c r="D786" s="28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29" customFormat="1">
      <c r="D787" s="28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29" customFormat="1">
      <c r="D788" s="28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29" customFormat="1">
      <c r="D789" s="28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29" customFormat="1">
      <c r="D790" s="28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29" customFormat="1">
      <c r="D791" s="28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29" customFormat="1">
      <c r="D792" s="28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29" customFormat="1">
      <c r="D793" s="28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29" customFormat="1">
      <c r="D794" s="28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29" customFormat="1">
      <c r="D795" s="28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29" customFormat="1">
      <c r="D796" s="28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29" customFormat="1">
      <c r="D797" s="28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29" customFormat="1">
      <c r="D798" s="28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29" customFormat="1">
      <c r="D799" s="28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29" customFormat="1">
      <c r="D800" s="28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29" customFormat="1">
      <c r="D801" s="28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29" customFormat="1">
      <c r="D802" s="28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29" customFormat="1">
      <c r="D803" s="28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29" customFormat="1">
      <c r="D804" s="28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29" customFormat="1">
      <c r="D805" s="28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29" customFormat="1">
      <c r="D806" s="28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29" customFormat="1">
      <c r="D807" s="28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29" customFormat="1">
      <c r="D808" s="28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29" customFormat="1">
      <c r="D809" s="28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29" customFormat="1">
      <c r="D810" s="28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29" customFormat="1">
      <c r="D811" s="28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29" customFormat="1">
      <c r="D812" s="28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29" customFormat="1">
      <c r="D813" s="28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29" customFormat="1">
      <c r="D814" s="28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29" customFormat="1">
      <c r="D815" s="28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29" customFormat="1">
      <c r="D816" s="28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29" customFormat="1">
      <c r="D817" s="28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29" customFormat="1">
      <c r="D818" s="28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29" customFormat="1">
      <c r="D819" s="28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29" customFormat="1">
      <c r="D820" s="28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29" customFormat="1">
      <c r="D821" s="28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29" customFormat="1">
      <c r="D822" s="28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29" customFormat="1">
      <c r="D823" s="28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29" customFormat="1">
      <c r="D824" s="28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29" customFormat="1">
      <c r="D825" s="28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29" customFormat="1">
      <c r="D826" s="28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29" customFormat="1">
      <c r="D827" s="28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29" customFormat="1">
      <c r="D828" s="28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29" customFormat="1">
      <c r="D829" s="28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29" customFormat="1">
      <c r="D830" s="28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29" customFormat="1">
      <c r="D831" s="28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29" customFormat="1">
      <c r="D832" s="28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29" customFormat="1">
      <c r="D833" s="28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29" customFormat="1">
      <c r="D834" s="28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29" customFormat="1">
      <c r="D835" s="28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29" customFormat="1">
      <c r="D836" s="28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29" customFormat="1">
      <c r="D837" s="28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29" customFormat="1">
      <c r="D838" s="28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29" customFormat="1">
      <c r="D839" s="28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29" customFormat="1">
      <c r="D840" s="28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29" customFormat="1">
      <c r="D841" s="28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29" customFormat="1">
      <c r="D842" s="28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29" customFormat="1">
      <c r="D843" s="28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29" customFormat="1">
      <c r="D844" s="28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29" customFormat="1">
      <c r="D845" s="28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29" customFormat="1">
      <c r="D846" s="28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29" customFormat="1">
      <c r="D847" s="28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29" customFormat="1">
      <c r="D848" s="28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29" customFormat="1">
      <c r="D849" s="28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29" customFormat="1">
      <c r="D850" s="28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29" customFormat="1">
      <c r="D851" s="28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29" customFormat="1">
      <c r="D852" s="28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29" customFormat="1">
      <c r="D853" s="28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29" customFormat="1">
      <c r="D854" s="28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29" customFormat="1">
      <c r="D855" s="28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29" customFormat="1">
      <c r="D856" s="28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29" customFormat="1">
      <c r="D857" s="28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29" customFormat="1">
      <c r="D858" s="28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29" customFormat="1">
      <c r="D859" s="28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29" customFormat="1">
      <c r="D860" s="28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29" customFormat="1">
      <c r="D861" s="28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29" customFormat="1">
      <c r="D862" s="28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29" customFormat="1">
      <c r="D863" s="28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29" customFormat="1">
      <c r="D864" s="28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29" customFormat="1">
      <c r="D865" s="28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29" customFormat="1">
      <c r="D866" s="28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29" customFormat="1">
      <c r="D867" s="28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29" customFormat="1">
      <c r="D868" s="28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29" customFormat="1">
      <c r="D869" s="28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29" customFormat="1">
      <c r="D870" s="28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29" customFormat="1">
      <c r="D871" s="28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29" customFormat="1">
      <c r="D872" s="28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29" customFormat="1">
      <c r="D873" s="28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29" customFormat="1">
      <c r="D874" s="28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29" customFormat="1">
      <c r="D875" s="28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29" customFormat="1">
      <c r="D876" s="28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29" customFormat="1">
      <c r="D877" s="28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29" customFormat="1">
      <c r="D878" s="28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29" customFormat="1">
      <c r="D879" s="28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29" customFormat="1">
      <c r="D880" s="28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29" customFormat="1">
      <c r="D881" s="28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29" customFormat="1">
      <c r="D882" s="28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29" customFormat="1">
      <c r="D883" s="28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29" customFormat="1">
      <c r="D884" s="28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29" customFormat="1">
      <c r="D885" s="28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29" customFormat="1">
      <c r="D886" s="28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29" customFormat="1">
      <c r="D887" s="28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29" customFormat="1">
      <c r="D888" s="28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29" customFormat="1">
      <c r="D889" s="28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29" customFormat="1">
      <c r="D890" s="28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29" customFormat="1">
      <c r="D891" s="28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29" customFormat="1">
      <c r="D892" s="28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29" customFormat="1">
      <c r="D893" s="28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29" customFormat="1">
      <c r="D894" s="28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29" customFormat="1">
      <c r="D895" s="28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29" customFormat="1">
      <c r="D896" s="28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29" customFormat="1">
      <c r="D897" s="28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29" customFormat="1">
      <c r="D898" s="28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29" customFormat="1">
      <c r="D899" s="28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29" customFormat="1">
      <c r="D900" s="28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29" customFormat="1">
      <c r="D901" s="28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29" customFormat="1">
      <c r="D902" s="28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29" customFormat="1">
      <c r="D903" s="28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29" customFormat="1">
      <c r="D904" s="28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29" customFormat="1">
      <c r="D905" s="28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29" customFormat="1">
      <c r="D906" s="28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29" customFormat="1">
      <c r="D907" s="28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29" customFormat="1">
      <c r="D908" s="28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29" customFormat="1">
      <c r="D909" s="28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29" customFormat="1">
      <c r="D910" s="28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29" customFormat="1">
      <c r="D911" s="28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29" customFormat="1">
      <c r="D912" s="28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29" customFormat="1">
      <c r="D913" s="28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29" customFormat="1">
      <c r="D914" s="28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29" customFormat="1">
      <c r="D915" s="28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29" customFormat="1">
      <c r="D916" s="28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29" customFormat="1">
      <c r="D917" s="28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29" customFormat="1">
      <c r="D918" s="28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29" customFormat="1">
      <c r="D919" s="28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29" customFormat="1">
      <c r="D920" s="28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29" customFormat="1">
      <c r="D921" s="28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29" customFormat="1">
      <c r="D922" s="28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29" customFormat="1">
      <c r="D923" s="28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29" customFormat="1">
      <c r="D924" s="28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29" customFormat="1">
      <c r="D925" s="28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29" customFormat="1">
      <c r="D926" s="28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29" customFormat="1">
      <c r="D927" s="28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29" customFormat="1">
      <c r="D928" s="28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29" customFormat="1">
      <c r="D929" s="28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29" customFormat="1">
      <c r="D930" s="28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29" customFormat="1">
      <c r="D931" s="28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29" customFormat="1">
      <c r="D932" s="28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29" customFormat="1">
      <c r="D933" s="28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29" customFormat="1">
      <c r="D934" s="28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29" customFormat="1">
      <c r="D935" s="28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29" customFormat="1">
      <c r="D936" s="28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29" customFormat="1">
      <c r="D937" s="28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29" customFormat="1">
      <c r="D938" s="28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29" customFormat="1">
      <c r="D939" s="28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29" customFormat="1">
      <c r="D940" s="28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29" customFormat="1">
      <c r="D941" s="28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29" customFormat="1">
      <c r="D942" s="28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29" customFormat="1">
      <c r="D943" s="28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29" customFormat="1">
      <c r="D944" s="28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29" customFormat="1">
      <c r="D945" s="28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29" customFormat="1">
      <c r="D946" s="28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29" customFormat="1">
      <c r="D947" s="28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29" customFormat="1">
      <c r="D948" s="28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29" customFormat="1">
      <c r="D949" s="28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29" customFormat="1">
      <c r="D950" s="28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29" customFormat="1">
      <c r="D951" s="28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29" customFormat="1">
      <c r="D952" s="28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29" customFormat="1">
      <c r="D953" s="28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29" customFormat="1">
      <c r="D954" s="28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29" customFormat="1">
      <c r="D955" s="28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29" customFormat="1">
      <c r="D956" s="28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29" customFormat="1">
      <c r="D957" s="28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29" customFormat="1">
      <c r="D958" s="28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29" customFormat="1">
      <c r="D959" s="28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29" customFormat="1">
      <c r="D960" s="28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29" customFormat="1">
      <c r="D961" s="28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29" customFormat="1">
      <c r="D962" s="28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29" customFormat="1">
      <c r="D963" s="28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29" customFormat="1">
      <c r="D964" s="28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29" customFormat="1">
      <c r="D965" s="28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29" customFormat="1">
      <c r="D966" s="28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29" customFormat="1">
      <c r="D967" s="28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29" customFormat="1">
      <c r="D968" s="28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29" customFormat="1">
      <c r="D969" s="28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29" customFormat="1">
      <c r="D970" s="28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29" customFormat="1">
      <c r="D971" s="28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29" customFormat="1">
      <c r="D972" s="28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29" customFormat="1">
      <c r="D973" s="28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29" customFormat="1">
      <c r="D974" s="28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29" customFormat="1">
      <c r="D975" s="28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29" customFormat="1">
      <c r="D976" s="28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29" customFormat="1">
      <c r="D977" s="28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29" customFormat="1">
      <c r="D978" s="28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29" customFormat="1">
      <c r="D979" s="28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29" customFormat="1">
      <c r="D980" s="28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29" customFormat="1">
      <c r="D981" s="28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29" customFormat="1">
      <c r="D982" s="28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29" customFormat="1">
      <c r="D983" s="28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29" customFormat="1">
      <c r="D984" s="28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29" customFormat="1">
      <c r="D985" s="28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29" customFormat="1">
      <c r="D986" s="28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29" customFormat="1">
      <c r="D987" s="28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29" customFormat="1">
      <c r="D988" s="28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29" customFormat="1">
      <c r="D989" s="28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29" customFormat="1">
      <c r="D990" s="28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29" customFormat="1">
      <c r="D991" s="28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29" customFormat="1">
      <c r="D992" s="28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29" customFormat="1">
      <c r="D993" s="28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29" customFormat="1">
      <c r="D994" s="28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29" customFormat="1">
      <c r="D995" s="28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29" customFormat="1">
      <c r="D996" s="28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29" customFormat="1">
      <c r="D997" s="28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29" customFormat="1">
      <c r="D998" s="28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29" customFormat="1">
      <c r="D999" s="28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29" customFormat="1">
      <c r="D1000" s="28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29" customFormat="1">
      <c r="D1001" s="28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29" customFormat="1">
      <c r="D1002" s="28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29" customFormat="1">
      <c r="D1003" s="28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29" customFormat="1">
      <c r="D1004" s="28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29" customFormat="1">
      <c r="D1005" s="28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29" customFormat="1">
      <c r="D1006" s="28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29" customFormat="1">
      <c r="D1007" s="28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29" customFormat="1">
      <c r="D1008" s="28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29" customFormat="1">
      <c r="D1009" s="28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29" customFormat="1">
      <c r="D1010" s="28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29" customFormat="1">
      <c r="D1011" s="28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29" customFormat="1">
      <c r="D1012" s="28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29" customFormat="1">
      <c r="D1013" s="28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29" customFormat="1">
      <c r="D1014" s="28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29" customFormat="1">
      <c r="D1015" s="28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29" customFormat="1">
      <c r="D1016" s="28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29" customFormat="1">
      <c r="D1017" s="28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29" customFormat="1">
      <c r="D1018" s="28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29" customFormat="1">
      <c r="D1019" s="28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29" customFormat="1">
      <c r="D1020" s="28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29" customFormat="1">
      <c r="D1021" s="28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29" customFormat="1">
      <c r="D1022" s="28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29" customFormat="1">
      <c r="D1023" s="28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29" customFormat="1">
      <c r="D1024" s="28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29" customFormat="1">
      <c r="D1025" s="28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29" customFormat="1">
      <c r="D1026" s="28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29" customFormat="1">
      <c r="D1027" s="28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29" customFormat="1">
      <c r="D1028" s="28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29" customFormat="1">
      <c r="D1029" s="28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29" customFormat="1">
      <c r="D1030" s="28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29" customFormat="1">
      <c r="D1031" s="28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29" customFormat="1">
      <c r="D1032" s="28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29" customFormat="1">
      <c r="D1033" s="28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29" customFormat="1">
      <c r="D1034" s="28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29" customFormat="1">
      <c r="D1035" s="28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29" customFormat="1">
      <c r="D1036" s="28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29" customFormat="1">
      <c r="D1037" s="28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29" customFormat="1">
      <c r="D1038" s="28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29" customFormat="1">
      <c r="D1039" s="28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29" customFormat="1">
      <c r="D1040" s="28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29" customFormat="1">
      <c r="D1041" s="28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29" customFormat="1">
      <c r="D1042" s="28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29" customFormat="1">
      <c r="D1043" s="28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29" customFormat="1">
      <c r="D1044" s="28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29" customFormat="1">
      <c r="D1045" s="28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29" customFormat="1">
      <c r="D1046" s="28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29" customFormat="1">
      <c r="D1047" s="28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29" customFormat="1">
      <c r="D1048" s="28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29" customFormat="1">
      <c r="D1049" s="28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29" customFormat="1">
      <c r="D1050" s="28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29" customFormat="1">
      <c r="D1051" s="28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29" customFormat="1">
      <c r="D1052" s="28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29" customFormat="1">
      <c r="D1053" s="28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29" customFormat="1">
      <c r="D1054" s="28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29" customFormat="1">
      <c r="D1055" s="28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29" customFormat="1">
      <c r="D1056" s="28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29" customFormat="1">
      <c r="D1057" s="28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29" customFormat="1">
      <c r="D1058" s="28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29" customFormat="1">
      <c r="D1059" s="28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29" customFormat="1">
      <c r="D1060" s="28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29" customFormat="1">
      <c r="D1061" s="28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29" customFormat="1">
      <c r="D1062" s="28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29" customFormat="1">
      <c r="D1063" s="28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29" customFormat="1">
      <c r="D1064" s="28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29" customFormat="1">
      <c r="D1065" s="28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29" customFormat="1">
      <c r="D1066" s="28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29" customFormat="1">
      <c r="D1067" s="28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29" customFormat="1">
      <c r="D1068" s="28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29" customFormat="1">
      <c r="D1069" s="28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29" customFormat="1">
      <c r="D1070" s="28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29" customFormat="1">
      <c r="D1071" s="28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29" customFormat="1">
      <c r="D1072" s="28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29" customFormat="1">
      <c r="D1073" s="28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29" customFormat="1">
      <c r="D1074" s="28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29" customFormat="1">
      <c r="D1075" s="28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29" customFormat="1">
      <c r="D1076" s="28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29" customFormat="1">
      <c r="D1077" s="28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29" customFormat="1">
      <c r="D1078" s="28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29" customFormat="1">
      <c r="D1079" s="28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29" customFormat="1">
      <c r="D1080" s="28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29" customFormat="1">
      <c r="D1081" s="28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29" customFormat="1">
      <c r="D1082" s="28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29" customFormat="1">
      <c r="D1083" s="28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29" customFormat="1">
      <c r="D1084" s="28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29" customFormat="1">
      <c r="D1085" s="28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29" customFormat="1">
      <c r="D1086" s="28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29" customFormat="1">
      <c r="D1087" s="28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29" customFormat="1">
      <c r="D1088" s="28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29" customFormat="1">
      <c r="D1089" s="28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29" customFormat="1">
      <c r="D1090" s="28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29" customFormat="1">
      <c r="D1091" s="28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29" customFormat="1">
      <c r="D1092" s="28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29" customFormat="1">
      <c r="D1093" s="28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29" customFormat="1">
      <c r="D1094" s="28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29" customFormat="1">
      <c r="D1095" s="28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29" customFormat="1">
      <c r="D1096" s="28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29" customFormat="1">
      <c r="D1097" s="28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29" customFormat="1">
      <c r="D1098" s="28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29" customFormat="1">
      <c r="D1099" s="28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29" customFormat="1">
      <c r="D1100" s="28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29" customFormat="1">
      <c r="D1101" s="28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29" customFormat="1">
      <c r="D1102" s="28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29" customFormat="1">
      <c r="D1103" s="28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29" customFormat="1">
      <c r="D1104" s="28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29" customFormat="1">
      <c r="D1105" s="28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29" customFormat="1">
      <c r="D1106" s="28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29" customFormat="1">
      <c r="D1107" s="28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29" customFormat="1">
      <c r="D1108" s="28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29" customFormat="1">
      <c r="D1109" s="28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29" customFormat="1">
      <c r="D1110" s="28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29" customFormat="1">
      <c r="D1111" s="28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29" customFormat="1">
      <c r="D1112" s="28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29" customFormat="1">
      <c r="D1113" s="28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29" customFormat="1">
      <c r="D1114" s="28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29" customFormat="1">
      <c r="D1115" s="28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29" customFormat="1">
      <c r="D1116" s="28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29" customFormat="1">
      <c r="D1117" s="28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29" customFormat="1">
      <c r="D1118" s="28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29" customFormat="1">
      <c r="D1119" s="28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29" customFormat="1">
      <c r="D1120" s="28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29" customFormat="1">
      <c r="D1121" s="28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29" customFormat="1">
      <c r="D1122" s="28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29" customFormat="1">
      <c r="D1123" s="28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29" customFormat="1">
      <c r="D1124" s="28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29" customFormat="1">
      <c r="D1125" s="28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29" customFormat="1">
      <c r="D1126" s="28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29" customFormat="1">
      <c r="D1127" s="28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29" customFormat="1">
      <c r="D1128" s="28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29" customFormat="1">
      <c r="D1129" s="28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29" customFormat="1">
      <c r="D1130" s="28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29" customFormat="1">
      <c r="D1131" s="28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29" customFormat="1">
      <c r="D1132" s="28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29" customFormat="1">
      <c r="D1133" s="28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29" customFormat="1">
      <c r="D1134" s="28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29"/>
      <c r="B1135" s="29"/>
      <c r="C1135" s="29"/>
      <c r="D1135" s="28"/>
      <c r="E1135" s="29"/>
      <c r="F1135" s="9"/>
      <c r="G1135" s="29"/>
      <c r="H1135" s="10"/>
      <c r="I1135" s="11"/>
      <c r="J1135" s="10"/>
      <c r="K1135" s="11"/>
      <c r="L1135" s="11"/>
      <c r="R1135" s="20"/>
    </row>
    <row r="1136" spans="1:18">
      <c r="A1136" s="29"/>
      <c r="B1136" s="29"/>
      <c r="C1136" s="29"/>
      <c r="D1136" s="28"/>
      <c r="E1136" s="29"/>
      <c r="F1136" s="9"/>
      <c r="G1136" s="29"/>
      <c r="H1136" s="10"/>
      <c r="I1136" s="11"/>
      <c r="J1136" s="10"/>
      <c r="K1136" s="11"/>
      <c r="L1136" s="11"/>
      <c r="R1136" s="20"/>
    </row>
    <row r="1137" spans="1:18">
      <c r="A1137" s="29"/>
      <c r="B1137" s="29"/>
      <c r="C1137" s="29"/>
      <c r="D1137" s="28"/>
      <c r="E1137" s="29"/>
      <c r="F1137" s="9"/>
      <c r="G1137" s="29"/>
      <c r="H1137" s="10"/>
      <c r="I1137" s="11"/>
      <c r="J1137" s="10"/>
      <c r="K1137" s="11"/>
      <c r="L1137" s="11"/>
      <c r="R1137" s="20"/>
    </row>
    <row r="1138" spans="1:18">
      <c r="A1138" s="29"/>
      <c r="B1138" s="29"/>
      <c r="C1138" s="29"/>
      <c r="D1138" s="28"/>
      <c r="E1138" s="29"/>
      <c r="F1138" s="9"/>
      <c r="G1138" s="29"/>
      <c r="H1138" s="10"/>
      <c r="I1138" s="11"/>
      <c r="J1138" s="10"/>
      <c r="K1138" s="11"/>
      <c r="L1138" s="11"/>
      <c r="R1138" s="20"/>
    </row>
    <row r="1139" spans="1:18">
      <c r="A1139" s="29"/>
      <c r="B1139" s="29"/>
      <c r="C1139" s="29"/>
      <c r="D1139" s="28"/>
      <c r="E1139" s="29"/>
      <c r="F1139" s="9"/>
      <c r="G1139" s="29"/>
      <c r="H1139" s="10"/>
      <c r="I1139" s="11"/>
      <c r="J1139" s="10"/>
      <c r="K1139" s="11"/>
      <c r="L1139" s="11"/>
      <c r="R1139" s="20"/>
    </row>
    <row r="1140" spans="1:18">
      <c r="A1140" s="29"/>
      <c r="B1140" s="29"/>
      <c r="C1140" s="29"/>
      <c r="D1140" s="28"/>
      <c r="E1140" s="29"/>
      <c r="F1140" s="9"/>
      <c r="G1140" s="29"/>
      <c r="H1140" s="10"/>
      <c r="I1140" s="11"/>
      <c r="J1140" s="10"/>
      <c r="K1140" s="11"/>
      <c r="L1140" s="11"/>
      <c r="R1140" s="20"/>
    </row>
    <row r="1141" spans="1:18">
      <c r="A1141" s="29"/>
      <c r="B1141" s="29"/>
      <c r="C1141" s="29"/>
      <c r="D1141" s="28"/>
      <c r="E1141" s="29"/>
      <c r="F1141" s="9"/>
      <c r="G1141" s="29"/>
      <c r="H1141" s="10"/>
      <c r="I1141" s="11"/>
      <c r="J1141" s="10"/>
      <c r="K1141" s="11"/>
      <c r="L1141" s="11"/>
      <c r="R1141" s="20"/>
    </row>
    <row r="1142" spans="1:18">
      <c r="A1142" s="29"/>
      <c r="B1142" s="29"/>
      <c r="C1142" s="29"/>
      <c r="D1142" s="28"/>
      <c r="E1142" s="29"/>
      <c r="F1142" s="9"/>
      <c r="G1142" s="29"/>
      <c r="H1142" s="10"/>
      <c r="I1142" s="11"/>
      <c r="J1142" s="10"/>
      <c r="K1142" s="11"/>
      <c r="L1142" s="11"/>
      <c r="R1142" s="20"/>
    </row>
    <row r="1143" spans="1:18">
      <c r="A1143" s="29"/>
      <c r="B1143" s="29"/>
      <c r="C1143" s="29"/>
      <c r="D1143" s="28"/>
      <c r="E1143" s="29"/>
      <c r="F1143" s="9"/>
      <c r="G1143" s="29"/>
      <c r="H1143" s="10"/>
      <c r="I1143" s="11"/>
      <c r="J1143" s="10"/>
      <c r="K1143" s="11"/>
      <c r="L1143" s="11"/>
      <c r="R1143" s="20"/>
    </row>
    <row r="1144" spans="1:18">
      <c r="A1144" s="29"/>
      <c r="B1144" s="29"/>
      <c r="C1144" s="29"/>
      <c r="D1144" s="28"/>
      <c r="E1144" s="29"/>
      <c r="F1144" s="9"/>
      <c r="G1144" s="29"/>
      <c r="H1144" s="10"/>
      <c r="I1144" s="11"/>
      <c r="J1144" s="10"/>
      <c r="K1144" s="11"/>
      <c r="L1144" s="11"/>
      <c r="R1144" s="20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2016-08-29T05:41:53Z</cp:lastPrinted>
  <dcterms:created xsi:type="dcterms:W3CDTF">2000-07-15T07:26:51Z</dcterms:created>
  <dcterms:modified xsi:type="dcterms:W3CDTF">2016-08-29T05:48:00Z</dcterms:modified>
</cp:coreProperties>
</file>