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52511"/>
  <fileRecoveryPr autoRecover="0"/>
</workbook>
</file>

<file path=xl/calcChain.xml><?xml version="1.0" encoding="utf-8"?>
<calcChain xmlns="http://schemas.openxmlformats.org/spreadsheetml/2006/main">
  <c r="J25" i="3"/>
  <c r="M59" l="1"/>
  <c r="J32"/>
  <c r="J20"/>
  <c r="J37"/>
  <c r="J38"/>
  <c r="M16"/>
  <c r="J16"/>
  <c r="J51"/>
  <c r="J52"/>
  <c r="M34" l="1"/>
  <c r="J34"/>
  <c r="J22"/>
  <c r="J12" l="1"/>
  <c r="J56" l="1"/>
  <c r="J15" l="1"/>
  <c r="J54" l="1"/>
  <c r="I61" l="1"/>
  <c r="I47"/>
  <c r="F15"/>
  <c r="I62" l="1"/>
  <c r="J30"/>
  <c r="F54" l="1"/>
  <c r="F28" l="1"/>
  <c r="D61" l="1"/>
  <c r="D47"/>
  <c r="D62" l="1"/>
  <c r="F52" l="1"/>
  <c r="Q61" l="1"/>
  <c r="Q46"/>
  <c r="Q47" s="1"/>
  <c r="Q62" l="1"/>
  <c r="F12" l="1"/>
  <c r="K61" l="1"/>
  <c r="K47"/>
  <c r="K62" l="1"/>
  <c r="M61" l="1"/>
  <c r="L61"/>
  <c r="C61"/>
  <c r="M47"/>
  <c r="L47"/>
  <c r="C47"/>
  <c r="C62" l="1"/>
  <c r="L62"/>
  <c r="M62"/>
  <c r="G61" l="1"/>
  <c r="G47"/>
  <c r="G62" l="1"/>
  <c r="A21" l="1"/>
  <c r="A22" s="1"/>
  <c r="B8"/>
</calcChain>
</file>

<file path=xl/sharedStrings.xml><?xml version="1.0" encoding="utf-8"?>
<sst xmlns="http://schemas.openxmlformats.org/spreadsheetml/2006/main" count="140" uniqueCount="92">
  <si>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</si>
  <si>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</si>
  <si>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</si>
  <si>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</si>
  <si>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</si>
  <si>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</si>
  <si>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</si>
  <si>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</si>
  <si>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</si>
  <si>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</si>
  <si>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</si>
  <si>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</si>
  <si>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</si>
  <si>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</si>
  <si>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</si>
  <si>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</si>
  <si>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</si>
  <si>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</si>
  <si>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</si>
  <si>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</si>
  <si>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</si>
  <si>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</si>
  <si>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</si>
  <si>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</si>
  <si>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</si>
  <si>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</si>
  <si>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</si>
  <si>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</si>
  <si>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</si>
  <si>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</si>
  <si>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</si>
  <si>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</si>
  <si>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</si>
  <si>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</si>
  <si>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</si>
  <si>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</si>
  <si>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</si>
  <si>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</si>
  <si>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</si>
  <si>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</si>
  <si>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</si>
  <si>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</si>
  <si>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</si>
  <si>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</si>
  <si>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</si>
  <si>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</si>
  <si>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</si>
  <si>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</si>
  <si>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</si>
  <si>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</si>
  <si>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</si>
  <si>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</si>
  <si>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</si>
  <si>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</si>
  <si>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</si>
  <si>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</si>
  <si>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</si>
  <si>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</si>
  <si>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</si>
  <si>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</si>
  <si>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</si>
  <si>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</si>
  <si>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</si>
  <si>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</si>
  <si>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</si>
  <si>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</si>
  <si>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</si>
  <si>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</si>
  <si>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</si>
  <si>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</si>
  <si>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</si>
  <si>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</si>
  <si>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</si>
  <si>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</si>
  <si>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</si>
  <si>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</si>
  <si>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</si>
  <si>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</si>
  <si>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</si>
  <si>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</si>
  <si>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>surplus 48 cusecs</t>
  </si>
  <si>
    <t xml:space="preserve"> TELANGANA MEDIUM IRRIGATION PROJECTS (BASIN WISE) 
DAILY WATER LEVELS on 30.09.2016</t>
  </si>
  <si>
    <t xml:space="preserve"> Water level on 30.09.2016 @ 10.00 AM</t>
  </si>
  <si>
    <t>Head of discharge 4"</t>
  </si>
  <si>
    <t xml:space="preserve">Surplus 12" </t>
  </si>
  <si>
    <t>LF canal 97 c/s, RF 146 c/s, 1 gate opened</t>
  </si>
  <si>
    <t>1 gate lifted discharge 2000 c/s</t>
  </si>
  <si>
    <t>surplus 360 cusecs</t>
  </si>
  <si>
    <t>Surplus 1140 c/s</t>
  </si>
  <si>
    <t>STATUS OF MEDIUM PROJECTS AS ON 30-09-2016 (2.00 PM)</t>
  </si>
  <si>
    <t xml:space="preserve"> Water level on 30.09.2016 @ 2.00 PM</t>
  </si>
  <si>
    <t>gauge level 8.8 @ 0.5 ft height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</si>
</sst>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5"/>
  <sheetViews>
    <sheetView tabSelected="1" view="pageBreakPreview" zoomScale="60" zoomScaleNormal="57" workbookViewId="0">
      <pane ySplit="7" topLeftCell="A14" activePane="bottomLeft" state="frozen"/>
      <selection pane="bottomLeft" activeCell="F16" sqref="F16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7" customWidth="1"/>
    <col min="14" max="14" width="18.28515625" style="11" hidden="1" customWidth="1"/>
    <col min="15" max="15" width="0.140625" style="11" customWidth="1"/>
    <col min="16" max="16" width="18.42578125" style="37" customWidth="1"/>
    <col min="17" max="17" width="17" style="37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>
      <c r="A1" s="48" t="s">
        <v>89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23.25" customHeight="1">
      <c r="A2" s="53" t="s">
        <v>81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38.25" customHeight="1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9" customHeight="1">
      <c r="A4" s="43" t="s">
        <v>40</v>
      </c>
      <c r="B4" s="43" t="s">
        <v>0</v>
      </c>
      <c r="C4" s="43" t="s">
        <v>68</v>
      </c>
      <c r="D4" s="43" t="s">
        <v>67</v>
      </c>
      <c r="E4" s="43" t="s">
        <v>66</v>
      </c>
      <c r="F4" s="43" t="s">
        <v>1</v>
      </c>
      <c r="G4" s="43"/>
      <c r="H4" s="44" t="s">
        <v>82</v>
      </c>
      <c r="I4" s="45"/>
      <c r="J4" s="52" t="s">
        <v>90</v>
      </c>
      <c r="K4" s="52"/>
      <c r="L4" s="43" t="s">
        <v>48</v>
      </c>
      <c r="M4" s="43" t="s">
        <v>65</v>
      </c>
      <c r="N4" s="43" t="s">
        <v>71</v>
      </c>
      <c r="O4" s="43" t="s">
        <v>72</v>
      </c>
      <c r="P4" s="43" t="s">
        <v>49</v>
      </c>
      <c r="Q4" s="43" t="s">
        <v>74</v>
      </c>
      <c r="R4" s="42" t="s">
        <v>63</v>
      </c>
    </row>
    <row r="5" spans="1:18" ht="71.25" customHeight="1">
      <c r="A5" s="43"/>
      <c r="B5" s="43"/>
      <c r="C5" s="43"/>
      <c r="D5" s="43"/>
      <c r="E5" s="43"/>
      <c r="F5" s="43"/>
      <c r="G5" s="43"/>
      <c r="H5" s="46"/>
      <c r="I5" s="47"/>
      <c r="J5" s="52"/>
      <c r="K5" s="52"/>
      <c r="L5" s="43"/>
      <c r="M5" s="43"/>
      <c r="N5" s="43"/>
      <c r="O5" s="43"/>
      <c r="P5" s="43"/>
      <c r="Q5" s="43"/>
      <c r="R5" s="42"/>
    </row>
    <row r="6" spans="1:18" ht="48.75" customHeight="1">
      <c r="A6" s="43"/>
      <c r="B6" s="43"/>
      <c r="C6" s="43"/>
      <c r="D6" s="43"/>
      <c r="E6" s="43"/>
      <c r="F6" s="38" t="s">
        <v>2</v>
      </c>
      <c r="G6" s="38" t="s">
        <v>64</v>
      </c>
      <c r="H6" s="40" t="s">
        <v>2</v>
      </c>
      <c r="I6" s="38" t="s">
        <v>64</v>
      </c>
      <c r="J6" s="40" t="s">
        <v>2</v>
      </c>
      <c r="K6" s="38" t="s">
        <v>64</v>
      </c>
      <c r="L6" s="43"/>
      <c r="M6" s="43"/>
      <c r="N6" s="43"/>
      <c r="O6" s="43"/>
      <c r="P6" s="43"/>
      <c r="Q6" s="43"/>
      <c r="R6" s="42"/>
    </row>
    <row r="7" spans="1:18" ht="34.5" customHeight="1">
      <c r="A7" s="43"/>
      <c r="B7" s="43"/>
      <c r="C7" s="38" t="s">
        <v>62</v>
      </c>
      <c r="D7" s="38" t="s">
        <v>4</v>
      </c>
      <c r="E7" s="38" t="s">
        <v>5</v>
      </c>
      <c r="F7" s="38" t="s">
        <v>5</v>
      </c>
      <c r="G7" s="38" t="s">
        <v>4</v>
      </c>
      <c r="H7" s="40" t="s">
        <v>5</v>
      </c>
      <c r="I7" s="38" t="s">
        <v>4</v>
      </c>
      <c r="J7" s="40" t="s">
        <v>5</v>
      </c>
      <c r="K7" s="38" t="s">
        <v>4</v>
      </c>
      <c r="L7" s="40" t="s">
        <v>69</v>
      </c>
      <c r="M7" s="40" t="s">
        <v>69</v>
      </c>
      <c r="N7" s="38" t="s">
        <v>62</v>
      </c>
      <c r="O7" s="38" t="s">
        <v>62</v>
      </c>
      <c r="P7" s="38" t="s">
        <v>50</v>
      </c>
      <c r="Q7" s="38" t="s">
        <v>62</v>
      </c>
      <c r="R7" s="42"/>
    </row>
    <row r="8" spans="1:18">
      <c r="A8" s="38">
        <v>1</v>
      </c>
      <c r="B8" s="38">
        <f>+A8+1</f>
        <v>2</v>
      </c>
      <c r="C8" s="38">
        <v>3</v>
      </c>
      <c r="D8" s="38">
        <v>4</v>
      </c>
      <c r="E8" s="38">
        <v>5</v>
      </c>
      <c r="F8" s="38">
        <v>6</v>
      </c>
      <c r="G8" s="38">
        <v>7</v>
      </c>
      <c r="H8" s="38">
        <v>8</v>
      </c>
      <c r="I8" s="38">
        <v>9</v>
      </c>
      <c r="J8" s="38">
        <v>10</v>
      </c>
      <c r="K8" s="38">
        <v>11</v>
      </c>
      <c r="L8" s="38">
        <v>12</v>
      </c>
      <c r="M8" s="38">
        <v>13</v>
      </c>
      <c r="N8" s="38">
        <v>14</v>
      </c>
      <c r="O8" s="38">
        <v>15</v>
      </c>
      <c r="P8" s="38">
        <v>14</v>
      </c>
      <c r="Q8" s="38">
        <v>15</v>
      </c>
      <c r="R8" s="41">
        <v>16</v>
      </c>
    </row>
    <row r="9" spans="1:18" ht="23.25" customHeight="1">
      <c r="A9" s="51" t="s">
        <v>55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24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63.75" customHeight="1">
      <c r="A11" s="1"/>
      <c r="B11" s="38" t="s">
        <v>29</v>
      </c>
      <c r="C11" s="38"/>
      <c r="D11" s="2"/>
      <c r="E11" s="1"/>
      <c r="F11" s="40"/>
      <c r="G11" s="3"/>
      <c r="H11" s="40"/>
      <c r="I11" s="4"/>
      <c r="J11" s="40"/>
      <c r="K11" s="4"/>
      <c r="L11" s="4"/>
      <c r="M11" s="4"/>
      <c r="N11" s="38"/>
      <c r="O11" s="38"/>
      <c r="P11" s="5"/>
      <c r="Q11" s="5"/>
      <c r="R11" s="6"/>
    </row>
    <row r="12" spans="1:18" s="32" customFormat="1" ht="79.5" customHeight="1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40">
        <f>1493*0.3048</f>
        <v>455.06640000000004</v>
      </c>
      <c r="G12" s="4">
        <v>746.13</v>
      </c>
      <c r="H12" s="40">
        <v>455.18832000000003</v>
      </c>
      <c r="I12" s="5">
        <v>746.13</v>
      </c>
      <c r="J12" s="40">
        <f>1493.4*0.3048</f>
        <v>455.18832000000003</v>
      </c>
      <c r="K12" s="5">
        <v>746.13</v>
      </c>
      <c r="L12" s="4">
        <v>480</v>
      </c>
      <c r="M12" s="4">
        <v>480</v>
      </c>
      <c r="N12" s="1"/>
      <c r="O12" s="1"/>
      <c r="P12" s="4"/>
      <c r="Q12" s="3">
        <v>6030</v>
      </c>
      <c r="R12" s="6"/>
    </row>
    <row r="13" spans="1:18" ht="63.75" customHeight="1">
      <c r="A13" s="1">
        <v>2</v>
      </c>
      <c r="B13" s="1" t="s">
        <v>25</v>
      </c>
      <c r="C13" s="2">
        <v>21625</v>
      </c>
      <c r="D13" s="7">
        <v>4059</v>
      </c>
      <c r="E13" s="1">
        <v>460.25</v>
      </c>
      <c r="F13" s="40">
        <v>462.75</v>
      </c>
      <c r="G13" s="4">
        <v>135</v>
      </c>
      <c r="H13" s="40">
        <v>464.27</v>
      </c>
      <c r="I13" s="4">
        <v>135</v>
      </c>
      <c r="J13" s="40">
        <v>464.27</v>
      </c>
      <c r="K13" s="4">
        <v>135</v>
      </c>
      <c r="L13" s="8">
        <v>2218</v>
      </c>
      <c r="M13" s="4">
        <v>2218</v>
      </c>
      <c r="N13" s="1"/>
      <c r="O13" s="1"/>
      <c r="P13" s="8"/>
      <c r="Q13" s="3" t="s">
        <v>75</v>
      </c>
      <c r="R13" s="6" t="s">
        <v>91</v>
      </c>
    </row>
    <row r="14" spans="1:18" ht="51" customHeight="1">
      <c r="A14" s="1"/>
      <c r="B14" s="38" t="s">
        <v>30</v>
      </c>
      <c r="C14" s="38"/>
      <c r="D14" s="7"/>
      <c r="E14" s="1"/>
      <c r="F14" s="40"/>
      <c r="G14" s="4"/>
      <c r="H14" s="40"/>
      <c r="I14" s="4"/>
      <c r="J14" s="40"/>
      <c r="K14" s="4"/>
      <c r="L14" s="4"/>
      <c r="M14" s="4"/>
      <c r="N14" s="1"/>
      <c r="O14" s="1"/>
      <c r="P14" s="3"/>
      <c r="Q14" s="3"/>
      <c r="R14" s="6"/>
    </row>
    <row r="15" spans="1:18" s="32" customFormat="1" ht="78.75" customHeight="1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40">
        <f>1278.3*0.3048</f>
        <v>389.62583999999998</v>
      </c>
      <c r="G15" s="4">
        <v>966.02200000000005</v>
      </c>
      <c r="H15" s="40">
        <v>389.62583999999998</v>
      </c>
      <c r="I15" s="4">
        <v>966.02</v>
      </c>
      <c r="J15" s="40">
        <f>1278.3*0.3048</f>
        <v>389.62583999999998</v>
      </c>
      <c r="K15" s="4">
        <v>966.02</v>
      </c>
      <c r="L15" s="4">
        <v>0</v>
      </c>
      <c r="M15" s="4">
        <v>0</v>
      </c>
      <c r="N15" s="1"/>
      <c r="O15" s="1"/>
      <c r="P15" s="4"/>
      <c r="Q15" s="3" t="s">
        <v>75</v>
      </c>
      <c r="R15" s="6"/>
    </row>
    <row r="16" spans="1:18" ht="63" customHeight="1">
      <c r="A16" s="1">
        <v>4</v>
      </c>
      <c r="B16" s="1" t="s">
        <v>10</v>
      </c>
      <c r="C16" s="2">
        <v>17240</v>
      </c>
      <c r="D16" s="7">
        <v>3900</v>
      </c>
      <c r="E16" s="1">
        <v>439.98</v>
      </c>
      <c r="F16" s="40">
        <v>446.22</v>
      </c>
      <c r="G16" s="4">
        <v>1820</v>
      </c>
      <c r="H16" s="40">
        <v>446.48018400000001</v>
      </c>
      <c r="I16" s="4">
        <v>1820</v>
      </c>
      <c r="J16" s="40">
        <f>1464.6*0.3048</f>
        <v>446.41007999999999</v>
      </c>
      <c r="K16" s="4">
        <v>1820</v>
      </c>
      <c r="L16" s="4">
        <v>1142</v>
      </c>
      <c r="M16" s="4">
        <f>1022+120</f>
        <v>1142</v>
      </c>
      <c r="N16" s="1"/>
      <c r="O16" s="1"/>
      <c r="P16" s="4"/>
      <c r="Q16" s="3" t="s">
        <v>75</v>
      </c>
      <c r="R16" s="6" t="s">
        <v>83</v>
      </c>
    </row>
    <row r="17" spans="1:18" s="32" customFormat="1" ht="63.75" customHeight="1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40">
        <v>458</v>
      </c>
      <c r="G17" s="4">
        <v>1237</v>
      </c>
      <c r="H17" s="40">
        <v>457.8</v>
      </c>
      <c r="I17" s="4">
        <v>1180</v>
      </c>
      <c r="J17" s="40">
        <v>457.8</v>
      </c>
      <c r="K17" s="4">
        <v>1180</v>
      </c>
      <c r="L17" s="4">
        <v>0</v>
      </c>
      <c r="M17" s="4">
        <v>0</v>
      </c>
      <c r="N17" s="1"/>
      <c r="O17" s="1"/>
      <c r="P17" s="4"/>
      <c r="Q17" s="3" t="s">
        <v>75</v>
      </c>
      <c r="R17" s="6"/>
    </row>
    <row r="18" spans="1:18" ht="63.75" customHeight="1">
      <c r="A18" s="1"/>
      <c r="B18" s="38" t="s">
        <v>31</v>
      </c>
      <c r="C18" s="2"/>
      <c r="D18" s="7"/>
      <c r="E18" s="1"/>
      <c r="F18" s="40"/>
      <c r="G18" s="4"/>
      <c r="H18" s="40"/>
      <c r="I18" s="4"/>
      <c r="J18" s="40"/>
      <c r="K18" s="4"/>
      <c r="L18" s="4"/>
      <c r="M18" s="4"/>
      <c r="N18" s="1"/>
      <c r="O18" s="1"/>
      <c r="P18" s="3"/>
      <c r="Q18" s="3"/>
      <c r="R18" s="6"/>
    </row>
    <row r="19" spans="1:18" s="32" customFormat="1" ht="103.5" customHeight="1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40">
        <v>286.5</v>
      </c>
      <c r="G19" s="4">
        <v>1240</v>
      </c>
      <c r="H19" s="40">
        <v>286.39999999999998</v>
      </c>
      <c r="I19" s="4">
        <v>1204.325</v>
      </c>
      <c r="J19" s="40">
        <v>286.39999999999998</v>
      </c>
      <c r="K19" s="4">
        <v>1204.325</v>
      </c>
      <c r="L19" s="4">
        <v>1492</v>
      </c>
      <c r="M19" s="4">
        <v>1492</v>
      </c>
      <c r="N19" s="1"/>
      <c r="O19" s="1"/>
      <c r="P19" s="4">
        <v>0</v>
      </c>
      <c r="Q19" s="3" t="s">
        <v>75</v>
      </c>
      <c r="R19" s="9" t="s">
        <v>79</v>
      </c>
    </row>
    <row r="20" spans="1:18" s="32" customFormat="1" ht="55.5" customHeight="1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40">
        <v>360.57</v>
      </c>
      <c r="G20" s="4">
        <v>1485</v>
      </c>
      <c r="H20" s="40">
        <v>360.51744000000002</v>
      </c>
      <c r="I20" s="4">
        <v>1462.49</v>
      </c>
      <c r="J20" s="40">
        <f>1182.9*0.3048</f>
        <v>360.54792000000003</v>
      </c>
      <c r="K20" s="4">
        <v>1473.59</v>
      </c>
      <c r="L20" s="4">
        <v>223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18" s="32" customFormat="1" ht="82.5" customHeight="1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40">
        <v>239.4966</v>
      </c>
      <c r="G21" s="4">
        <v>2890</v>
      </c>
      <c r="H21" s="40">
        <v>238.94796000000002</v>
      </c>
      <c r="I21" s="4">
        <v>2659</v>
      </c>
      <c r="J21" s="40">
        <v>238.95</v>
      </c>
      <c r="K21" s="4">
        <v>2659</v>
      </c>
      <c r="L21" s="4">
        <v>892</v>
      </c>
      <c r="M21" s="4">
        <v>892</v>
      </c>
      <c r="N21" s="1"/>
      <c r="O21" s="1"/>
      <c r="P21" s="8">
        <v>5</v>
      </c>
      <c r="Q21" s="3">
        <v>4000</v>
      </c>
      <c r="R21" s="6"/>
    </row>
    <row r="22" spans="1:18" s="32" customFormat="1" ht="83.25" customHeight="1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40">
        <v>326.3</v>
      </c>
      <c r="G22" s="4">
        <v>370</v>
      </c>
      <c r="H22" s="40">
        <v>325.34656800000005</v>
      </c>
      <c r="I22" s="4">
        <v>370</v>
      </c>
      <c r="J22" s="40">
        <f>1067.41*0.3048</f>
        <v>325.34656800000005</v>
      </c>
      <c r="K22" s="4">
        <v>370</v>
      </c>
      <c r="L22" s="4">
        <v>65.77</v>
      </c>
      <c r="M22" s="4">
        <v>65.77</v>
      </c>
      <c r="N22" s="1"/>
      <c r="O22" s="1"/>
      <c r="P22" s="8">
        <v>4.2</v>
      </c>
      <c r="Q22" s="3">
        <v>2000</v>
      </c>
      <c r="R22" s="6"/>
    </row>
    <row r="23" spans="1:18" ht="77.25" customHeight="1">
      <c r="A23" s="1">
        <v>10</v>
      </c>
      <c r="B23" s="1" t="s">
        <v>28</v>
      </c>
      <c r="C23" s="2">
        <v>11000</v>
      </c>
      <c r="D23" s="7">
        <v>1107</v>
      </c>
      <c r="E23" s="4">
        <v>142</v>
      </c>
      <c r="F23" s="40">
        <v>147.5</v>
      </c>
      <c r="G23" s="4">
        <v>840</v>
      </c>
      <c r="H23" s="40">
        <v>147.79751999999999</v>
      </c>
      <c r="I23" s="4">
        <v>840</v>
      </c>
      <c r="J23" s="40">
        <v>147.9</v>
      </c>
      <c r="K23" s="4">
        <v>840</v>
      </c>
      <c r="L23" s="4">
        <v>6479</v>
      </c>
      <c r="M23" s="4">
        <v>6479</v>
      </c>
      <c r="N23" s="1"/>
      <c r="O23" s="1"/>
      <c r="P23" s="8">
        <v>8.6</v>
      </c>
      <c r="Q23" s="3">
        <v>4800</v>
      </c>
      <c r="R23" s="59" t="s">
        <v>78</v>
      </c>
    </row>
    <row r="24" spans="1:18" s="32" customFormat="1" ht="71.25" customHeight="1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40">
        <v>358.7</v>
      </c>
      <c r="G24" s="4">
        <v>1852</v>
      </c>
      <c r="H24" s="40">
        <v>358.6</v>
      </c>
      <c r="I24" s="4">
        <v>1768</v>
      </c>
      <c r="J24" s="40">
        <v>358.6</v>
      </c>
      <c r="K24" s="4">
        <v>1768</v>
      </c>
      <c r="L24" s="4">
        <v>1800</v>
      </c>
      <c r="M24" s="4">
        <v>1800</v>
      </c>
      <c r="N24" s="1"/>
      <c r="O24" s="1"/>
      <c r="P24" s="8">
        <v>23</v>
      </c>
      <c r="Q24" s="3">
        <v>6000</v>
      </c>
      <c r="R24" s="9" t="s">
        <v>79</v>
      </c>
    </row>
    <row r="25" spans="1:18" s="32" customFormat="1" ht="66.75" customHeight="1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40">
        <v>277.5</v>
      </c>
      <c r="G25" s="4">
        <v>571.22</v>
      </c>
      <c r="H25" s="40">
        <v>277.45</v>
      </c>
      <c r="I25" s="4">
        <v>564.30999999999995</v>
      </c>
      <c r="J25" s="40">
        <f>910.433*0.3048</f>
        <v>277.49997840000003</v>
      </c>
      <c r="K25" s="4">
        <v>571</v>
      </c>
      <c r="L25" s="4">
        <v>80</v>
      </c>
      <c r="M25" s="4" t="s">
        <v>51</v>
      </c>
      <c r="N25" s="1"/>
      <c r="O25" s="1"/>
      <c r="P25" s="8">
        <v>0</v>
      </c>
      <c r="Q25" s="3">
        <v>6900</v>
      </c>
      <c r="R25" s="9"/>
    </row>
    <row r="26" spans="1:18" ht="72.75" customHeight="1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40">
        <v>155.58000000000001</v>
      </c>
      <c r="I26" s="4">
        <v>567</v>
      </c>
      <c r="J26" s="40">
        <v>155.5</v>
      </c>
      <c r="K26" s="4">
        <v>567</v>
      </c>
      <c r="L26" s="4">
        <v>0</v>
      </c>
      <c r="M26" s="4">
        <v>0</v>
      </c>
      <c r="N26" s="1"/>
      <c r="O26" s="1"/>
      <c r="P26" s="4">
        <v>63.2</v>
      </c>
      <c r="Q26" s="3">
        <v>3000</v>
      </c>
      <c r="R26" s="6"/>
    </row>
    <row r="27" spans="1:18" s="32" customFormat="1" ht="51">
      <c r="A27" s="1">
        <v>14</v>
      </c>
      <c r="B27" s="1" t="s">
        <v>43</v>
      </c>
      <c r="C27" s="2">
        <v>24500</v>
      </c>
      <c r="D27" s="7">
        <v>10393</v>
      </c>
      <c r="E27" s="4"/>
      <c r="F27" s="40">
        <v>242.995</v>
      </c>
      <c r="G27" s="4">
        <v>10393</v>
      </c>
      <c r="H27" s="40">
        <v>239.9</v>
      </c>
      <c r="I27" s="4">
        <v>7517</v>
      </c>
      <c r="J27" s="40">
        <v>240.05</v>
      </c>
      <c r="K27" s="4">
        <v>7696</v>
      </c>
      <c r="L27" s="7">
        <v>2072</v>
      </c>
      <c r="M27" s="7">
        <v>100</v>
      </c>
      <c r="N27" s="1"/>
      <c r="O27" s="1"/>
      <c r="P27" s="8">
        <v>0</v>
      </c>
      <c r="Q27" s="3">
        <v>480</v>
      </c>
      <c r="R27" s="6"/>
    </row>
    <row r="28" spans="1:18" s="32" customFormat="1" ht="57" customHeight="1">
      <c r="A28" s="1">
        <v>15</v>
      </c>
      <c r="B28" s="1" t="s">
        <v>45</v>
      </c>
      <c r="C28" s="2">
        <v>15000</v>
      </c>
      <c r="D28" s="7">
        <v>1930</v>
      </c>
      <c r="E28" s="4"/>
      <c r="F28" s="40">
        <f>541.33*0.3048</f>
        <v>164.99738400000001</v>
      </c>
      <c r="G28" s="4">
        <v>134</v>
      </c>
      <c r="H28" s="26"/>
      <c r="I28" s="26"/>
      <c r="J28" s="26"/>
      <c r="K28" s="26"/>
      <c r="L28" s="26"/>
      <c r="M28" s="26"/>
      <c r="N28" s="26"/>
      <c r="O28" s="26"/>
      <c r="P28" s="26"/>
      <c r="Q28" s="3" t="s">
        <v>75</v>
      </c>
      <c r="R28" s="6" t="s">
        <v>59</v>
      </c>
    </row>
    <row r="29" spans="1:18" s="32" customFormat="1" ht="61.5" customHeight="1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40">
        <v>124</v>
      </c>
      <c r="G29" s="4">
        <v>846</v>
      </c>
      <c r="H29" s="40">
        <v>124.05</v>
      </c>
      <c r="I29" s="4">
        <v>846</v>
      </c>
      <c r="J29" s="40">
        <v>124.05</v>
      </c>
      <c r="K29" s="4">
        <v>846</v>
      </c>
      <c r="L29" s="34">
        <v>400</v>
      </c>
      <c r="M29" s="23">
        <v>400</v>
      </c>
      <c r="N29" s="3"/>
      <c r="O29" s="1"/>
      <c r="P29" s="4">
        <v>17.399999999999999</v>
      </c>
      <c r="Q29" s="3">
        <v>2000</v>
      </c>
      <c r="R29" s="6"/>
    </row>
    <row r="30" spans="1:18" s="32" customFormat="1" ht="77.25" customHeight="1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40">
        <v>151.5</v>
      </c>
      <c r="G30" s="4">
        <v>408.58</v>
      </c>
      <c r="H30" s="40">
        <v>151.497792</v>
      </c>
      <c r="I30" s="4">
        <v>409</v>
      </c>
      <c r="J30" s="40">
        <f>497.04*0.3048</f>
        <v>151.497792</v>
      </c>
      <c r="K30" s="4">
        <v>409</v>
      </c>
      <c r="L30" s="23">
        <v>0</v>
      </c>
      <c r="M30" s="23">
        <v>55</v>
      </c>
      <c r="N30" s="1"/>
      <c r="O30" s="1"/>
      <c r="P30" s="8">
        <v>0</v>
      </c>
      <c r="Q30" s="3">
        <v>2000</v>
      </c>
      <c r="R30" s="6" t="s">
        <v>77</v>
      </c>
    </row>
    <row r="31" spans="1:18" ht="54" customHeight="1">
      <c r="A31" s="1"/>
      <c r="B31" s="38" t="s">
        <v>32</v>
      </c>
      <c r="C31" s="2"/>
      <c r="D31" s="7"/>
      <c r="E31" s="1"/>
      <c r="F31" s="40"/>
      <c r="G31" s="4"/>
      <c r="H31" s="40"/>
      <c r="I31" s="4"/>
      <c r="J31" s="40"/>
      <c r="K31" s="4"/>
      <c r="L31" s="4"/>
      <c r="M31" s="4"/>
      <c r="N31" s="1"/>
      <c r="O31" s="1"/>
      <c r="P31" s="3"/>
      <c r="Q31" s="3"/>
      <c r="R31" s="6"/>
    </row>
    <row r="32" spans="1:18" ht="63.75" customHeight="1">
      <c r="A32" s="1">
        <v>18</v>
      </c>
      <c r="B32" s="1" t="s">
        <v>13</v>
      </c>
      <c r="C32" s="2">
        <v>7571</v>
      </c>
      <c r="D32" s="7">
        <v>1090</v>
      </c>
      <c r="E32" s="4">
        <v>349</v>
      </c>
      <c r="F32" s="40">
        <v>357.38</v>
      </c>
      <c r="G32" s="4">
        <v>1092</v>
      </c>
      <c r="H32" s="40">
        <v>360.58240000000001</v>
      </c>
      <c r="I32" s="4">
        <v>1092</v>
      </c>
      <c r="J32" s="40">
        <f>(10.5/12+37)*0.3048+E32</f>
        <v>360.54430000000002</v>
      </c>
      <c r="K32" s="4">
        <v>1092</v>
      </c>
      <c r="L32" s="4">
        <v>616</v>
      </c>
      <c r="M32" s="4">
        <v>616</v>
      </c>
      <c r="N32" s="1"/>
      <c r="O32" s="1"/>
      <c r="P32" s="8">
        <v>0</v>
      </c>
      <c r="Q32" s="3">
        <v>450</v>
      </c>
      <c r="R32" s="6"/>
    </row>
    <row r="33" spans="1:18" ht="63.75" customHeight="1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40">
        <v>159.41</v>
      </c>
      <c r="G33" s="4">
        <v>406.62</v>
      </c>
      <c r="H33" s="40">
        <v>156.5</v>
      </c>
      <c r="I33" s="4">
        <v>190.21</v>
      </c>
      <c r="J33" s="40">
        <v>156.55000000000001</v>
      </c>
      <c r="K33" s="4">
        <v>192.97399999999999</v>
      </c>
      <c r="L33" s="4">
        <v>32</v>
      </c>
      <c r="M33" s="4">
        <v>0</v>
      </c>
      <c r="N33" s="1"/>
      <c r="O33" s="1"/>
      <c r="P33" s="8">
        <v>34.6</v>
      </c>
      <c r="Q33" s="3">
        <v>3500</v>
      </c>
      <c r="R33" s="6"/>
    </row>
    <row r="34" spans="1:18" ht="63.75" customHeight="1">
      <c r="A34" s="1">
        <v>20</v>
      </c>
      <c r="B34" s="1" t="s">
        <v>61</v>
      </c>
      <c r="C34" s="2">
        <v>13086</v>
      </c>
      <c r="D34" s="7">
        <v>4440</v>
      </c>
      <c r="E34" s="4">
        <v>445.7</v>
      </c>
      <c r="F34" s="40">
        <v>451.85</v>
      </c>
      <c r="G34" s="4">
        <v>2200</v>
      </c>
      <c r="H34" s="40">
        <v>451.99401600000004</v>
      </c>
      <c r="I34" s="4">
        <v>2277.98</v>
      </c>
      <c r="J34" s="40">
        <f>1482.92*0.3048</f>
        <v>451.99401600000004</v>
      </c>
      <c r="K34" s="4">
        <v>2277.98</v>
      </c>
      <c r="L34" s="4">
        <v>2943.38</v>
      </c>
      <c r="M34" s="4">
        <f>L34</f>
        <v>2943.38</v>
      </c>
      <c r="N34" s="1"/>
      <c r="O34" s="1">
        <v>51</v>
      </c>
      <c r="P34" s="4"/>
      <c r="Q34" s="3" t="s">
        <v>75</v>
      </c>
      <c r="R34" s="6"/>
    </row>
    <row r="35" spans="1:18" ht="63.75" customHeight="1">
      <c r="A35" s="1"/>
      <c r="B35" s="38" t="s">
        <v>35</v>
      </c>
      <c r="C35" s="2"/>
      <c r="D35" s="7"/>
      <c r="E35" s="1"/>
      <c r="F35" s="40"/>
      <c r="G35" s="4"/>
      <c r="H35" s="40"/>
      <c r="I35" s="4"/>
      <c r="J35" s="40"/>
      <c r="K35" s="4"/>
      <c r="L35" s="4"/>
      <c r="M35" s="4"/>
      <c r="N35" s="1"/>
      <c r="O35" s="1"/>
      <c r="P35" s="3"/>
      <c r="Q35" s="3"/>
      <c r="R35" s="6"/>
    </row>
    <row r="36" spans="1:18" ht="63.75" customHeight="1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40">
        <v>115.25</v>
      </c>
      <c r="G36" s="4">
        <v>367</v>
      </c>
      <c r="H36" s="40">
        <v>114.4</v>
      </c>
      <c r="I36" s="4">
        <v>298.98200000000003</v>
      </c>
      <c r="J36" s="40">
        <v>114.4</v>
      </c>
      <c r="K36" s="4">
        <v>298.98200000000003</v>
      </c>
      <c r="L36" s="4">
        <v>24</v>
      </c>
      <c r="M36" s="4">
        <v>0</v>
      </c>
      <c r="N36" s="1"/>
      <c r="O36" s="1"/>
      <c r="P36" s="4">
        <v>0</v>
      </c>
      <c r="Q36" s="3">
        <v>7500</v>
      </c>
      <c r="R36" s="6"/>
    </row>
    <row r="37" spans="1:18" s="32" customFormat="1" ht="63.75" customHeight="1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40">
        <v>97.23</v>
      </c>
      <c r="G37" s="4">
        <v>2135</v>
      </c>
      <c r="H37" s="40">
        <v>97.23</v>
      </c>
      <c r="I37" s="4">
        <v>2135</v>
      </c>
      <c r="J37" s="40">
        <f>(4/12+34)*0.3048+E37</f>
        <v>97.234799999999993</v>
      </c>
      <c r="K37" s="4">
        <v>2135</v>
      </c>
      <c r="L37" s="4">
        <v>1021</v>
      </c>
      <c r="M37" s="4">
        <v>1021</v>
      </c>
      <c r="N37" s="4"/>
      <c r="O37" s="1"/>
      <c r="P37" s="4">
        <v>14</v>
      </c>
      <c r="Q37" s="3">
        <v>8700</v>
      </c>
      <c r="R37" s="6" t="s">
        <v>84</v>
      </c>
    </row>
    <row r="38" spans="1:18" s="32" customFormat="1" ht="50.25" customHeight="1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40">
        <v>203</v>
      </c>
      <c r="G38" s="4">
        <v>2912</v>
      </c>
      <c r="H38" s="40">
        <v>198.90860000000001</v>
      </c>
      <c r="I38" s="4">
        <v>684</v>
      </c>
      <c r="J38" s="40">
        <f>(0/12+22)*0.3048+E38</f>
        <v>199.03560000000002</v>
      </c>
      <c r="K38" s="4">
        <v>724</v>
      </c>
      <c r="L38" s="4">
        <v>200</v>
      </c>
      <c r="M38" s="4">
        <v>0</v>
      </c>
      <c r="N38" s="1"/>
      <c r="O38" s="1"/>
      <c r="P38" s="4">
        <v>0</v>
      </c>
      <c r="Q38" s="3">
        <v>5180</v>
      </c>
      <c r="R38" s="6"/>
    </row>
    <row r="39" spans="1:18" ht="42" customHeight="1">
      <c r="A39" s="1"/>
      <c r="B39" s="1"/>
      <c r="C39" s="2"/>
      <c r="D39" s="7"/>
      <c r="E39" s="1"/>
      <c r="F39" s="40"/>
      <c r="G39" s="4"/>
      <c r="H39" s="40"/>
      <c r="I39" s="4"/>
      <c r="J39" s="40"/>
      <c r="K39" s="4"/>
      <c r="L39" s="4"/>
      <c r="M39" s="4"/>
      <c r="N39" s="1"/>
      <c r="O39" s="1"/>
      <c r="P39" s="3"/>
      <c r="Q39" s="3"/>
      <c r="R39" s="29" t="s">
        <v>60</v>
      </c>
    </row>
    <row r="40" spans="1:18" ht="63.75" customHeight="1">
      <c r="A40" s="1"/>
      <c r="B40" s="38" t="s">
        <v>33</v>
      </c>
      <c r="C40" s="2"/>
      <c r="D40" s="7"/>
      <c r="E40" s="1"/>
      <c r="F40" s="40"/>
      <c r="G40" s="4"/>
      <c r="H40" s="40"/>
      <c r="I40" s="4"/>
      <c r="J40" s="40"/>
      <c r="K40" s="4"/>
      <c r="L40" s="4"/>
      <c r="M40" s="4"/>
      <c r="N40" s="1"/>
      <c r="O40" s="1"/>
      <c r="P40" s="3"/>
      <c r="Q40" s="3"/>
      <c r="R40" s="6"/>
    </row>
    <row r="41" spans="1:18" s="32" customFormat="1" ht="60" customHeight="1">
      <c r="A41" s="1">
        <v>24</v>
      </c>
      <c r="B41" s="1" t="s">
        <v>19</v>
      </c>
      <c r="C41" s="2">
        <v>16005</v>
      </c>
      <c r="D41" s="7">
        <v>2171</v>
      </c>
      <c r="E41" s="38">
        <v>75.135000000000005</v>
      </c>
      <c r="F41" s="22">
        <v>81.234999999999999</v>
      </c>
      <c r="G41" s="4">
        <v>558</v>
      </c>
      <c r="H41" s="22">
        <v>81.034999999999997</v>
      </c>
      <c r="I41" s="4">
        <v>537.923</v>
      </c>
      <c r="J41" s="22">
        <v>81.185000000000002</v>
      </c>
      <c r="K41" s="4">
        <v>551.07000000000005</v>
      </c>
      <c r="L41" s="4">
        <v>152</v>
      </c>
      <c r="M41" s="4">
        <v>21</v>
      </c>
      <c r="N41" s="1"/>
      <c r="O41" s="1"/>
      <c r="P41" s="4">
        <v>0</v>
      </c>
      <c r="Q41" s="3">
        <v>0</v>
      </c>
      <c r="R41" s="21"/>
    </row>
    <row r="42" spans="1:18" s="37" customFormat="1" ht="78" customHeight="1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40">
        <v>74</v>
      </c>
      <c r="G42" s="4">
        <v>730</v>
      </c>
      <c r="H42" s="40">
        <v>73</v>
      </c>
      <c r="I42" s="4">
        <v>560.44899999999996</v>
      </c>
      <c r="J42" s="40">
        <v>73</v>
      </c>
      <c r="K42" s="4">
        <v>560.44899999999996</v>
      </c>
      <c r="L42" s="8">
        <v>250</v>
      </c>
      <c r="M42" s="4">
        <v>0</v>
      </c>
      <c r="N42" s="1"/>
      <c r="O42" s="1"/>
      <c r="P42" s="4">
        <v>15</v>
      </c>
      <c r="Q42" s="3">
        <v>6293</v>
      </c>
      <c r="R42" s="31"/>
    </row>
    <row r="43" spans="1:18" s="33" customFormat="1" ht="63.75" customHeight="1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40">
        <v>116.7</v>
      </c>
      <c r="G43" s="4">
        <v>88</v>
      </c>
      <c r="H43" s="40">
        <v>116.1</v>
      </c>
      <c r="I43" s="4">
        <v>80.3</v>
      </c>
      <c r="J43" s="40">
        <v>115.95</v>
      </c>
      <c r="K43" s="4">
        <v>78.72</v>
      </c>
      <c r="L43" s="4">
        <v>0</v>
      </c>
      <c r="M43" s="4">
        <v>0</v>
      </c>
      <c r="N43" s="1"/>
      <c r="O43" s="1"/>
      <c r="P43" s="4">
        <v>0</v>
      </c>
      <c r="Q43" s="3" t="s">
        <v>75</v>
      </c>
      <c r="R43" s="6" t="s">
        <v>76</v>
      </c>
    </row>
    <row r="44" spans="1:18" s="33" customFormat="1" ht="132" customHeight="1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40" t="s">
        <v>51</v>
      </c>
      <c r="G44" s="4" t="s">
        <v>51</v>
      </c>
      <c r="H44" s="40" t="s">
        <v>51</v>
      </c>
      <c r="I44" s="4" t="s">
        <v>51</v>
      </c>
      <c r="J44" s="40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3" customFormat="1" ht="80.25" customHeight="1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40">
        <v>132.5</v>
      </c>
      <c r="G45" s="4">
        <v>1145.6400000000001</v>
      </c>
      <c r="H45" s="40">
        <v>124.886</v>
      </c>
      <c r="I45" s="4">
        <v>660.4</v>
      </c>
      <c r="J45" s="40">
        <v>124.88200000000001</v>
      </c>
      <c r="K45" s="4">
        <v>658.5</v>
      </c>
      <c r="L45" s="4">
        <v>1140</v>
      </c>
      <c r="M45" s="4">
        <v>1160</v>
      </c>
      <c r="N45" s="1"/>
      <c r="O45" s="1"/>
      <c r="P45" s="23">
        <v>0</v>
      </c>
      <c r="Q45" s="24">
        <v>0</v>
      </c>
      <c r="R45" s="9" t="s">
        <v>88</v>
      </c>
    </row>
    <row r="46" spans="1:18" s="33" customFormat="1" ht="69" customHeight="1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40">
        <v>124.08</v>
      </c>
      <c r="G46" s="4">
        <v>8400</v>
      </c>
      <c r="H46" s="40">
        <v>124.05</v>
      </c>
      <c r="I46" s="4">
        <v>8400</v>
      </c>
      <c r="J46" s="40">
        <v>124.02</v>
      </c>
      <c r="K46" s="4">
        <v>8370</v>
      </c>
      <c r="L46" s="4">
        <v>2000</v>
      </c>
      <c r="M46" s="3">
        <v>2000</v>
      </c>
      <c r="N46" s="1"/>
      <c r="O46" s="1"/>
      <c r="P46" s="4">
        <v>0</v>
      </c>
      <c r="Q46" s="3">
        <f>4200+1300</f>
        <v>5500</v>
      </c>
      <c r="R46" s="35" t="s">
        <v>86</v>
      </c>
    </row>
    <row r="47" spans="1:18" s="11" customFormat="1" ht="48" customHeight="1">
      <c r="A47" s="43" t="s">
        <v>57</v>
      </c>
      <c r="B47" s="43"/>
      <c r="C47" s="39">
        <f t="shared" ref="C47:D47" si="0">SUM(C12:C46)</f>
        <v>349765</v>
      </c>
      <c r="D47" s="39">
        <f t="shared" si="0"/>
        <v>73569</v>
      </c>
      <c r="E47" s="39"/>
      <c r="F47" s="38"/>
      <c r="G47" s="39">
        <f t="shared" ref="G47" si="1">SUM(G12:G46)</f>
        <v>46535.212</v>
      </c>
      <c r="H47" s="40"/>
      <c r="I47" s="39">
        <f>SUM(I12:I46)</f>
        <v>39971.519</v>
      </c>
      <c r="J47" s="40"/>
      <c r="K47" s="39">
        <f>SUM(K12:K46)</f>
        <v>40190.74</v>
      </c>
      <c r="L47" s="39">
        <f>SUM(L12:L46)</f>
        <v>25722.15</v>
      </c>
      <c r="M47" s="39">
        <f>SUM(M12:M46)</f>
        <v>22983.15</v>
      </c>
      <c r="N47" s="39"/>
      <c r="O47" s="39"/>
      <c r="P47" s="39"/>
      <c r="Q47" s="39">
        <f>SUM(Q12:Q46)</f>
        <v>81333</v>
      </c>
      <c r="R47" s="41"/>
    </row>
    <row r="48" spans="1:18" s="37" customFormat="1" ht="39" customHeight="1">
      <c r="A48" s="43" t="s">
        <v>56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s="37" customFormat="1" ht="63.75" customHeight="1">
      <c r="A49" s="1"/>
      <c r="B49" s="38" t="s">
        <v>34</v>
      </c>
      <c r="C49" s="38"/>
      <c r="D49" s="2"/>
      <c r="E49" s="1"/>
      <c r="F49" s="40"/>
      <c r="G49" s="3"/>
      <c r="H49" s="40"/>
      <c r="I49" s="4"/>
      <c r="J49" s="40"/>
      <c r="K49" s="4"/>
      <c r="L49" s="3"/>
      <c r="M49" s="3"/>
      <c r="N49" s="39"/>
      <c r="O49" s="39"/>
      <c r="P49" s="3"/>
      <c r="Q49" s="3"/>
      <c r="R49" s="6"/>
    </row>
    <row r="50" spans="1:18" s="37" customFormat="1" ht="55.5" customHeight="1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40">
        <v>309</v>
      </c>
      <c r="G50" s="4"/>
      <c r="H50" s="25" t="s">
        <v>51</v>
      </c>
      <c r="I50" s="27" t="s">
        <v>51</v>
      </c>
      <c r="J50" s="25" t="s">
        <v>51</v>
      </c>
      <c r="K50" s="27" t="s">
        <v>51</v>
      </c>
      <c r="L50" s="27" t="s">
        <v>51</v>
      </c>
      <c r="M50" s="28" t="s">
        <v>51</v>
      </c>
      <c r="N50" s="28" t="s">
        <v>51</v>
      </c>
      <c r="O50" s="28">
        <v>2</v>
      </c>
      <c r="P50" s="4"/>
      <c r="Q50" s="4">
        <v>8500</v>
      </c>
      <c r="R50" s="9"/>
    </row>
    <row r="51" spans="1:18" s="33" customFormat="1" ht="63.75" customHeight="1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40">
        <v>395.63</v>
      </c>
      <c r="G51" s="4">
        <v>2085</v>
      </c>
      <c r="H51" s="40">
        <v>388.23290400000002</v>
      </c>
      <c r="I51" s="4">
        <v>150</v>
      </c>
      <c r="J51" s="40">
        <f>1274.03*0.3048</f>
        <v>388.324344</v>
      </c>
      <c r="K51" s="4">
        <v>157</v>
      </c>
      <c r="L51" s="4">
        <v>92</v>
      </c>
      <c r="M51" s="30">
        <v>0</v>
      </c>
      <c r="N51" s="1"/>
      <c r="O51" s="1">
        <v>0</v>
      </c>
      <c r="P51" s="4">
        <v>0</v>
      </c>
      <c r="Q51" s="3" t="s">
        <v>75</v>
      </c>
      <c r="R51" s="6"/>
    </row>
    <row r="52" spans="1:18" s="33" customFormat="1" ht="70.5" customHeight="1">
      <c r="A52" s="1">
        <v>3</v>
      </c>
      <c r="B52" s="1" t="s">
        <v>73</v>
      </c>
      <c r="C52" s="2">
        <v>30000</v>
      </c>
      <c r="D52" s="7">
        <v>9400</v>
      </c>
      <c r="E52" s="1">
        <v>185.93</v>
      </c>
      <c r="F52" s="40">
        <f>645*0.3048</f>
        <v>196.596</v>
      </c>
      <c r="G52" s="4">
        <v>4470</v>
      </c>
      <c r="H52" s="40">
        <v>196.41311999999999</v>
      </c>
      <c r="I52" s="4">
        <v>4309</v>
      </c>
      <c r="J52" s="40">
        <f>644.4*0.3048</f>
        <v>196.41311999999999</v>
      </c>
      <c r="K52" s="4">
        <v>4309</v>
      </c>
      <c r="L52" s="4">
        <v>3680</v>
      </c>
      <c r="M52" s="4">
        <v>1630</v>
      </c>
      <c r="N52" s="1"/>
      <c r="O52" s="1"/>
      <c r="P52" s="3">
        <v>0</v>
      </c>
      <c r="Q52" s="3" t="s">
        <v>75</v>
      </c>
      <c r="R52" s="35" t="s">
        <v>85</v>
      </c>
    </row>
    <row r="53" spans="1:18" ht="63.75" customHeight="1">
      <c r="A53" s="38"/>
      <c r="B53" s="38" t="s">
        <v>6</v>
      </c>
      <c r="C53" s="2"/>
      <c r="D53" s="7"/>
      <c r="E53" s="1"/>
      <c r="F53" s="40"/>
      <c r="G53" s="4"/>
      <c r="H53" s="40"/>
      <c r="I53" s="4"/>
      <c r="J53" s="40"/>
      <c r="K53" s="4"/>
      <c r="L53" s="3"/>
      <c r="M53" s="3"/>
      <c r="N53" s="1"/>
      <c r="O53" s="1"/>
      <c r="P53" s="3"/>
      <c r="Q53" s="3"/>
      <c r="R53" s="6"/>
    </row>
    <row r="54" spans="1:18" ht="67.5" customHeight="1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40">
        <f>1689*0.3048</f>
        <v>514.80720000000008</v>
      </c>
      <c r="G54" s="4">
        <v>1572.92</v>
      </c>
      <c r="H54" s="40">
        <v>515.93496000000005</v>
      </c>
      <c r="I54" s="1">
        <v>1572.92</v>
      </c>
      <c r="J54" s="40">
        <f>1692.7*0.3048</f>
        <v>515.93496000000005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7" customFormat="1" ht="63.75" customHeight="1">
      <c r="A55" s="38"/>
      <c r="B55" s="38" t="s">
        <v>54</v>
      </c>
      <c r="C55" s="39"/>
      <c r="D55" s="7"/>
      <c r="E55" s="39"/>
      <c r="F55" s="40"/>
      <c r="G55" s="40"/>
      <c r="H55" s="38"/>
      <c r="I55" s="1"/>
      <c r="J55" s="38"/>
      <c r="K55" s="1"/>
      <c r="L55" s="3"/>
      <c r="M55" s="3"/>
      <c r="N55" s="1"/>
      <c r="O55" s="1"/>
      <c r="P55" s="3"/>
      <c r="Q55" s="3"/>
      <c r="R55" s="6"/>
    </row>
    <row r="56" spans="1:18" s="32" customFormat="1" ht="63.75" customHeight="1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40">
        <v>253</v>
      </c>
      <c r="G56" s="4">
        <v>3384</v>
      </c>
      <c r="H56" s="40">
        <v>253.02020000000002</v>
      </c>
      <c r="I56" s="4">
        <v>3384</v>
      </c>
      <c r="J56" s="40">
        <f>(3/12+30)*0.3048+E56</f>
        <v>253.02020000000002</v>
      </c>
      <c r="K56" s="4">
        <v>3384</v>
      </c>
      <c r="L56" s="4">
        <v>3600</v>
      </c>
      <c r="M56" s="4">
        <v>3600</v>
      </c>
      <c r="N56" s="1"/>
      <c r="O56" s="1"/>
      <c r="P56" s="8">
        <v>9</v>
      </c>
      <c r="Q56" s="3">
        <v>18000</v>
      </c>
      <c r="R56" s="6" t="s">
        <v>78</v>
      </c>
    </row>
    <row r="57" spans="1:18" ht="63.75" customHeight="1">
      <c r="A57" s="1"/>
      <c r="B57" s="38" t="s">
        <v>33</v>
      </c>
      <c r="C57" s="2"/>
      <c r="D57" s="7"/>
      <c r="E57" s="1"/>
      <c r="F57" s="40"/>
      <c r="G57" s="4"/>
      <c r="H57" s="40"/>
      <c r="I57" s="4"/>
      <c r="J57" s="40"/>
      <c r="K57" s="4"/>
      <c r="L57" s="3"/>
      <c r="M57" s="3"/>
      <c r="N57" s="1"/>
      <c r="O57" s="1"/>
      <c r="P57" s="3"/>
      <c r="Q57" s="3"/>
      <c r="R57" s="6"/>
    </row>
    <row r="58" spans="1:18" s="17" customFormat="1" ht="61.5" customHeight="1">
      <c r="A58" s="1">
        <v>6</v>
      </c>
      <c r="B58" s="1" t="s">
        <v>20</v>
      </c>
      <c r="C58" s="2">
        <v>17390</v>
      </c>
      <c r="D58" s="7">
        <v>3700</v>
      </c>
      <c r="E58" s="1">
        <v>90.305000000000007</v>
      </c>
      <c r="F58" s="40">
        <v>95.88</v>
      </c>
      <c r="G58" s="4">
        <v>2537</v>
      </c>
      <c r="H58" s="40">
        <v>95.438000000000002</v>
      </c>
      <c r="I58" s="4">
        <v>2271.91</v>
      </c>
      <c r="J58" s="40">
        <v>95.539000000000001</v>
      </c>
      <c r="K58" s="4">
        <v>2333.87</v>
      </c>
      <c r="L58" s="4">
        <v>717</v>
      </c>
      <c r="M58" s="4">
        <v>0</v>
      </c>
      <c r="N58" s="60"/>
      <c r="O58" s="1"/>
      <c r="P58" s="4">
        <v>0</v>
      </c>
      <c r="Q58" s="8" t="s">
        <v>75</v>
      </c>
      <c r="R58" s="6"/>
    </row>
    <row r="59" spans="1:18" ht="65.25" customHeight="1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118.41</v>
      </c>
      <c r="I59" s="4">
        <v>665</v>
      </c>
      <c r="J59" s="22">
        <v>118.29</v>
      </c>
      <c r="K59" s="4">
        <v>671</v>
      </c>
      <c r="L59" s="4">
        <v>73</v>
      </c>
      <c r="M59" s="4">
        <f>48+25</f>
        <v>73</v>
      </c>
      <c r="N59" s="1"/>
      <c r="O59" s="1"/>
      <c r="P59" s="4">
        <v>0</v>
      </c>
      <c r="Q59" s="3">
        <v>6251</v>
      </c>
      <c r="R59" s="21" t="s">
        <v>80</v>
      </c>
    </row>
    <row r="60" spans="1:18" s="37" customFormat="1" ht="56.25" customHeight="1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195.60499999999999</v>
      </c>
      <c r="I60" s="5">
        <v>397.03399999999999</v>
      </c>
      <c r="J60" s="22">
        <v>195.53</v>
      </c>
      <c r="K60" s="5">
        <v>397.03399999999999</v>
      </c>
      <c r="L60" s="4">
        <v>200</v>
      </c>
      <c r="M60" s="3">
        <v>360</v>
      </c>
      <c r="N60" s="1"/>
      <c r="O60" s="1"/>
      <c r="P60" s="4">
        <v>3.2</v>
      </c>
      <c r="Q60" s="3">
        <v>7100</v>
      </c>
      <c r="R60" s="21" t="s">
        <v>87</v>
      </c>
    </row>
    <row r="61" spans="1:18" s="37" customFormat="1" ht="63.75" customHeight="1">
      <c r="A61" s="38"/>
      <c r="B61" s="38" t="s">
        <v>3</v>
      </c>
      <c r="C61" s="39">
        <f t="shared" ref="C61:D61" si="2">SUM(C50:C60)</f>
        <v>117414</v>
      </c>
      <c r="D61" s="39">
        <f t="shared" si="2"/>
        <v>36780</v>
      </c>
      <c r="E61" s="39"/>
      <c r="F61" s="39"/>
      <c r="G61" s="39">
        <f t="shared" ref="G61" si="3">SUM(G50:G60)</f>
        <v>15110.92</v>
      </c>
      <c r="H61" s="40"/>
      <c r="I61" s="39">
        <f>SUM(I50:I60)</f>
        <v>12749.864</v>
      </c>
      <c r="J61" s="40"/>
      <c r="K61" s="39">
        <f t="shared" ref="K61" si="4">SUM(K50:K60)</f>
        <v>12824.824000000001</v>
      </c>
      <c r="L61" s="39">
        <f t="shared" ref="L61:M61" si="5">SUM(L50:L60)</f>
        <v>8362</v>
      </c>
      <c r="M61" s="39">
        <f t="shared" si="5"/>
        <v>5663</v>
      </c>
      <c r="N61" s="39"/>
      <c r="O61" s="39"/>
      <c r="P61" s="3"/>
      <c r="Q61" s="39">
        <f t="shared" ref="Q61" si="6">SUM(Q50:Q60)</f>
        <v>39851</v>
      </c>
      <c r="R61" s="6"/>
    </row>
    <row r="62" spans="1:18" s="37" customFormat="1" ht="63.75" customHeight="1">
      <c r="A62" s="38"/>
      <c r="B62" s="38" t="s">
        <v>58</v>
      </c>
      <c r="C62" s="39">
        <f t="shared" ref="C62:D62" si="7">C61+C47</f>
        <v>467179</v>
      </c>
      <c r="D62" s="39">
        <f t="shared" si="7"/>
        <v>110349</v>
      </c>
      <c r="E62" s="39"/>
      <c r="F62" s="39"/>
      <c r="G62" s="39">
        <f t="shared" ref="G62" si="8">G61+G47</f>
        <v>61646.131999999998</v>
      </c>
      <c r="H62" s="40"/>
      <c r="I62" s="39">
        <f t="shared" ref="I62:K62" si="9">I61+I47</f>
        <v>52721.383000000002</v>
      </c>
      <c r="J62" s="40"/>
      <c r="K62" s="39">
        <f t="shared" si="9"/>
        <v>53015.563999999998</v>
      </c>
      <c r="L62" s="39">
        <f t="shared" ref="L62:M62" si="10">L61+L47</f>
        <v>34084.15</v>
      </c>
      <c r="M62" s="39">
        <f t="shared" si="10"/>
        <v>28646.15</v>
      </c>
      <c r="N62" s="39"/>
      <c r="O62" s="39"/>
      <c r="P62" s="3"/>
      <c r="Q62" s="39">
        <f t="shared" ref="Q62" si="11">Q61+Q47</f>
        <v>121184</v>
      </c>
      <c r="R62" s="6"/>
    </row>
    <row r="63" spans="1:18" s="37" customFormat="1">
      <c r="A63" s="38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1"/>
      <c r="N63" s="1"/>
      <c r="O63" s="1"/>
      <c r="P63" s="1"/>
      <c r="Q63" s="1"/>
      <c r="R63" s="6"/>
    </row>
    <row r="64" spans="1:18" s="37" customFormat="1" ht="15" customHeight="1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7" customFormat="1" ht="22.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7" customFormat="1" ht="15" hidden="1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 s="37" customFormat="1">
      <c r="D67" s="36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7" customFormat="1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7" customFormat="1">
      <c r="D69" s="36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7" customFormat="1">
      <c r="D70" s="36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7" customFormat="1">
      <c r="D71" s="36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7" customFormat="1">
      <c r="D72" s="36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7" customFormat="1">
      <c r="D73" s="36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7" customFormat="1">
      <c r="D74" s="36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7" customFormat="1">
      <c r="D75" s="36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7" customFormat="1">
      <c r="D76" s="36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7" customFormat="1">
      <c r="D77" s="36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7" customFormat="1">
      <c r="D78" s="36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7" customFormat="1">
      <c r="D79" s="36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7" customFormat="1">
      <c r="D80" s="36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7" customFormat="1">
      <c r="D81" s="36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7" customFormat="1">
      <c r="D82" s="36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7" customFormat="1">
      <c r="D83" s="36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7" customFormat="1">
      <c r="D84" s="36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7" customFormat="1">
      <c r="D85" s="36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7" customFormat="1">
      <c r="D86" s="36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7" customFormat="1">
      <c r="D87" s="36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7" customFormat="1">
      <c r="D88" s="36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7" customFormat="1">
      <c r="D89" s="36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7" customFormat="1">
      <c r="D90" s="36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7" customFormat="1">
      <c r="D91" s="36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7" customFormat="1">
      <c r="D92" s="36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7" customFormat="1">
      <c r="D93" s="36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7" customFormat="1">
      <c r="D94" s="36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7" customFormat="1">
      <c r="D95" s="36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7" customFormat="1">
      <c r="D96" s="36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7" customFormat="1">
      <c r="D97" s="36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7" customFormat="1">
      <c r="D98" s="36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7" customFormat="1">
      <c r="D99" s="36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7" customFormat="1">
      <c r="D100" s="36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7" customFormat="1">
      <c r="D101" s="36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7" customFormat="1">
      <c r="D102" s="36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7" customFormat="1">
      <c r="D103" s="36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7" customFormat="1">
      <c r="D104" s="36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7" customFormat="1">
      <c r="D105" s="36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7" customFormat="1">
      <c r="D106" s="36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7" customFormat="1">
      <c r="D107" s="36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7" customFormat="1">
      <c r="D108" s="36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7" customFormat="1">
      <c r="D109" s="36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7" customFormat="1">
      <c r="D110" s="36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7" customFormat="1">
      <c r="D111" s="36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7" customFormat="1">
      <c r="D112" s="36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7" customFormat="1">
      <c r="D113" s="36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7" customFormat="1">
      <c r="D114" s="36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7" customFormat="1">
      <c r="D115" s="36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7" customFormat="1">
      <c r="D116" s="36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7" customFormat="1">
      <c r="D117" s="36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7" customFormat="1">
      <c r="D118" s="36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7" customFormat="1">
      <c r="D119" s="36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7" customFormat="1">
      <c r="D120" s="36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7" customFormat="1">
      <c r="D121" s="36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7" customFormat="1">
      <c r="D122" s="36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7" customFormat="1">
      <c r="D123" s="36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7" customFormat="1">
      <c r="D124" s="36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7" customFormat="1">
      <c r="D125" s="36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7" customFormat="1">
      <c r="D126" s="36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7" customFormat="1">
      <c r="D127" s="36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7" customFormat="1">
      <c r="D128" s="36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7" customFormat="1">
      <c r="D129" s="36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7" customFormat="1">
      <c r="D130" s="36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7" customFormat="1">
      <c r="D131" s="36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7" customFormat="1">
      <c r="D132" s="36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7" customFormat="1">
      <c r="D133" s="36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7" customFormat="1">
      <c r="D134" s="36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7" customFormat="1">
      <c r="D135" s="36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7" customFormat="1">
      <c r="D136" s="36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7" customFormat="1">
      <c r="D137" s="36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7" customFormat="1">
      <c r="D138" s="36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7" customFormat="1">
      <c r="D139" s="36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7" customFormat="1">
      <c r="D140" s="36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7" customFormat="1">
      <c r="D141" s="36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7" customFormat="1">
      <c r="D142" s="36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7" customFormat="1">
      <c r="D143" s="36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7" customFormat="1">
      <c r="D144" s="36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7" customFormat="1">
      <c r="D145" s="36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7" customFormat="1">
      <c r="D146" s="36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7" customFormat="1">
      <c r="D147" s="36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7" customFormat="1">
      <c r="D148" s="36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7" customFormat="1">
      <c r="D149" s="36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7" customFormat="1">
      <c r="D150" s="36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7" customFormat="1">
      <c r="D151" s="36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7" customFormat="1">
      <c r="D152" s="36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7" customFormat="1">
      <c r="D153" s="36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7" customFormat="1">
      <c r="D154" s="36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7" customFormat="1">
      <c r="D155" s="36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7" customFormat="1">
      <c r="D156" s="36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7" customFormat="1">
      <c r="D157" s="36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7" customFormat="1">
      <c r="D158" s="36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7" customFormat="1">
      <c r="D159" s="36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7" customFormat="1">
      <c r="D160" s="36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7" customFormat="1">
      <c r="D161" s="36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7" customFormat="1">
      <c r="D162" s="36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7" customFormat="1">
      <c r="D163" s="36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7" customFormat="1">
      <c r="D164" s="36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7" customFormat="1">
      <c r="D165" s="36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7" customFormat="1">
      <c r="D166" s="36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7" customFormat="1">
      <c r="D167" s="36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7" customFormat="1">
      <c r="D168" s="36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7" customFormat="1">
      <c r="D169" s="36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7" customFormat="1">
      <c r="D170" s="36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7" customFormat="1">
      <c r="D171" s="36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7" customFormat="1">
      <c r="D172" s="36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7" customFormat="1">
      <c r="D173" s="36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7" customFormat="1">
      <c r="D174" s="36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7" customFormat="1">
      <c r="D175" s="36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7" customFormat="1">
      <c r="D176" s="36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7" customFormat="1">
      <c r="D177" s="36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7" customFormat="1">
      <c r="D178" s="36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7" customFormat="1">
      <c r="D179" s="36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7" customFormat="1">
      <c r="D180" s="36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7" customFormat="1">
      <c r="D181" s="36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7" customFormat="1">
      <c r="D182" s="36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7" customFormat="1">
      <c r="D183" s="36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7" customFormat="1">
      <c r="D184" s="36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7" customFormat="1">
      <c r="D185" s="36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7" customFormat="1">
      <c r="D186" s="36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7" customFormat="1">
      <c r="D187" s="36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7" customFormat="1">
      <c r="D188" s="36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7" customFormat="1">
      <c r="D189" s="36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7" customFormat="1">
      <c r="D190" s="36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7" customFormat="1">
      <c r="D191" s="36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7" customFormat="1">
      <c r="D192" s="36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7" customFormat="1">
      <c r="D193" s="36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7" customFormat="1">
      <c r="D194" s="36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7" customFormat="1">
      <c r="D195" s="36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7" customFormat="1">
      <c r="D196" s="36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7" customFormat="1">
      <c r="D197" s="36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7" customFormat="1">
      <c r="D198" s="36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7" customFormat="1">
      <c r="D199" s="36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7" customFormat="1">
      <c r="D200" s="36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7" customFormat="1">
      <c r="D201" s="36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7" customFormat="1">
      <c r="D202" s="36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7" customFormat="1">
      <c r="D203" s="36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7" customFormat="1">
      <c r="D204" s="36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7" customFormat="1">
      <c r="D205" s="36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7" customFormat="1">
      <c r="D206" s="36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7" customFormat="1">
      <c r="D207" s="36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7" customFormat="1">
      <c r="D208" s="36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7" customFormat="1">
      <c r="D209" s="36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7" customFormat="1">
      <c r="D210" s="36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7" customFormat="1">
      <c r="D211" s="36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7" customFormat="1">
      <c r="D212" s="36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7" customFormat="1">
      <c r="D213" s="36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7" customFormat="1">
      <c r="D214" s="36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7" customFormat="1">
      <c r="D215" s="36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7" customFormat="1">
      <c r="D216" s="36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7" customFormat="1">
      <c r="D217" s="36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7" customFormat="1">
      <c r="D218" s="36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7" customFormat="1">
      <c r="D219" s="36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7" customFormat="1">
      <c r="D220" s="36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7" customFormat="1">
      <c r="D221" s="36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7" customFormat="1">
      <c r="D222" s="36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7" customFormat="1">
      <c r="D223" s="36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7" customFormat="1">
      <c r="D224" s="36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7" customFormat="1">
      <c r="D225" s="36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7" customFormat="1">
      <c r="D226" s="36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7" customFormat="1">
      <c r="D227" s="36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7" customFormat="1">
      <c r="D228" s="36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7" customFormat="1">
      <c r="D229" s="36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7" customFormat="1">
      <c r="D230" s="36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7" customFormat="1">
      <c r="D231" s="36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7" customFormat="1">
      <c r="D232" s="36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7" customFormat="1">
      <c r="D233" s="36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7" customFormat="1">
      <c r="D234" s="36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7" customFormat="1">
      <c r="D235" s="36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7" customFormat="1">
      <c r="D236" s="36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7" customFormat="1">
      <c r="D237" s="36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7" customFormat="1">
      <c r="D238" s="36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7" customFormat="1">
      <c r="D239" s="36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7" customFormat="1">
      <c r="D240" s="36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7" customFormat="1">
      <c r="D241" s="36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7" customFormat="1">
      <c r="D242" s="36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7" customFormat="1">
      <c r="D243" s="36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7" customFormat="1">
      <c r="D244" s="36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7" customFormat="1">
      <c r="D245" s="36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7" customFormat="1">
      <c r="D246" s="36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7" customFormat="1">
      <c r="D247" s="36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7" customFormat="1">
      <c r="D248" s="36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7" customFormat="1">
      <c r="D249" s="36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7" customFormat="1">
      <c r="D250" s="36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7" customFormat="1">
      <c r="D251" s="36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7" customFormat="1">
      <c r="D252" s="36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7" customFormat="1">
      <c r="D253" s="36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7" customFormat="1">
      <c r="D254" s="36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7" customFormat="1">
      <c r="D255" s="36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7" customFormat="1">
      <c r="D256" s="36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7" customFormat="1">
      <c r="D257" s="36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7" customFormat="1">
      <c r="D258" s="36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7" customFormat="1">
      <c r="D259" s="36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7" customFormat="1">
      <c r="D260" s="36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7" customFormat="1">
      <c r="D261" s="36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7" customFormat="1">
      <c r="D262" s="36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7" customFormat="1">
      <c r="D263" s="36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7" customFormat="1">
      <c r="D264" s="36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7" customFormat="1">
      <c r="D265" s="36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7" customFormat="1">
      <c r="D266" s="36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7" customFormat="1">
      <c r="D267" s="36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7" customFormat="1">
      <c r="D268" s="36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7" customFormat="1">
      <c r="D269" s="36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7" customFormat="1">
      <c r="D270" s="36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7" customFormat="1">
      <c r="D271" s="36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7" customFormat="1">
      <c r="D272" s="36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7" customFormat="1">
      <c r="D273" s="36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7" customFormat="1">
      <c r="D274" s="36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7" customFormat="1">
      <c r="D275" s="36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7" customFormat="1">
      <c r="D276" s="36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7" customFormat="1">
      <c r="D277" s="36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7" customFormat="1">
      <c r="D278" s="36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7" customFormat="1">
      <c r="D279" s="36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7" customFormat="1">
      <c r="D280" s="36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7" customFormat="1">
      <c r="D281" s="36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7" customFormat="1">
      <c r="D282" s="36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7" customFormat="1">
      <c r="D283" s="36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7" customFormat="1">
      <c r="D284" s="36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7" customFormat="1">
      <c r="D285" s="36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7" customFormat="1">
      <c r="D286" s="36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7" customFormat="1">
      <c r="D287" s="36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7" customFormat="1">
      <c r="D288" s="36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7" customFormat="1">
      <c r="D289" s="36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7" customFormat="1">
      <c r="D290" s="36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7" customFormat="1">
      <c r="D291" s="36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7" customFormat="1">
      <c r="D292" s="36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7" customFormat="1">
      <c r="D293" s="36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7" customFormat="1">
      <c r="D294" s="36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7" customFormat="1">
      <c r="D295" s="36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7" customFormat="1">
      <c r="D296" s="36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7" customFormat="1">
      <c r="D297" s="36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7" customFormat="1">
      <c r="D298" s="36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7" customFormat="1">
      <c r="D299" s="36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7" customFormat="1">
      <c r="D300" s="36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7" customFormat="1">
      <c r="D301" s="36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7" customFormat="1">
      <c r="D302" s="36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7" customFormat="1">
      <c r="D303" s="36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7" customFormat="1">
      <c r="D304" s="36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7" customFormat="1">
      <c r="D305" s="36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7" customFormat="1">
      <c r="D306" s="36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7" customFormat="1">
      <c r="D307" s="36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7" customFormat="1">
      <c r="D308" s="36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7" customFormat="1">
      <c r="D309" s="36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7" customFormat="1">
      <c r="D310" s="36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7" customFormat="1">
      <c r="D311" s="36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7" customFormat="1">
      <c r="D312" s="36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7" customFormat="1">
      <c r="D313" s="36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7" customFormat="1">
      <c r="D314" s="36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7" customFormat="1">
      <c r="D315" s="36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7" customFormat="1">
      <c r="D316" s="36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7" customFormat="1">
      <c r="D317" s="36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7" customFormat="1">
      <c r="D318" s="36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7" customFormat="1">
      <c r="D319" s="36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7" customFormat="1">
      <c r="D320" s="36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7" customFormat="1">
      <c r="D321" s="36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7" customFormat="1">
      <c r="D322" s="36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7" customFormat="1">
      <c r="D323" s="36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7" customFormat="1">
      <c r="D324" s="36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7" customFormat="1">
      <c r="D325" s="36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7" customFormat="1">
      <c r="D326" s="36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7" customFormat="1">
      <c r="D327" s="36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7" customFormat="1">
      <c r="D328" s="36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7" customFormat="1">
      <c r="D329" s="36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7" customFormat="1">
      <c r="D330" s="36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7" customFormat="1">
      <c r="D331" s="36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7" customFormat="1">
      <c r="D332" s="36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7" customFormat="1">
      <c r="D333" s="36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7" customFormat="1">
      <c r="D334" s="36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7" customFormat="1">
      <c r="D335" s="36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7" customFormat="1">
      <c r="D336" s="36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7" customFormat="1">
      <c r="D337" s="36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7" customFormat="1">
      <c r="D338" s="36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7" customFormat="1">
      <c r="D339" s="36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7" customFormat="1">
      <c r="D340" s="36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7" customFormat="1">
      <c r="D341" s="36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7" customFormat="1">
      <c r="D342" s="36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7" customFormat="1">
      <c r="D343" s="36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7" customFormat="1">
      <c r="D344" s="36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7" customFormat="1">
      <c r="D345" s="36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7" customFormat="1">
      <c r="D346" s="36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7" customFormat="1">
      <c r="D347" s="36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7" customFormat="1">
      <c r="D348" s="36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7" customFormat="1">
      <c r="D349" s="36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7" customFormat="1">
      <c r="D350" s="36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7" customFormat="1">
      <c r="D351" s="36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7" customFormat="1">
      <c r="D352" s="36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7" customFormat="1">
      <c r="D353" s="36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7" customFormat="1">
      <c r="D354" s="36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7" customFormat="1">
      <c r="D355" s="36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7" customFormat="1">
      <c r="D356" s="36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7" customFormat="1">
      <c r="D357" s="36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7" customFormat="1">
      <c r="D358" s="36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7" customFormat="1">
      <c r="D359" s="36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7" customFormat="1">
      <c r="D360" s="36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7" customFormat="1">
      <c r="D361" s="36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7" customFormat="1">
      <c r="D362" s="36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7" customFormat="1">
      <c r="D363" s="36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7" customFormat="1">
      <c r="D364" s="36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7" customFormat="1">
      <c r="D365" s="36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7" customFormat="1">
      <c r="D366" s="36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7" customFormat="1">
      <c r="D367" s="36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7" customFormat="1">
      <c r="D368" s="36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7" customFormat="1">
      <c r="D369" s="36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7" customFormat="1">
      <c r="D370" s="36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7" customFormat="1">
      <c r="D371" s="36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7" customFormat="1">
      <c r="D372" s="36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7" customFormat="1">
      <c r="D373" s="36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7" customFormat="1">
      <c r="D374" s="36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7" customFormat="1">
      <c r="D375" s="36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7" customFormat="1">
      <c r="D376" s="36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7" customFormat="1">
      <c r="D377" s="36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7" customFormat="1">
      <c r="D378" s="36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7" customFormat="1">
      <c r="D379" s="36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7" customFormat="1">
      <c r="D380" s="36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7" customFormat="1">
      <c r="D381" s="36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7" customFormat="1">
      <c r="D382" s="36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7" customFormat="1">
      <c r="D383" s="36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7" customFormat="1">
      <c r="D384" s="36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7" customFormat="1">
      <c r="D385" s="36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7" customFormat="1">
      <c r="D386" s="36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7" customFormat="1">
      <c r="D387" s="36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7" customFormat="1">
      <c r="D388" s="36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7" customFormat="1">
      <c r="D389" s="36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7" customFormat="1">
      <c r="D390" s="36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7" customFormat="1">
      <c r="D391" s="36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7" customFormat="1">
      <c r="D392" s="36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7" customFormat="1">
      <c r="D393" s="36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7" customFormat="1">
      <c r="D394" s="36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7" customFormat="1">
      <c r="D395" s="36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7" customFormat="1">
      <c r="D396" s="36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7" customFormat="1">
      <c r="D397" s="36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7" customFormat="1">
      <c r="D398" s="36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7" customFormat="1">
      <c r="D399" s="36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7" customFormat="1">
      <c r="D400" s="36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7" customFormat="1">
      <c r="D401" s="36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7" customFormat="1">
      <c r="D402" s="36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7" customFormat="1">
      <c r="D403" s="36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7" customFormat="1">
      <c r="D404" s="36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7" customFormat="1">
      <c r="D405" s="36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7" customFormat="1">
      <c r="D406" s="36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7" customFormat="1">
      <c r="D407" s="36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7" customFormat="1">
      <c r="D408" s="36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7" customFormat="1">
      <c r="D409" s="36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7" customFormat="1">
      <c r="D410" s="36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7" customFormat="1">
      <c r="D411" s="36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7" customFormat="1">
      <c r="D412" s="36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7" customFormat="1">
      <c r="D413" s="36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7" customFormat="1">
      <c r="D414" s="36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7" customFormat="1">
      <c r="D415" s="36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7" customFormat="1">
      <c r="D416" s="36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7" customFormat="1">
      <c r="D417" s="36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7" customFormat="1">
      <c r="D418" s="36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7" customFormat="1">
      <c r="D419" s="36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7" customFormat="1">
      <c r="D420" s="36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7" customFormat="1">
      <c r="D421" s="36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7" customFormat="1">
      <c r="D422" s="36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7" customFormat="1">
      <c r="D423" s="36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7" customFormat="1">
      <c r="D424" s="36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7" customFormat="1">
      <c r="D425" s="36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7" customFormat="1">
      <c r="D426" s="36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7" customFormat="1">
      <c r="D427" s="36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7" customFormat="1">
      <c r="D428" s="36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7" customFormat="1">
      <c r="D429" s="36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7" customFormat="1">
      <c r="D430" s="36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7" customFormat="1">
      <c r="D431" s="36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7" customFormat="1">
      <c r="D432" s="36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7" customFormat="1">
      <c r="D433" s="36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7" customFormat="1">
      <c r="D434" s="36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7" customFormat="1">
      <c r="D435" s="36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7" customFormat="1">
      <c r="D436" s="36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7" customFormat="1">
      <c r="D437" s="36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7" customFormat="1">
      <c r="D438" s="36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7" customFormat="1">
      <c r="D439" s="36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7" customFormat="1">
      <c r="D440" s="36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7" customFormat="1">
      <c r="D441" s="36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7" customFormat="1">
      <c r="D442" s="36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7" customFormat="1">
      <c r="D443" s="36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7" customFormat="1">
      <c r="D444" s="36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7" customFormat="1">
      <c r="D445" s="36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7" customFormat="1">
      <c r="D446" s="36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7" customFormat="1">
      <c r="D447" s="36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7" customFormat="1">
      <c r="D448" s="36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7" customFormat="1">
      <c r="D449" s="36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7" customFormat="1">
      <c r="D450" s="36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7" customFormat="1">
      <c r="D451" s="36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7" customFormat="1">
      <c r="D452" s="36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7" customFormat="1">
      <c r="D453" s="36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7" customFormat="1">
      <c r="D454" s="36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7" customFormat="1">
      <c r="D455" s="36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7" customFormat="1">
      <c r="D456" s="36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7" customFormat="1">
      <c r="D457" s="36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7" customFormat="1">
      <c r="D458" s="36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7" customFormat="1">
      <c r="D459" s="36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7" customFormat="1">
      <c r="D460" s="36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7" customFormat="1">
      <c r="D461" s="36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7" customFormat="1">
      <c r="D462" s="36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7" customFormat="1">
      <c r="D463" s="36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7" customFormat="1">
      <c r="D464" s="36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7" customFormat="1">
      <c r="D465" s="36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7" customFormat="1">
      <c r="D466" s="36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7" customFormat="1">
      <c r="D467" s="36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7" customFormat="1">
      <c r="D468" s="36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7" customFormat="1">
      <c r="D469" s="36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7" customFormat="1">
      <c r="D470" s="36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7" customFormat="1">
      <c r="D471" s="36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7" customFormat="1">
      <c r="D472" s="36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7" customFormat="1">
      <c r="D473" s="36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7" customFormat="1">
      <c r="D474" s="36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7" customFormat="1">
      <c r="D475" s="36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7" customFormat="1">
      <c r="D476" s="36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7" customFormat="1">
      <c r="D477" s="36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7" customFormat="1">
      <c r="D478" s="36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7" customFormat="1">
      <c r="D479" s="36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7" customFormat="1">
      <c r="D480" s="36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7" customFormat="1">
      <c r="D481" s="36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7" customFormat="1">
      <c r="D482" s="36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7" customFormat="1">
      <c r="D483" s="36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7" customFormat="1">
      <c r="D484" s="36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7" customFormat="1">
      <c r="D485" s="36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7" customFormat="1">
      <c r="D486" s="36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7" customFormat="1">
      <c r="D487" s="36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7" customFormat="1">
      <c r="D488" s="36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7" customFormat="1">
      <c r="D489" s="36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7" customFormat="1">
      <c r="D490" s="36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7" customFormat="1">
      <c r="D491" s="36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7" customFormat="1">
      <c r="D492" s="36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7" customFormat="1">
      <c r="D493" s="36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7" customFormat="1">
      <c r="D494" s="36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7" customFormat="1">
      <c r="D495" s="36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7" customFormat="1">
      <c r="D496" s="36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7" customFormat="1">
      <c r="D497" s="36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7" customFormat="1">
      <c r="D498" s="36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7" customFormat="1">
      <c r="D499" s="36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7" customFormat="1">
      <c r="D500" s="36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7" customFormat="1">
      <c r="D501" s="36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7" customFormat="1">
      <c r="D502" s="36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7" customFormat="1">
      <c r="D503" s="36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7" customFormat="1">
      <c r="D504" s="36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7" customFormat="1">
      <c r="D505" s="36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7" customFormat="1">
      <c r="D506" s="36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7" customFormat="1">
      <c r="D507" s="36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7" customFormat="1">
      <c r="D508" s="36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7" customFormat="1">
      <c r="D509" s="36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7" customFormat="1">
      <c r="D510" s="36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7" customFormat="1">
      <c r="D511" s="36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7" customFormat="1">
      <c r="D512" s="36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7" customFormat="1">
      <c r="D513" s="36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7" customFormat="1">
      <c r="D514" s="36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7" customFormat="1">
      <c r="D515" s="36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7" customFormat="1">
      <c r="D516" s="36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7" customFormat="1">
      <c r="D517" s="36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7" customFormat="1">
      <c r="D518" s="36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7" customFormat="1">
      <c r="D519" s="36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7" customFormat="1">
      <c r="D520" s="36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7" customFormat="1">
      <c r="D521" s="36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7" customFormat="1">
      <c r="D522" s="36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7" customFormat="1">
      <c r="D523" s="36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7" customFormat="1">
      <c r="D524" s="36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7" customFormat="1">
      <c r="D525" s="36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7" customFormat="1">
      <c r="D526" s="36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7" customFormat="1">
      <c r="D527" s="36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7" customFormat="1">
      <c r="D528" s="36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7" customFormat="1">
      <c r="D529" s="36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7" customFormat="1">
      <c r="D530" s="36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7" customFormat="1">
      <c r="D531" s="36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7" customFormat="1">
      <c r="D532" s="36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7" customFormat="1">
      <c r="D533" s="36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7" customFormat="1">
      <c r="D534" s="36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7" customFormat="1">
      <c r="D535" s="36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7" customFormat="1">
      <c r="D536" s="36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7" customFormat="1">
      <c r="D537" s="36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7" customFormat="1">
      <c r="D538" s="36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7" customFormat="1">
      <c r="D539" s="36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7" customFormat="1">
      <c r="D540" s="36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7" customFormat="1">
      <c r="D541" s="36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7" customFormat="1">
      <c r="D542" s="36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7" customFormat="1">
      <c r="D543" s="36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7" customFormat="1">
      <c r="D544" s="36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7" customFormat="1">
      <c r="D545" s="36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7" customFormat="1">
      <c r="D546" s="36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7" customFormat="1">
      <c r="D547" s="36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7" customFormat="1">
      <c r="D548" s="36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7" customFormat="1">
      <c r="D549" s="36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7" customFormat="1">
      <c r="D550" s="36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7" customFormat="1">
      <c r="D551" s="36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7" customFormat="1">
      <c r="D552" s="36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7" customFormat="1">
      <c r="D553" s="36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7" customFormat="1">
      <c r="D554" s="36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7" customFormat="1">
      <c r="D555" s="36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7" customFormat="1">
      <c r="D556" s="36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7" customFormat="1">
      <c r="D557" s="36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7" customFormat="1">
      <c r="D558" s="36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7" customFormat="1">
      <c r="D559" s="36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7" customFormat="1">
      <c r="D560" s="36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7" customFormat="1">
      <c r="D561" s="36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7" customFormat="1">
      <c r="D562" s="36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7" customFormat="1">
      <c r="D563" s="36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7" customFormat="1">
      <c r="D564" s="36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7" customFormat="1">
      <c r="D565" s="36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7" customFormat="1">
      <c r="D566" s="36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7" customFormat="1">
      <c r="D567" s="36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7" customFormat="1">
      <c r="D568" s="36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7" customFormat="1">
      <c r="D569" s="36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7" customFormat="1">
      <c r="D570" s="36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7" customFormat="1">
      <c r="D571" s="36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7" customFormat="1">
      <c r="D572" s="36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7" customFormat="1">
      <c r="D573" s="36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7" customFormat="1">
      <c r="D574" s="36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7" customFormat="1">
      <c r="D575" s="36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7" customFormat="1">
      <c r="D576" s="36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7" customFormat="1">
      <c r="D577" s="36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7" customFormat="1">
      <c r="D578" s="36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7" customFormat="1">
      <c r="D579" s="36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7" customFormat="1">
      <c r="D580" s="36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7" customFormat="1">
      <c r="D581" s="36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7" customFormat="1">
      <c r="D582" s="36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7" customFormat="1">
      <c r="D583" s="36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7" customFormat="1">
      <c r="D584" s="36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7" customFormat="1">
      <c r="D585" s="36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7" customFormat="1">
      <c r="D586" s="36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7" customFormat="1">
      <c r="D587" s="36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7" customFormat="1">
      <c r="D588" s="36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7" customFormat="1">
      <c r="D589" s="36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7" customFormat="1">
      <c r="D590" s="36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7" customFormat="1">
      <c r="D591" s="36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7" customFormat="1">
      <c r="D592" s="36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7" customFormat="1">
      <c r="D593" s="36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7" customFormat="1">
      <c r="D594" s="36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7" customFormat="1">
      <c r="D595" s="36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7" customFormat="1">
      <c r="D596" s="36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7" customFormat="1">
      <c r="D597" s="36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7" customFormat="1">
      <c r="D598" s="36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7" customFormat="1">
      <c r="D599" s="36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7" customFormat="1">
      <c r="D600" s="36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7" customFormat="1">
      <c r="D601" s="36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7" customFormat="1">
      <c r="D602" s="36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7" customFormat="1">
      <c r="D603" s="36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7" customFormat="1">
      <c r="D604" s="36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7" customFormat="1">
      <c r="D605" s="36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7" customFormat="1">
      <c r="D606" s="36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7" customFormat="1">
      <c r="D607" s="36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7" customFormat="1">
      <c r="D608" s="36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7" customFormat="1">
      <c r="D609" s="36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7" customFormat="1">
      <c r="D610" s="36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7" customFormat="1">
      <c r="D611" s="36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7" customFormat="1">
      <c r="D612" s="36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7" customFormat="1">
      <c r="D613" s="36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7" customFormat="1">
      <c r="D614" s="36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7" customFormat="1">
      <c r="D615" s="36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7" customFormat="1">
      <c r="D616" s="36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7" customFormat="1">
      <c r="D617" s="36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7" customFormat="1">
      <c r="D618" s="36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7" customFormat="1">
      <c r="D619" s="36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7" customFormat="1">
      <c r="D620" s="36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7" customFormat="1">
      <c r="D621" s="36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7" customFormat="1">
      <c r="D622" s="36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7" customFormat="1">
      <c r="D623" s="36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7" customFormat="1">
      <c r="D624" s="36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7" customFormat="1">
      <c r="D625" s="36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7" customFormat="1">
      <c r="D626" s="36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7" customFormat="1">
      <c r="D627" s="36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7" customFormat="1">
      <c r="D628" s="36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7" customFormat="1">
      <c r="D629" s="36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7" customFormat="1">
      <c r="D630" s="36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7" customFormat="1">
      <c r="D631" s="36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7" customFormat="1">
      <c r="D632" s="36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7" customFormat="1">
      <c r="D633" s="36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7" customFormat="1">
      <c r="D634" s="36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7" customFormat="1">
      <c r="D635" s="36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7" customFormat="1">
      <c r="D636" s="36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7" customFormat="1">
      <c r="D637" s="36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7" customFormat="1">
      <c r="D638" s="36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7" customFormat="1">
      <c r="D639" s="36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7" customFormat="1">
      <c r="D640" s="36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7" customFormat="1">
      <c r="D641" s="36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7" customFormat="1">
      <c r="D642" s="36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7" customFormat="1">
      <c r="D643" s="36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7" customFormat="1">
      <c r="D644" s="36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7" customFormat="1">
      <c r="D645" s="36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7" customFormat="1">
      <c r="D646" s="36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7" customFormat="1">
      <c r="D647" s="36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7" customFormat="1">
      <c r="D648" s="36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7" customFormat="1">
      <c r="D649" s="36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7" customFormat="1">
      <c r="D650" s="36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7" customFormat="1">
      <c r="D651" s="36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7" customFormat="1">
      <c r="D652" s="36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7" customFormat="1">
      <c r="D653" s="36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7" customFormat="1">
      <c r="D654" s="36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7" customFormat="1">
      <c r="D655" s="36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7" customFormat="1">
      <c r="D656" s="36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7" customFormat="1">
      <c r="D657" s="36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7" customFormat="1">
      <c r="D658" s="36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7" customFormat="1">
      <c r="D659" s="36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7" customFormat="1">
      <c r="D660" s="36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7" customFormat="1">
      <c r="D661" s="36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7" customFormat="1">
      <c r="D662" s="36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7" customFormat="1">
      <c r="D663" s="36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7" customFormat="1">
      <c r="D664" s="36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7" customFormat="1">
      <c r="D665" s="36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7" customFormat="1">
      <c r="D666" s="36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7" customFormat="1">
      <c r="D667" s="36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7" customFormat="1">
      <c r="D668" s="36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7" customFormat="1">
      <c r="D669" s="36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7" customFormat="1">
      <c r="D670" s="36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7" customFormat="1">
      <c r="D671" s="36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7" customFormat="1">
      <c r="D672" s="36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7" customFormat="1">
      <c r="D673" s="36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7" customFormat="1">
      <c r="D674" s="36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7" customFormat="1">
      <c r="D675" s="36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7" customFormat="1">
      <c r="D676" s="36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7" customFormat="1">
      <c r="D677" s="36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7" customFormat="1">
      <c r="D678" s="36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7" customFormat="1">
      <c r="D679" s="36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7" customFormat="1">
      <c r="D680" s="36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7" customFormat="1">
      <c r="D681" s="36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7" customFormat="1">
      <c r="D682" s="36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7" customFormat="1">
      <c r="D683" s="36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7" customFormat="1">
      <c r="D684" s="36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7" customFormat="1">
      <c r="D685" s="36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7" customFormat="1">
      <c r="D686" s="36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7" customFormat="1">
      <c r="D687" s="36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7" customFormat="1">
      <c r="D688" s="36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7" customFormat="1">
      <c r="D689" s="36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7" customFormat="1">
      <c r="D690" s="36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7" customFormat="1">
      <c r="D691" s="36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7" customFormat="1">
      <c r="D692" s="36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7" customFormat="1">
      <c r="D693" s="36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7" customFormat="1">
      <c r="D694" s="36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7" customFormat="1">
      <c r="D695" s="36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7" customFormat="1">
      <c r="D696" s="36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7" customFormat="1">
      <c r="D697" s="36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7" customFormat="1">
      <c r="D698" s="36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7" customFormat="1">
      <c r="D699" s="36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7" customFormat="1">
      <c r="D700" s="36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7" customFormat="1">
      <c r="D701" s="36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7" customFormat="1">
      <c r="D702" s="36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7" customFormat="1">
      <c r="D703" s="36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7" customFormat="1">
      <c r="D704" s="36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7" customFormat="1">
      <c r="D705" s="36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7" customFormat="1">
      <c r="D706" s="36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7" customFormat="1">
      <c r="D707" s="36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7" customFormat="1">
      <c r="D708" s="36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7" customFormat="1">
      <c r="D709" s="36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7" customFormat="1">
      <c r="D710" s="36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7" customFormat="1">
      <c r="D711" s="36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7" customFormat="1">
      <c r="D712" s="36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7" customFormat="1">
      <c r="D713" s="36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7" customFormat="1">
      <c r="D714" s="36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7" customFormat="1">
      <c r="D715" s="36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7" customFormat="1">
      <c r="D716" s="36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7" customFormat="1">
      <c r="D717" s="36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7" customFormat="1">
      <c r="D718" s="36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7" customFormat="1">
      <c r="D719" s="36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7" customFormat="1">
      <c r="D720" s="36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7" customFormat="1">
      <c r="D721" s="36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7" customFormat="1">
      <c r="D722" s="36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7" customFormat="1">
      <c r="D723" s="36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7" customFormat="1">
      <c r="D724" s="36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7" customFormat="1">
      <c r="D725" s="36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7" customFormat="1">
      <c r="D726" s="36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7" customFormat="1">
      <c r="D727" s="36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7" customFormat="1">
      <c r="D728" s="36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7" customFormat="1">
      <c r="D729" s="36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7" customFormat="1">
      <c r="D730" s="36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7" customFormat="1">
      <c r="D731" s="36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7" customFormat="1">
      <c r="D732" s="36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7" customFormat="1">
      <c r="D733" s="36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7" customFormat="1">
      <c r="D734" s="36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7" customFormat="1">
      <c r="D735" s="36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7" customFormat="1">
      <c r="D736" s="36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7" customFormat="1">
      <c r="D737" s="36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7" customFormat="1">
      <c r="D738" s="36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7" customFormat="1">
      <c r="D739" s="36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7" customFormat="1">
      <c r="D740" s="36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7" customFormat="1">
      <c r="D741" s="36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7" customFormat="1">
      <c r="D742" s="36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7" customFormat="1">
      <c r="D743" s="36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7" customFormat="1">
      <c r="D744" s="36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7" customFormat="1">
      <c r="D745" s="36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7" customFormat="1">
      <c r="D746" s="36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7" customFormat="1">
      <c r="D747" s="36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7" customFormat="1">
      <c r="D748" s="36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7" customFormat="1">
      <c r="D749" s="36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7" customFormat="1">
      <c r="D750" s="36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7" customFormat="1">
      <c r="D751" s="36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7" customFormat="1">
      <c r="D752" s="36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7" customFormat="1">
      <c r="D753" s="36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7" customFormat="1">
      <c r="D754" s="36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7" customFormat="1">
      <c r="D755" s="36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7" customFormat="1">
      <c r="D756" s="36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7" customFormat="1">
      <c r="D757" s="36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7" customFormat="1">
      <c r="D758" s="36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7" customFormat="1">
      <c r="D759" s="36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7" customFormat="1">
      <c r="D760" s="36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7" customFormat="1">
      <c r="D761" s="36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7" customFormat="1">
      <c r="D762" s="36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7" customFormat="1">
      <c r="D763" s="36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7" customFormat="1">
      <c r="D764" s="36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7" customFormat="1">
      <c r="D765" s="36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7" customFormat="1">
      <c r="D766" s="36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7" customFormat="1">
      <c r="D767" s="36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7" customFormat="1">
      <c r="D768" s="36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7" customFormat="1">
      <c r="D769" s="36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7" customFormat="1">
      <c r="D770" s="36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7" customFormat="1">
      <c r="D771" s="36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7" customFormat="1">
      <c r="D772" s="36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7" customFormat="1">
      <c r="D773" s="36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7" customFormat="1">
      <c r="D774" s="36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7" customFormat="1">
      <c r="D775" s="36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7" customFormat="1">
      <c r="D776" s="36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7" customFormat="1">
      <c r="D777" s="36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7" customFormat="1">
      <c r="D778" s="36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7" customFormat="1">
      <c r="D779" s="36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7" customFormat="1">
      <c r="D780" s="36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7" customFormat="1">
      <c r="D781" s="36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7" customFormat="1">
      <c r="D782" s="36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7" customFormat="1">
      <c r="D783" s="36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7" customFormat="1">
      <c r="D784" s="36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7" customFormat="1">
      <c r="D785" s="36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7" customFormat="1">
      <c r="D786" s="36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7" customFormat="1">
      <c r="D787" s="36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7" customFormat="1">
      <c r="D788" s="36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7" customFormat="1">
      <c r="D789" s="36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7" customFormat="1">
      <c r="D790" s="36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7" customFormat="1">
      <c r="D791" s="36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7" customFormat="1">
      <c r="D792" s="36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7" customFormat="1">
      <c r="D793" s="36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7" customFormat="1">
      <c r="D794" s="36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7" customFormat="1">
      <c r="D795" s="36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7" customFormat="1">
      <c r="D796" s="36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7" customFormat="1">
      <c r="D797" s="36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7" customFormat="1">
      <c r="D798" s="36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7" customFormat="1">
      <c r="D799" s="36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7" customFormat="1">
      <c r="D800" s="36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7" customFormat="1">
      <c r="D801" s="36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7" customFormat="1">
      <c r="D802" s="36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7" customFormat="1">
      <c r="D803" s="36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7" customFormat="1">
      <c r="D804" s="36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7" customFormat="1">
      <c r="D805" s="36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7" customFormat="1">
      <c r="D806" s="36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7" customFormat="1">
      <c r="D807" s="36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7" customFormat="1">
      <c r="D808" s="36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7" customFormat="1">
      <c r="D809" s="36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7" customFormat="1">
      <c r="D810" s="36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7" customFormat="1">
      <c r="D811" s="36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7" customFormat="1">
      <c r="D812" s="36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7" customFormat="1">
      <c r="D813" s="36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7" customFormat="1">
      <c r="D814" s="36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7" customFormat="1">
      <c r="D815" s="36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7" customFormat="1">
      <c r="D816" s="36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7" customFormat="1">
      <c r="D817" s="36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7" customFormat="1">
      <c r="D818" s="36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7" customFormat="1">
      <c r="D819" s="36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7" customFormat="1">
      <c r="D820" s="36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7" customFormat="1">
      <c r="D821" s="36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7" customFormat="1">
      <c r="D822" s="36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7" customFormat="1">
      <c r="D823" s="36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7" customFormat="1">
      <c r="D824" s="36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7" customFormat="1">
      <c r="D825" s="36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7" customFormat="1">
      <c r="D826" s="36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7" customFormat="1">
      <c r="D827" s="36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7" customFormat="1">
      <c r="D828" s="36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7" customFormat="1">
      <c r="D829" s="36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7" customFormat="1">
      <c r="D830" s="36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7" customFormat="1">
      <c r="D831" s="36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7" customFormat="1">
      <c r="D832" s="36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7" customFormat="1">
      <c r="D833" s="36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7" customFormat="1">
      <c r="D834" s="36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7" customFormat="1">
      <c r="D835" s="36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7" customFormat="1">
      <c r="D836" s="36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7" customFormat="1">
      <c r="D837" s="36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7" customFormat="1">
      <c r="D838" s="36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7" customFormat="1">
      <c r="D839" s="36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7" customFormat="1">
      <c r="D840" s="36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7" customFormat="1">
      <c r="D841" s="36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7" customFormat="1">
      <c r="D842" s="36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7" customFormat="1">
      <c r="D843" s="36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7" customFormat="1">
      <c r="D844" s="36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7" customFormat="1">
      <c r="D845" s="36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7" customFormat="1">
      <c r="D846" s="36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7" customFormat="1">
      <c r="D847" s="36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7" customFormat="1">
      <c r="D848" s="36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7" customFormat="1">
      <c r="D849" s="36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7" customFormat="1">
      <c r="D850" s="36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7" customFormat="1">
      <c r="D851" s="36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7" customFormat="1">
      <c r="D852" s="36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7" customFormat="1">
      <c r="D853" s="36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7" customFormat="1">
      <c r="D854" s="36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7" customFormat="1">
      <c r="D855" s="36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7" customFormat="1">
      <c r="D856" s="36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7" customFormat="1">
      <c r="D857" s="36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7" customFormat="1">
      <c r="D858" s="36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7" customFormat="1">
      <c r="D859" s="36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7" customFormat="1">
      <c r="D860" s="36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7" customFormat="1">
      <c r="D861" s="36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7" customFormat="1">
      <c r="D862" s="36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7" customFormat="1">
      <c r="D863" s="36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7" customFormat="1">
      <c r="D864" s="36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7" customFormat="1">
      <c r="D865" s="36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7" customFormat="1">
      <c r="D866" s="36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7" customFormat="1">
      <c r="D867" s="36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7" customFormat="1">
      <c r="D868" s="36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7" customFormat="1">
      <c r="D869" s="36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7" customFormat="1">
      <c r="D870" s="36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7" customFormat="1">
      <c r="D871" s="36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7" customFormat="1">
      <c r="D872" s="36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7" customFormat="1">
      <c r="D873" s="36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7" customFormat="1">
      <c r="D874" s="36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7" customFormat="1">
      <c r="D875" s="36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7" customFormat="1">
      <c r="D876" s="36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7" customFormat="1">
      <c r="D877" s="36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7" customFormat="1">
      <c r="D878" s="36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7" customFormat="1">
      <c r="D879" s="36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7" customFormat="1">
      <c r="D880" s="36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7" customFormat="1">
      <c r="D881" s="36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7" customFormat="1">
      <c r="D882" s="36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7" customFormat="1">
      <c r="D883" s="36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7" customFormat="1">
      <c r="D884" s="36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7" customFormat="1">
      <c r="D885" s="36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7" customFormat="1">
      <c r="D886" s="36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7" customFormat="1">
      <c r="D887" s="36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7" customFormat="1">
      <c r="D888" s="36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7" customFormat="1">
      <c r="D889" s="36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7" customFormat="1">
      <c r="D890" s="36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7" customFormat="1">
      <c r="D891" s="36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7" customFormat="1">
      <c r="D892" s="36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7" customFormat="1">
      <c r="D893" s="36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7" customFormat="1">
      <c r="D894" s="36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7" customFormat="1">
      <c r="D895" s="36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7" customFormat="1">
      <c r="D896" s="36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7" customFormat="1">
      <c r="D897" s="36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7" customFormat="1">
      <c r="D898" s="36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7" customFormat="1">
      <c r="D899" s="36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7" customFormat="1">
      <c r="D900" s="36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7" customFormat="1">
      <c r="D901" s="36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7" customFormat="1">
      <c r="D902" s="36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7" customFormat="1">
      <c r="D903" s="36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7" customFormat="1">
      <c r="D904" s="36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7" customFormat="1">
      <c r="D905" s="36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7" customFormat="1">
      <c r="D906" s="36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7" customFormat="1">
      <c r="D907" s="36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7" customFormat="1">
      <c r="D908" s="36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7" customFormat="1">
      <c r="D909" s="36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7" customFormat="1">
      <c r="D910" s="36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7" customFormat="1">
      <c r="D911" s="36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7" customFormat="1">
      <c r="D912" s="36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7" customFormat="1">
      <c r="D913" s="36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7" customFormat="1">
      <c r="D914" s="36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7" customFormat="1">
      <c r="D915" s="36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7" customFormat="1">
      <c r="D916" s="36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7" customFormat="1">
      <c r="D917" s="36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7" customFormat="1">
      <c r="D918" s="36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7" customFormat="1">
      <c r="D919" s="36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7" customFormat="1">
      <c r="D920" s="36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7" customFormat="1">
      <c r="D921" s="36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7" customFormat="1">
      <c r="D922" s="36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7" customFormat="1">
      <c r="D923" s="36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7" customFormat="1">
      <c r="D924" s="36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7" customFormat="1">
      <c r="D925" s="36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7" customFormat="1">
      <c r="D926" s="36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7" customFormat="1">
      <c r="D927" s="36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7" customFormat="1">
      <c r="D928" s="36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7" customFormat="1">
      <c r="D929" s="36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7" customFormat="1">
      <c r="D930" s="36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7" customFormat="1">
      <c r="D931" s="36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7" customFormat="1">
      <c r="D932" s="36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7" customFormat="1">
      <c r="D933" s="36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7" customFormat="1">
      <c r="D934" s="36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7" customFormat="1">
      <c r="D935" s="36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7" customFormat="1">
      <c r="D936" s="36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7" customFormat="1">
      <c r="D937" s="36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7" customFormat="1">
      <c r="D938" s="36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7" customFormat="1">
      <c r="D939" s="36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7" customFormat="1">
      <c r="D940" s="36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7" customFormat="1">
      <c r="D941" s="36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7" customFormat="1">
      <c r="D942" s="36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7" customFormat="1">
      <c r="D943" s="36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7" customFormat="1">
      <c r="D944" s="36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7" customFormat="1">
      <c r="D945" s="36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7" customFormat="1">
      <c r="D946" s="36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7" customFormat="1">
      <c r="D947" s="36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7" customFormat="1">
      <c r="D948" s="36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7" customFormat="1">
      <c r="D949" s="36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7" customFormat="1">
      <c r="D950" s="36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7" customFormat="1">
      <c r="D951" s="36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7" customFormat="1">
      <c r="D952" s="36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7" customFormat="1">
      <c r="D953" s="36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7" customFormat="1">
      <c r="D954" s="36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7" customFormat="1">
      <c r="D955" s="36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7" customFormat="1">
      <c r="D956" s="36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7" customFormat="1">
      <c r="D957" s="36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7" customFormat="1">
      <c r="D958" s="36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7" customFormat="1">
      <c r="D959" s="36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7" customFormat="1">
      <c r="D960" s="36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7" customFormat="1">
      <c r="D961" s="36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7" customFormat="1">
      <c r="D962" s="36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7" customFormat="1">
      <c r="D963" s="36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7" customFormat="1">
      <c r="D964" s="36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7" customFormat="1">
      <c r="D965" s="36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7" customFormat="1">
      <c r="D966" s="36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7" customFormat="1">
      <c r="D967" s="36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7" customFormat="1">
      <c r="D968" s="36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7" customFormat="1">
      <c r="D969" s="36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7" customFormat="1">
      <c r="D970" s="36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7" customFormat="1">
      <c r="D971" s="36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7" customFormat="1">
      <c r="D972" s="36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7" customFormat="1">
      <c r="D973" s="36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7" customFormat="1">
      <c r="D974" s="36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7" customFormat="1">
      <c r="D975" s="36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7" customFormat="1">
      <c r="D976" s="36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7" customFormat="1">
      <c r="D977" s="36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7" customFormat="1">
      <c r="D978" s="36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7" customFormat="1">
      <c r="D979" s="36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7" customFormat="1">
      <c r="D980" s="36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7" customFormat="1">
      <c r="D981" s="36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7" customFormat="1">
      <c r="D982" s="36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7" customFormat="1">
      <c r="D983" s="36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7" customFormat="1">
      <c r="D984" s="36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7" customFormat="1">
      <c r="D985" s="36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7" customFormat="1">
      <c r="D986" s="36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7" customFormat="1">
      <c r="D987" s="36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7" customFormat="1">
      <c r="D988" s="36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7" customFormat="1">
      <c r="D989" s="36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7" customFormat="1">
      <c r="D990" s="36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7" customFormat="1">
      <c r="D991" s="36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7" customFormat="1">
      <c r="D992" s="36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7" customFormat="1">
      <c r="D993" s="36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7" customFormat="1">
      <c r="D994" s="36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7" customFormat="1">
      <c r="D995" s="36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7" customFormat="1">
      <c r="D996" s="36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7" customFormat="1">
      <c r="D997" s="36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7" customFormat="1">
      <c r="D998" s="36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7" customFormat="1">
      <c r="D999" s="36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7" customFormat="1">
      <c r="D1000" s="36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7" customFormat="1">
      <c r="D1001" s="36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7" customFormat="1">
      <c r="D1002" s="36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7" customFormat="1">
      <c r="D1003" s="36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7" customFormat="1">
      <c r="D1004" s="36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7" customFormat="1">
      <c r="D1005" s="36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7" customFormat="1">
      <c r="D1006" s="36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7" customFormat="1">
      <c r="D1007" s="36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7" customFormat="1">
      <c r="D1008" s="36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7" customFormat="1">
      <c r="D1009" s="36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7" customFormat="1">
      <c r="D1010" s="36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7" customFormat="1">
      <c r="D1011" s="36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7" customFormat="1">
      <c r="D1012" s="36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7" customFormat="1">
      <c r="D1013" s="36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7" customFormat="1">
      <c r="D1014" s="36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7" customFormat="1">
      <c r="D1015" s="36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7" customFormat="1">
      <c r="D1016" s="36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7" customFormat="1">
      <c r="D1017" s="36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7" customFormat="1">
      <c r="D1018" s="36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7" customFormat="1">
      <c r="D1019" s="36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7" customFormat="1">
      <c r="D1020" s="36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7" customFormat="1">
      <c r="D1021" s="36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7" customFormat="1">
      <c r="D1022" s="36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7" customFormat="1">
      <c r="D1023" s="36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7" customFormat="1">
      <c r="D1024" s="36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7" customFormat="1">
      <c r="D1025" s="36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7" customFormat="1">
      <c r="D1026" s="36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7" customFormat="1">
      <c r="D1027" s="36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7" customFormat="1">
      <c r="D1028" s="36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7" customFormat="1">
      <c r="D1029" s="36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7" customFormat="1">
      <c r="D1030" s="36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7" customFormat="1">
      <c r="D1031" s="36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7" customFormat="1">
      <c r="D1032" s="36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7" customFormat="1">
      <c r="D1033" s="36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7" customFormat="1">
      <c r="D1034" s="36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7" customFormat="1">
      <c r="D1035" s="36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7" customFormat="1">
      <c r="D1036" s="36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7" customFormat="1">
      <c r="D1037" s="36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7" customFormat="1">
      <c r="D1038" s="36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7" customFormat="1">
      <c r="D1039" s="36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7" customFormat="1">
      <c r="D1040" s="36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7" customFormat="1">
      <c r="D1041" s="36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7" customFormat="1">
      <c r="D1042" s="36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7" customFormat="1">
      <c r="D1043" s="36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7" customFormat="1">
      <c r="D1044" s="36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7" customFormat="1">
      <c r="D1045" s="36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7" customFormat="1">
      <c r="D1046" s="36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7" customFormat="1">
      <c r="D1047" s="36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7" customFormat="1">
      <c r="D1048" s="36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7" customFormat="1">
      <c r="D1049" s="36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7" customFormat="1">
      <c r="D1050" s="36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7" customFormat="1">
      <c r="D1051" s="36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7" customFormat="1">
      <c r="D1052" s="36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7" customFormat="1">
      <c r="D1053" s="36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7" customFormat="1">
      <c r="D1054" s="36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7" customFormat="1">
      <c r="D1055" s="36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7" customFormat="1">
      <c r="D1056" s="36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7" customFormat="1">
      <c r="D1057" s="36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7" customFormat="1">
      <c r="D1058" s="36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7" customFormat="1">
      <c r="D1059" s="36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7" customFormat="1">
      <c r="D1060" s="36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7" customFormat="1">
      <c r="D1061" s="36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7" customFormat="1">
      <c r="D1062" s="36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7" customFormat="1">
      <c r="D1063" s="36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7" customFormat="1">
      <c r="D1064" s="36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7" customFormat="1">
      <c r="D1065" s="36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7" customFormat="1">
      <c r="D1066" s="36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7" customFormat="1">
      <c r="D1067" s="36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7" customFormat="1">
      <c r="D1068" s="36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7" customFormat="1">
      <c r="D1069" s="36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7" customFormat="1">
      <c r="D1070" s="36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7" customFormat="1">
      <c r="D1071" s="36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7" customFormat="1">
      <c r="D1072" s="36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7" customFormat="1">
      <c r="D1073" s="36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7" customFormat="1">
      <c r="D1074" s="36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7" customFormat="1">
      <c r="D1075" s="36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7" customFormat="1">
      <c r="D1076" s="36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7" customFormat="1">
      <c r="D1077" s="36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7" customFormat="1">
      <c r="D1078" s="36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7" customFormat="1">
      <c r="D1079" s="36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7" customFormat="1">
      <c r="D1080" s="36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7" customFormat="1">
      <c r="D1081" s="36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7" customFormat="1">
      <c r="D1082" s="36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7" customFormat="1">
      <c r="D1083" s="36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7" customFormat="1">
      <c r="D1084" s="36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7" customFormat="1">
      <c r="D1085" s="36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7" customFormat="1">
      <c r="D1086" s="36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7" customFormat="1">
      <c r="D1087" s="36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7" customFormat="1">
      <c r="D1088" s="36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7" customFormat="1">
      <c r="D1089" s="36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7" customFormat="1">
      <c r="D1090" s="36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7" customFormat="1">
      <c r="D1091" s="36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7" customFormat="1">
      <c r="D1092" s="36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7" customFormat="1">
      <c r="D1093" s="36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7" customFormat="1">
      <c r="D1094" s="36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7" customFormat="1">
      <c r="D1095" s="36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7" customFormat="1">
      <c r="D1096" s="36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7" customFormat="1">
      <c r="D1097" s="36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7" customFormat="1">
      <c r="D1098" s="36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7" customFormat="1">
      <c r="D1099" s="36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7" customFormat="1">
      <c r="D1100" s="36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7" customFormat="1">
      <c r="D1101" s="36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7" customFormat="1">
      <c r="D1102" s="36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7" customFormat="1">
      <c r="D1103" s="36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7" customFormat="1">
      <c r="D1104" s="36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7" customFormat="1">
      <c r="D1105" s="36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7" customFormat="1">
      <c r="D1106" s="36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7" customFormat="1">
      <c r="D1107" s="36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7" customFormat="1">
      <c r="D1108" s="36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7" customFormat="1">
      <c r="D1109" s="36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7" customFormat="1">
      <c r="D1110" s="36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7" customFormat="1">
      <c r="D1111" s="36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7" customFormat="1">
      <c r="D1112" s="36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7" customFormat="1">
      <c r="D1113" s="36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7" customFormat="1">
      <c r="D1114" s="36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7" customFormat="1">
      <c r="D1115" s="36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7" customFormat="1">
      <c r="D1116" s="36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7" customFormat="1">
      <c r="D1117" s="36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7" customFormat="1">
      <c r="D1118" s="36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7" customFormat="1">
      <c r="D1119" s="36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7" customFormat="1">
      <c r="D1120" s="36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7" customFormat="1">
      <c r="D1121" s="36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7" customFormat="1">
      <c r="D1122" s="36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7" customFormat="1">
      <c r="D1123" s="36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7" customFormat="1">
      <c r="D1124" s="36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7" customFormat="1">
      <c r="D1125" s="36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7" customFormat="1">
      <c r="D1126" s="36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7" customFormat="1">
      <c r="D1127" s="36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7" customFormat="1">
      <c r="D1128" s="36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7" customFormat="1">
      <c r="D1129" s="36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7" customFormat="1">
      <c r="D1130" s="36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7" customFormat="1">
      <c r="D1131" s="36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7" customFormat="1">
      <c r="D1132" s="36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7" customFormat="1">
      <c r="D1133" s="36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7" customFormat="1">
      <c r="D1134" s="36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7" customFormat="1">
      <c r="D1135" s="36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>
      <c r="A1136" s="37"/>
      <c r="B1136" s="37"/>
      <c r="C1136" s="37"/>
      <c r="D1136" s="36"/>
      <c r="E1136" s="37"/>
      <c r="F1136" s="11"/>
      <c r="G1136" s="37"/>
      <c r="H1136" s="12"/>
      <c r="I1136" s="13"/>
      <c r="J1136" s="12"/>
      <c r="K1136" s="13"/>
      <c r="L1136" s="13"/>
      <c r="R1136" s="14"/>
    </row>
    <row r="1137" spans="1:18">
      <c r="A1137" s="37"/>
      <c r="B1137" s="37"/>
      <c r="C1137" s="37"/>
      <c r="D1137" s="36"/>
      <c r="E1137" s="37"/>
      <c r="F1137" s="11"/>
      <c r="G1137" s="37"/>
      <c r="H1137" s="12"/>
      <c r="I1137" s="13"/>
      <c r="J1137" s="12"/>
      <c r="K1137" s="13"/>
      <c r="L1137" s="13"/>
      <c r="R1137" s="14"/>
    </row>
    <row r="1138" spans="1:18">
      <c r="A1138" s="37"/>
      <c r="B1138" s="37"/>
      <c r="C1138" s="37"/>
      <c r="D1138" s="36"/>
      <c r="E1138" s="37"/>
      <c r="F1138" s="11"/>
      <c r="G1138" s="37"/>
      <c r="H1138" s="12"/>
      <c r="I1138" s="13"/>
      <c r="J1138" s="12"/>
      <c r="K1138" s="13"/>
      <c r="L1138" s="13"/>
      <c r="R1138" s="14"/>
    </row>
    <row r="1139" spans="1:18">
      <c r="A1139" s="37"/>
      <c r="B1139" s="37"/>
      <c r="C1139" s="37"/>
      <c r="D1139" s="36"/>
      <c r="E1139" s="37"/>
      <c r="F1139" s="11"/>
      <c r="G1139" s="37"/>
      <c r="H1139" s="12"/>
      <c r="I1139" s="13"/>
      <c r="J1139" s="12"/>
      <c r="K1139" s="13"/>
      <c r="L1139" s="13"/>
      <c r="R1139" s="14"/>
    </row>
    <row r="1140" spans="1:18">
      <c r="A1140" s="37"/>
      <c r="B1140" s="37"/>
      <c r="C1140" s="37"/>
      <c r="D1140" s="36"/>
      <c r="E1140" s="37"/>
      <c r="F1140" s="11"/>
      <c r="G1140" s="37"/>
      <c r="H1140" s="12"/>
      <c r="I1140" s="13"/>
      <c r="J1140" s="12"/>
      <c r="K1140" s="13"/>
      <c r="L1140" s="13"/>
      <c r="R1140" s="14"/>
    </row>
    <row r="1141" spans="1:18">
      <c r="A1141" s="37"/>
      <c r="B1141" s="37"/>
      <c r="C1141" s="37"/>
      <c r="D1141" s="36"/>
      <c r="E1141" s="37"/>
      <c r="F1141" s="11"/>
      <c r="G1141" s="37"/>
      <c r="H1141" s="12"/>
      <c r="I1141" s="13"/>
      <c r="J1141" s="12"/>
      <c r="K1141" s="13"/>
      <c r="L1141" s="13"/>
      <c r="R1141" s="14"/>
    </row>
    <row r="1142" spans="1:18">
      <c r="A1142" s="37"/>
      <c r="B1142" s="37"/>
      <c r="C1142" s="37"/>
      <c r="D1142" s="36"/>
      <c r="E1142" s="37"/>
      <c r="F1142" s="11"/>
      <c r="G1142" s="37"/>
      <c r="H1142" s="12"/>
      <c r="I1142" s="13"/>
      <c r="J1142" s="12"/>
      <c r="K1142" s="13"/>
      <c r="L1142" s="13"/>
      <c r="R1142" s="14"/>
    </row>
    <row r="1143" spans="1:18">
      <c r="A1143" s="37"/>
      <c r="B1143" s="37"/>
      <c r="C1143" s="37"/>
      <c r="D1143" s="36"/>
      <c r="E1143" s="37"/>
      <c r="F1143" s="11"/>
      <c r="G1143" s="37"/>
      <c r="H1143" s="12"/>
      <c r="I1143" s="13"/>
      <c r="J1143" s="12"/>
      <c r="K1143" s="13"/>
      <c r="L1143" s="13"/>
      <c r="R1143" s="14"/>
    </row>
    <row r="1144" spans="1:18">
      <c r="A1144" s="37"/>
      <c r="B1144" s="37"/>
      <c r="C1144" s="37"/>
      <c r="D1144" s="36"/>
      <c r="E1144" s="37"/>
      <c r="F1144" s="11"/>
      <c r="G1144" s="37"/>
      <c r="H1144" s="12"/>
      <c r="I1144" s="13"/>
      <c r="J1144" s="12"/>
      <c r="K1144" s="13"/>
      <c r="L1144" s="13"/>
      <c r="R1144" s="14"/>
    </row>
    <row r="1145" spans="1:18">
      <c r="A1145" s="37"/>
      <c r="B1145" s="37"/>
      <c r="C1145" s="37"/>
      <c r="D1145" s="36"/>
      <c r="E1145" s="37"/>
      <c r="F1145" s="11"/>
      <c r="G1145" s="37"/>
      <c r="H1145" s="12"/>
      <c r="I1145" s="13"/>
      <c r="J1145" s="12"/>
      <c r="K1145" s="13"/>
      <c r="L1145" s="13"/>
      <c r="R1145" s="14"/>
    </row>
  </sheetData>
  <mergeCells count="22"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  <mergeCell ref="R4:R7"/>
    <mergeCell ref="P4:P6"/>
    <mergeCell ref="F4:G5"/>
    <mergeCell ref="M4:M6"/>
    <mergeCell ref="H4:I5"/>
    <mergeCell ref="Q4:Q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2018-01-05T10:20:20Z</cp:lastPrinted>
  <dcterms:created xsi:type="dcterms:W3CDTF">2000-07-15T07:26:51Z</dcterms:created>
  <dcterms:modified xsi:type="dcterms:W3CDTF">2018-01-05T10:20:21Z</dcterms:modified>
</cp:coreProperties>
</file>