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5" i="3"/>
  <c r="K51" l="1"/>
  <c r="J51"/>
  <c r="J37"/>
  <c r="J53"/>
  <c r="J55"/>
  <c r="J36"/>
  <c r="J31" l="1"/>
  <c r="J19"/>
  <c r="J15"/>
  <c r="J11"/>
  <c r="H37"/>
  <c r="H36"/>
  <c r="H53"/>
  <c r="H51"/>
  <c r="H29"/>
  <c r="H28"/>
  <c r="H26"/>
  <c r="H25"/>
  <c r="H22"/>
  <c r="H21"/>
  <c r="H20"/>
  <c r="H19"/>
  <c r="H15"/>
  <c r="H11"/>
  <c r="S15"/>
  <c r="R15"/>
  <c r="J28"/>
  <c r="J21"/>
  <c r="J20"/>
  <c r="S17" l="1"/>
  <c r="F11" l="1"/>
  <c r="F51"/>
  <c r="S26" l="1"/>
  <c r="S20" l="1"/>
  <c r="T18"/>
  <c r="J29" l="1"/>
  <c r="I46" l="1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<sst xmlns="http://schemas.openxmlformats.org/spreadsheetml/2006/main" count="155" uniqueCount="93">
  <si>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</si>
  <si>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</si>
  <si>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</si>
  <si>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</si>
  <si>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</si>
  <si>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</si>
  <si>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</si>
  <si>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</si>
  <si>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</si>
  <si>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</si>
  <si>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</si>
  <si>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</si>
  <si>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</si>
  <si>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</si>
  <si>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</si>
  <si>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</si>
  <si>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</si>
  <si>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</si>
  <si>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</si>
  <si>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</si>
  <si>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</si>
  <si>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</si>
  <si>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</si>
  <si>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</si>
  <si>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</si>
  <si>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</si>
  <si>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</si>
  <si>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</si>
  <si>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</si>
  <si>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</si>
  <si>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</si>
  <si>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</si>
  <si>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</si>
  <si>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</si>
  <si>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</si>
  <si>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</si>
  <si>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</si>
  <si>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</si>
  <si>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</si>
  <si>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</si>
  <si>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</si>
  <si>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</si>
  <si>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</si>
  <si>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</si>
  <si>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</si>
  <si>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</si>
  <si>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</si>
  <si>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</si>
  <si>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</si>
  <si>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</si>
  <si>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</si>
  <si>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</si>
  <si>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</si>
  <si>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</si>
  <si>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</si>
  <si>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</si>
  <si>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</si>
  <si>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</si>
  <si>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</si>
  <si>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</si>
  <si>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</si>
  <si>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</si>
  <si>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</si>
  <si>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</si>
  <si>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</si>
  <si>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</si>
  <si>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</si>
  <si>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</si>
  <si>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</si>
  <si>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</si>
  <si>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</si>
  <si>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</si>
  <si>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</si>
  <si>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</si>
  <si>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</si>
  <si>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</si>
  <si>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</si>
  <si>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</si>
  <si>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Surplus 80 cusecs</t>
  </si>
  <si>
    <t xml:space="preserve">4 ft height Canal discharge </t>
  </si>
  <si>
    <t xml:space="preserve"> 90 c/s from canals</t>
  </si>
  <si>
    <t>Musi</t>
  </si>
  <si>
    <t xml:space="preserve"> Water level on 30.07.2016</t>
  </si>
  <si>
    <t>1183 ft frl</t>
  </si>
  <si>
    <t>sum txt missing</t>
  </si>
  <si>
    <t xml:space="preserve"> TELANGANA MEDIUM IRRIGATION PROJECTS (BASIN WISE) 
DAILY WATER LEVELS on 31.07.2016</t>
  </si>
  <si>
    <t xml:space="preserve"> Water level on 31.07.2016</t>
  </si>
  <si>
    <t xml:space="preserve">90 Cusecs outflow from Canals </t>
  </si>
  <si>
    <t xml:space="preserve">one gate opened </t>
  </si>
  <si>
    <t>Surplus</t>
  </si>
  <si>
    <t>Surplus 270 c/s</t>
  </si>
  <si>
    <t>Discharge 0.213 TMC</t>
  </si>
  <si>
    <t>120 c/s Outflow from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</si>
</sst>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51" activePane="bottomLeft" state="frozen"/>
      <selection pane="bottomLeft" activeCell="K53" sqref="K53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82</v>
      </c>
      <c r="I3" s="58"/>
      <c r="J3" s="57" t="s">
        <v>86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9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14</v>
      </c>
      <c r="Q7" s="5">
        <v>15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1491.7*0.3048</f>
        <v>454.67016000000001</v>
      </c>
      <c r="I11" s="12">
        <v>667.08799999999997</v>
      </c>
      <c r="J11" s="8">
        <f>1492.7*0.3048</f>
        <v>454.97496000000001</v>
      </c>
      <c r="K11" s="12">
        <v>727.6</v>
      </c>
      <c r="L11" s="12">
        <v>701</v>
      </c>
      <c r="M11" s="12">
        <v>0</v>
      </c>
      <c r="N11" s="9"/>
      <c r="O11" s="9"/>
      <c r="P11" s="12">
        <v>21</v>
      </c>
      <c r="Q11" s="1"/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8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1446.5*0.3048</f>
        <v>440.89320000000004</v>
      </c>
      <c r="I15" s="12">
        <v>107</v>
      </c>
      <c r="J15" s="8">
        <f>1446.9*0.3048</f>
        <v>441.01512000000002</v>
      </c>
      <c r="K15" s="12">
        <v>117</v>
      </c>
      <c r="L15" s="13">
        <v>47</v>
      </c>
      <c r="M15" s="12">
        <v>0</v>
      </c>
      <c r="N15" s="9"/>
      <c r="O15" s="9"/>
      <c r="P15" s="12">
        <v>5.2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456.1</v>
      </c>
      <c r="I16" s="12">
        <v>821</v>
      </c>
      <c r="J16" s="8">
        <v>456.75</v>
      </c>
      <c r="K16" s="12">
        <v>961</v>
      </c>
      <c r="L16" s="12">
        <v>1504</v>
      </c>
      <c r="M16" s="12">
        <v>0</v>
      </c>
      <c r="N16" s="9"/>
      <c r="O16" s="9"/>
      <c r="P16" s="12">
        <v>60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0.1219199999999887</v>
      </c>
    </row>
    <row r="18" spans="1:21" s="15" customFormat="1" ht="45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</v>
      </c>
      <c r="J18" s="8">
        <v>286.10000000000002</v>
      </c>
      <c r="K18" s="12">
        <v>1136</v>
      </c>
      <c r="L18" s="13">
        <v>363.28</v>
      </c>
      <c r="M18" s="13">
        <v>90</v>
      </c>
      <c r="N18" s="9"/>
      <c r="O18" s="9"/>
      <c r="P18" s="17">
        <v>0</v>
      </c>
      <c r="Q18" s="45" t="s">
        <v>87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1183.2*0.3048</f>
        <v>360.63936000000001</v>
      </c>
      <c r="I19" s="12">
        <v>1507</v>
      </c>
      <c r="J19" s="8">
        <f>1182.8*0.3048</f>
        <v>360.51744000000002</v>
      </c>
      <c r="K19" s="12">
        <v>1412</v>
      </c>
      <c r="L19" s="12">
        <v>0</v>
      </c>
      <c r="M19" s="12">
        <v>1059</v>
      </c>
      <c r="N19" s="11"/>
      <c r="O19" s="9"/>
      <c r="P19" s="17">
        <v>0</v>
      </c>
      <c r="Q19" s="1" t="s">
        <v>77</v>
      </c>
      <c r="R19" s="6" t="s">
        <v>83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f>782.47*0.3048</f>
        <v>238.49685600000001</v>
      </c>
      <c r="K20" s="12">
        <v>2480</v>
      </c>
      <c r="L20" s="12">
        <v>200</v>
      </c>
      <c r="M20" s="12">
        <v>120</v>
      </c>
      <c r="N20" s="9"/>
      <c r="O20" s="9"/>
      <c r="P20" s="17">
        <v>13</v>
      </c>
      <c r="Q20" s="42" t="s">
        <v>92</v>
      </c>
      <c r="R20" s="6" t="s">
        <v>84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2">
        <v>370</v>
      </c>
      <c r="J21" s="8">
        <f>1070.69*0.3048</f>
        <v>326.34631200000001</v>
      </c>
      <c r="K21" s="12">
        <v>370.45</v>
      </c>
      <c r="L21" s="13">
        <v>65.77</v>
      </c>
      <c r="M21" s="12">
        <v>65.77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f>484.25*0.3048</f>
        <v>147.5994</v>
      </c>
      <c r="I22" s="12">
        <v>882</v>
      </c>
      <c r="J22" s="18">
        <v>147.55000000000001</v>
      </c>
      <c r="K22" s="12">
        <v>860.97</v>
      </c>
      <c r="L22" s="12">
        <v>286</v>
      </c>
      <c r="M22" s="12">
        <v>270</v>
      </c>
      <c r="N22" s="9"/>
      <c r="O22" s="9"/>
      <c r="P22" s="17">
        <v>0</v>
      </c>
      <c r="Q22" s="42" t="s">
        <v>80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358.4</v>
      </c>
      <c r="I23" s="12">
        <v>1671</v>
      </c>
      <c r="J23" s="8">
        <v>358.4</v>
      </c>
      <c r="K23" s="12">
        <v>1671</v>
      </c>
      <c r="L23" s="12">
        <v>1125</v>
      </c>
      <c r="M23" s="12">
        <v>3610</v>
      </c>
      <c r="N23" s="9"/>
      <c r="O23" s="9"/>
      <c r="P23" s="17">
        <v>3.4</v>
      </c>
      <c r="Q23" s="2"/>
      <c r="R23" s="6"/>
      <c r="S23" s="6"/>
      <c r="T23" s="6"/>
      <c r="U23" s="6"/>
    </row>
    <row r="24" spans="1:21" s="15" customFormat="1" ht="145.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v>276.60000000000002</v>
      </c>
      <c r="I24" s="12">
        <v>457</v>
      </c>
      <c r="J24" s="8">
        <v>276.85000000000002</v>
      </c>
      <c r="K24" s="12">
        <v>487</v>
      </c>
      <c r="L24" s="12">
        <v>0</v>
      </c>
      <c r="M24" s="13">
        <v>0</v>
      </c>
      <c r="N24" s="9"/>
      <c r="O24" s="9"/>
      <c r="P24" s="17" t="s">
        <v>51</v>
      </c>
      <c r="Q24" s="2"/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f>508.52*0.3048</f>
        <v>154.99689599999999</v>
      </c>
      <c r="I25" s="12">
        <v>510</v>
      </c>
      <c r="J25" s="8">
        <v>155.19999999999999</v>
      </c>
      <c r="K25" s="12">
        <v>532.70000000000005</v>
      </c>
      <c r="L25" s="12">
        <v>268.40199999999999</v>
      </c>
      <c r="M25" s="12">
        <v>2.75</v>
      </c>
      <c r="N25" s="9"/>
      <c r="O25" s="9"/>
      <c r="P25" s="12">
        <v>0.8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f>785.26*0.3048</f>
        <v>239.34724800000001</v>
      </c>
      <c r="I26" s="12">
        <v>7036</v>
      </c>
      <c r="J26" s="8">
        <v>239.35</v>
      </c>
      <c r="K26" s="12">
        <v>7036</v>
      </c>
      <c r="L26" s="14">
        <v>1200</v>
      </c>
      <c r="M26" s="14">
        <v>1200</v>
      </c>
      <c r="N26" s="9"/>
      <c r="O26" s="9"/>
      <c r="P26" s="17">
        <v>0</v>
      </c>
      <c r="Q26" s="42" t="s">
        <v>88</v>
      </c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1">
        <v>0</v>
      </c>
      <c r="M28" s="19">
        <v>0</v>
      </c>
      <c r="N28" s="11"/>
      <c r="O28" s="9"/>
      <c r="P28" s="12">
        <v>0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409</v>
      </c>
      <c r="L29" s="21">
        <v>0</v>
      </c>
      <c r="M29" s="21">
        <v>0</v>
      </c>
      <c r="N29" s="9"/>
      <c r="O29" s="9"/>
      <c r="P29" s="17">
        <v>0</v>
      </c>
      <c r="Q29" s="1"/>
      <c r="R29" s="6"/>
      <c r="S29" s="6"/>
      <c r="T29" s="6"/>
      <c r="U29" s="6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v>352.78</v>
      </c>
      <c r="I31" s="12">
        <v>124.31</v>
      </c>
      <c r="J31" s="8">
        <f>(5/12+12)*0.3048+E31</f>
        <v>352.78460000000001</v>
      </c>
      <c r="K31" s="12">
        <v>124.31399999999999</v>
      </c>
      <c r="L31" s="12">
        <v>0</v>
      </c>
      <c r="M31" s="12">
        <v>8.32</v>
      </c>
      <c r="N31" s="9"/>
      <c r="O31" s="9"/>
      <c r="P31" s="11" t="s">
        <v>51</v>
      </c>
      <c r="Q31" s="1"/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</v>
      </c>
      <c r="I32" s="12">
        <v>119.64</v>
      </c>
      <c r="J32" s="8">
        <v>155</v>
      </c>
      <c r="K32" s="12">
        <v>119.64</v>
      </c>
      <c r="L32" s="12">
        <v>0</v>
      </c>
      <c r="M32" s="12">
        <v>0</v>
      </c>
      <c r="N32" s="9"/>
      <c r="O32" s="9"/>
      <c r="P32" s="17" t="s">
        <v>51</v>
      </c>
      <c r="Q32" s="1"/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/>
      <c r="Q33" s="1"/>
      <c r="R33" s="6"/>
      <c r="S33" s="6"/>
      <c r="T33" s="6"/>
      <c r="U33" s="6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114.3</v>
      </c>
      <c r="I35" s="12">
        <v>291.61</v>
      </c>
      <c r="J35" s="8">
        <v>114.3</v>
      </c>
      <c r="K35" s="12">
        <v>291.61</v>
      </c>
      <c r="L35" s="12" t="s">
        <v>51</v>
      </c>
      <c r="M35" s="12" t="s">
        <v>51</v>
      </c>
      <c r="N35" s="9"/>
      <c r="O35" s="9"/>
      <c r="P35" s="17" t="s">
        <v>51</v>
      </c>
      <c r="Q35" s="1"/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(0/12+34)*0.3048+E36</f>
        <v>97.133200000000002</v>
      </c>
      <c r="I36" s="12">
        <v>1800</v>
      </c>
      <c r="J36" s="8">
        <f>(3/12+33)*0.3048+E36</f>
        <v>96.904600000000002</v>
      </c>
      <c r="K36" s="12">
        <v>1889</v>
      </c>
      <c r="L36" s="12">
        <v>1047</v>
      </c>
      <c r="M36" s="12">
        <v>100</v>
      </c>
      <c r="N36" s="12"/>
      <c r="O36" s="9"/>
      <c r="P36" s="12">
        <v>0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(0/12+15)*0.3048+E37</f>
        <v>196.90200000000002</v>
      </c>
      <c r="I37" s="12">
        <v>230</v>
      </c>
      <c r="J37" s="8">
        <f>(5/12+15)*0.3048+E37</f>
        <v>197.02900000000002</v>
      </c>
      <c r="K37" s="12">
        <v>250</v>
      </c>
      <c r="L37" s="12">
        <v>100</v>
      </c>
      <c r="M37" s="12">
        <v>0</v>
      </c>
      <c r="N37" s="9"/>
      <c r="O37" s="9"/>
      <c r="P37" s="17">
        <v>15</v>
      </c>
      <c r="Q37" s="1"/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18">
        <v>81.234999999999999</v>
      </c>
      <c r="G40" s="12">
        <v>558</v>
      </c>
      <c r="H40" s="8">
        <v>80.584999999999994</v>
      </c>
      <c r="I40" s="12">
        <v>473.22</v>
      </c>
      <c r="J40" s="8">
        <v>80.584999999999994</v>
      </c>
      <c r="K40" s="12">
        <v>473.22</v>
      </c>
      <c r="L40" s="12">
        <v>0</v>
      </c>
      <c r="M40" s="12">
        <v>0</v>
      </c>
      <c r="N40" s="9"/>
      <c r="O40" s="9"/>
      <c r="P40" s="12">
        <v>0</v>
      </c>
      <c r="Q40" s="1"/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72.25</v>
      </c>
      <c r="I41" s="12">
        <v>438.29399999999998</v>
      </c>
      <c r="J41" s="8">
        <v>72.25</v>
      </c>
      <c r="K41" s="12">
        <v>438.29399999999998</v>
      </c>
      <c r="L41" s="12">
        <v>360</v>
      </c>
      <c r="M41" s="12">
        <v>0</v>
      </c>
      <c r="N41" s="9"/>
      <c r="O41" s="9"/>
      <c r="P41" s="12">
        <v>0</v>
      </c>
      <c r="Q41" s="44"/>
      <c r="R41" s="48"/>
      <c r="S41" s="48"/>
      <c r="T41" s="48"/>
      <c r="U41" s="48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116.2</v>
      </c>
      <c r="I42" s="12">
        <v>81.400000000000006</v>
      </c>
      <c r="J42" s="8">
        <v>116.15</v>
      </c>
      <c r="K42" s="12">
        <v>80.819999999999993</v>
      </c>
      <c r="L42" s="12">
        <v>0</v>
      </c>
      <c r="M42" s="12">
        <v>0</v>
      </c>
      <c r="N42" s="9"/>
      <c r="O42" s="9"/>
      <c r="P42" s="17">
        <v>9.6</v>
      </c>
      <c r="Q42" s="1" t="s">
        <v>76</v>
      </c>
      <c r="R42" s="48"/>
      <c r="S42" s="48"/>
      <c r="T42" s="48"/>
      <c r="U42" s="48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42" t="s">
        <v>70</v>
      </c>
      <c r="R43" s="48"/>
      <c r="S43" s="48"/>
      <c r="T43" s="48"/>
      <c r="U43" s="48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124.8</v>
      </c>
      <c r="I44" s="12">
        <v>520.79999999999995</v>
      </c>
      <c r="J44" s="8">
        <v>124.9</v>
      </c>
      <c r="K44" s="12">
        <v>521.20000000000005</v>
      </c>
      <c r="L44" s="12">
        <v>100</v>
      </c>
      <c r="M44" s="12">
        <v>80</v>
      </c>
      <c r="N44" s="9"/>
      <c r="O44" s="9"/>
      <c r="P44" s="19">
        <v>0</v>
      </c>
      <c r="Q44" s="2" t="s">
        <v>78</v>
      </c>
      <c r="R44" s="48"/>
      <c r="S44" s="48"/>
      <c r="T44" s="48"/>
      <c r="U44" s="48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123.41</v>
      </c>
      <c r="I45" s="12">
        <v>7820</v>
      </c>
      <c r="J45" s="8">
        <v>123.29</v>
      </c>
      <c r="K45" s="12">
        <v>7700</v>
      </c>
      <c r="L45" s="12">
        <v>0</v>
      </c>
      <c r="M45" s="12">
        <v>0</v>
      </c>
      <c r="N45" s="9"/>
      <c r="O45" s="9"/>
      <c r="P45" s="12">
        <v>0</v>
      </c>
      <c r="Q45" s="2" t="s">
        <v>91</v>
      </c>
      <c r="R45" s="48"/>
      <c r="S45" s="48"/>
      <c r="T45" s="48"/>
      <c r="U45" s="48"/>
    </row>
    <row r="46" spans="1:21" s="30" customFormat="1" ht="48" customHeight="1">
      <c r="A46" s="52" t="s">
        <v>57</v>
      </c>
      <c r="B46" s="52"/>
      <c r="C46" s="49">
        <f t="shared" ref="C46" si="0">SUM(C11:C45)</f>
        <v>349765</v>
      </c>
      <c r="D46" s="49"/>
      <c r="E46" s="49"/>
      <c r="F46" s="47"/>
      <c r="G46" s="49">
        <f t="shared" ref="G46" si="1">SUM(G11:G45)</f>
        <v>46271.19</v>
      </c>
      <c r="H46" s="8"/>
      <c r="I46" s="49">
        <f>SUM(I11:I45)</f>
        <v>30775.362000000005</v>
      </c>
      <c r="J46" s="8"/>
      <c r="K46" s="49">
        <f>SUM(K11:K45)</f>
        <v>30934.818000000003</v>
      </c>
      <c r="L46" s="49">
        <f>SUM(L11:L45)</f>
        <v>7367.4519999999993</v>
      </c>
      <c r="M46" s="49">
        <f>SUM(M11:M45)</f>
        <v>6605.84</v>
      </c>
      <c r="N46" s="49"/>
      <c r="O46" s="49"/>
      <c r="P46" s="49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79</v>
      </c>
      <c r="R49" s="48">
        <v>309</v>
      </c>
      <c r="S49" s="48"/>
      <c r="T49" s="48"/>
      <c r="U49" s="48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8"/>
      <c r="S50" s="48"/>
      <c r="T50" s="48"/>
      <c r="U50" s="48"/>
    </row>
    <row r="51" spans="1:21" s="29" customFormat="1" ht="63.75" customHeight="1">
      <c r="A51" s="9">
        <v>3</v>
      </c>
      <c r="B51" s="9" t="s">
        <v>81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633*0.3048</f>
        <v>192.9384</v>
      </c>
      <c r="I51" s="12">
        <v>1840</v>
      </c>
      <c r="J51" s="8">
        <f>634.4*0.3048</f>
        <v>193.36511999999999</v>
      </c>
      <c r="K51" s="12">
        <f>2.08*1000</f>
        <v>2080</v>
      </c>
      <c r="L51" s="11">
        <v>2780</v>
      </c>
      <c r="M51" s="11">
        <v>0</v>
      </c>
      <c r="N51" s="9"/>
      <c r="O51" s="9"/>
      <c r="P51" s="11">
        <v>0</v>
      </c>
      <c r="Q51" s="1"/>
      <c r="R51" s="48"/>
      <c r="S51" s="48"/>
      <c r="T51" s="48"/>
      <c r="U51" s="48"/>
    </row>
    <row r="52" spans="1:21" s="16" customFormat="1" ht="63.75" customHeight="1">
      <c r="A52" s="47"/>
      <c r="B52" s="47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f>1686.5*0.3048</f>
        <v>514.04520000000002</v>
      </c>
      <c r="I53" s="9">
        <v>1385.66</v>
      </c>
      <c r="J53" s="8">
        <f>1689.66*0.3048</f>
        <v>515.00836800000002</v>
      </c>
      <c r="K53" s="9">
        <v>1572.92</v>
      </c>
      <c r="L53" s="13" t="s">
        <v>51</v>
      </c>
      <c r="M53" s="12" t="s">
        <v>51</v>
      </c>
      <c r="N53" s="12"/>
      <c r="O53" s="12"/>
      <c r="P53" s="12" t="s">
        <v>51</v>
      </c>
      <c r="Q53" s="1" t="s">
        <v>89</v>
      </c>
      <c r="R53" s="6"/>
      <c r="S53" s="6"/>
      <c r="T53" s="6"/>
      <c r="U53" s="6"/>
    </row>
    <row r="54" spans="1:21" s="22" customFormat="1" ht="63.75" customHeight="1">
      <c r="A54" s="47"/>
      <c r="B54" s="47" t="s">
        <v>54</v>
      </c>
      <c r="C54" s="49"/>
      <c r="D54" s="14"/>
      <c r="E54" s="49"/>
      <c r="F54" s="8"/>
      <c r="G54" s="8"/>
      <c r="H54" s="47"/>
      <c r="I54" s="9"/>
      <c r="J54" s="47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(0/12+19)*0.3048+E55</f>
        <v>249.59120000000001</v>
      </c>
      <c r="I55" s="12">
        <v>1317.45</v>
      </c>
      <c r="J55" s="8">
        <f>(5/12+19)*0.3048+E55</f>
        <v>249.71820000000002</v>
      </c>
      <c r="K55" s="12">
        <v>1372.07</v>
      </c>
      <c r="L55" s="12" t="s">
        <v>51</v>
      </c>
      <c r="M55" s="12" t="s">
        <v>51</v>
      </c>
      <c r="N55" s="9"/>
      <c r="O55" s="9"/>
      <c r="P55" s="17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9"/>
      <c r="B56" s="47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47">
        <v>93.2</v>
      </c>
      <c r="I57" s="12">
        <v>1164</v>
      </c>
      <c r="J57" s="8">
        <v>93.2</v>
      </c>
      <c r="K57" s="12">
        <v>1164</v>
      </c>
      <c r="L57" s="12">
        <v>0</v>
      </c>
      <c r="M57" s="12">
        <v>0</v>
      </c>
      <c r="N57" s="31"/>
      <c r="O57" s="9"/>
      <c r="P57" s="17">
        <v>0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117.348</v>
      </c>
      <c r="I58" s="12">
        <v>489.14</v>
      </c>
      <c r="J58" s="18">
        <v>117.348</v>
      </c>
      <c r="K58" s="12">
        <v>489.14</v>
      </c>
      <c r="L58" s="13">
        <v>0</v>
      </c>
      <c r="M58" s="13">
        <v>0</v>
      </c>
      <c r="N58" s="9"/>
      <c r="O58" s="9"/>
      <c r="P58" s="17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195.453</v>
      </c>
      <c r="I59" s="13">
        <v>397.03399999999999</v>
      </c>
      <c r="J59" s="18">
        <v>195.5017</v>
      </c>
      <c r="K59" s="13">
        <v>397.03399999999999</v>
      </c>
      <c r="L59" s="12">
        <v>300</v>
      </c>
      <c r="M59" s="12">
        <v>270</v>
      </c>
      <c r="N59" s="9"/>
      <c r="O59" s="9"/>
      <c r="P59" s="12">
        <v>0</v>
      </c>
      <c r="Q59" s="1" t="s">
        <v>90</v>
      </c>
      <c r="R59" s="48"/>
      <c r="S59" s="48">
        <v>195.49700000000001</v>
      </c>
      <c r="T59" s="48"/>
      <c r="U59" s="48"/>
    </row>
    <row r="60" spans="1:21" s="22" customFormat="1" ht="63.75" customHeight="1">
      <c r="A60" s="47"/>
      <c r="B60" s="47" t="s">
        <v>3</v>
      </c>
      <c r="C60" s="49">
        <f t="shared" ref="C60" si="2">SUM(C49:C59)</f>
        <v>117414</v>
      </c>
      <c r="D60" s="49"/>
      <c r="E60" s="49"/>
      <c r="F60" s="49"/>
      <c r="G60" s="49">
        <f t="shared" ref="G60" si="3">SUM(G49:G59)</f>
        <v>14865</v>
      </c>
      <c r="H60" s="8"/>
      <c r="I60" s="49">
        <f>SUM(I49:I59)</f>
        <v>6593.2839999999997</v>
      </c>
      <c r="J60" s="8"/>
      <c r="K60" s="49">
        <f t="shared" ref="K60" si="4">SUM(K49:K59)</f>
        <v>7075.1639999999998</v>
      </c>
      <c r="L60" s="49">
        <f t="shared" ref="L60:M60" si="5">SUM(L49:L59)</f>
        <v>3080</v>
      </c>
      <c r="M60" s="49">
        <f t="shared" si="5"/>
        <v>270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 ht="63.75" customHeight="1">
      <c r="A61" s="47"/>
      <c r="B61" s="47" t="s">
        <v>58</v>
      </c>
      <c r="C61" s="49">
        <f t="shared" ref="C61" si="6">C60+C46</f>
        <v>467179</v>
      </c>
      <c r="D61" s="49"/>
      <c r="E61" s="49"/>
      <c r="F61" s="49"/>
      <c r="G61" s="49">
        <f t="shared" ref="G61" si="7">G60+G46</f>
        <v>61136.19</v>
      </c>
      <c r="H61" s="8"/>
      <c r="I61" s="49">
        <f t="shared" ref="I61:K61" si="8">I60+I46</f>
        <v>37368.646000000008</v>
      </c>
      <c r="J61" s="8"/>
      <c r="K61" s="49">
        <f t="shared" si="8"/>
        <v>38009.982000000004</v>
      </c>
      <c r="L61" s="49">
        <f t="shared" ref="L61:M61" si="9">L60+L46</f>
        <v>10447.451999999999</v>
      </c>
      <c r="M61" s="49">
        <f t="shared" si="9"/>
        <v>6875.84</v>
      </c>
      <c r="N61" s="49"/>
      <c r="O61" s="49"/>
      <c r="P61" s="11"/>
      <c r="Q61" s="1"/>
      <c r="R61" s="48"/>
      <c r="S61" s="48"/>
      <c r="T61" s="48"/>
      <c r="U61" s="48"/>
    </row>
    <row r="62" spans="1:21" s="22" customFormat="1">
      <c r="A62" s="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9"/>
      <c r="N62" s="9"/>
      <c r="O62" s="9"/>
      <c r="P62" s="9"/>
      <c r="Q62" s="1"/>
    </row>
    <row r="63" spans="1:21" s="22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22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2016-08-02T05:47:10Z</cp:lastPrinted>
  <dcterms:created xsi:type="dcterms:W3CDTF">2000-07-15T07:26:51Z</dcterms:created>
  <dcterms:modified xsi:type="dcterms:W3CDTF">2016-08-02T05:47:12Z</dcterms:modified>
</cp:coreProperties>
</file>