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 calcOnSave="0"/>
  <fileRecoveryPr autoRecover="0"/>
</workbook>
</file>

<file path=xl/calcChain.xml><?xml version="1.0" encoding="utf-8"?>
<calcChain xmlns="http://schemas.openxmlformats.org/spreadsheetml/2006/main">
  <c r="D70" i="3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J36"/>
  <c r="J17"/>
  <c r="J40"/>
  <c r="J59" l="1"/>
  <c r="J11" l="1"/>
  <c r="Q28" l="1"/>
  <c r="Q26"/>
  <c r="P26"/>
  <c r="Q32"/>
  <c r="P32"/>
  <c r="Q29"/>
  <c r="T11"/>
  <c r="J41"/>
  <c r="J63" l="1"/>
  <c r="J61" l="1"/>
  <c r="J46" l="1"/>
  <c r="J13" l="1"/>
  <c r="J23" l="1"/>
  <c r="J15" l="1"/>
  <c r="P70" l="1"/>
  <c r="S23" l="1"/>
  <c r="AS30" l="1"/>
  <c r="F15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<sst xmlns="http://schemas.openxmlformats.org/spreadsheetml/2006/main" count="148" uniqueCount="96">
  <si>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</si>
  <si>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</si>
  <si>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</si>
  <si>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</si>
  <si>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</si>
  <si>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</si>
  <si>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</si>
  <si>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</si>
  <si>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</si>
  <si>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</si>
  <si>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</si>
  <si>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</si>
  <si>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</si>
  <si>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</si>
  <si>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</si>
  <si>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</si>
  <si>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</si>
  <si>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</si>
  <si>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</si>
  <si>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</si>
  <si>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</si>
  <si>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</si>
  <si>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</si>
  <si>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</si>
  <si>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</si>
  <si>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</si>
  <si>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</si>
  <si>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</si>
  <si>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</si>
  <si>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</si>
  <si>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</si>
  <si>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</si>
  <si>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</si>
  <si>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</si>
  <si>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</si>
  <si>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</si>
  <si>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</si>
  <si>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</si>
  <si>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</si>
  <si>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</si>
  <si>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</si>
  <si>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</si>
  <si>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</si>
  <si>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</si>
  <si>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</si>
  <si>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</si>
  <si>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</si>
  <si>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</si>
  <si>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</si>
  <si>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</si>
  <si>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</si>
  <si>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</si>
  <si>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</si>
  <si>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</si>
  <si>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</si>
  <si>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</si>
  <si>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</si>
  <si>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</si>
  <si>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</si>
  <si>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</si>
  <si>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</si>
  <si>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</si>
  <si>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</si>
  <si>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</si>
  <si>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</si>
  <si>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</si>
  <si>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</si>
  <si>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</si>
  <si>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</si>
  <si>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</si>
  <si>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</si>
  <si>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</si>
  <si>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</si>
  <si>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</si>
  <si>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</si>
  <si>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</si>
  <si>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</si>
  <si>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</si>
  <si>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</si>
  <si>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</si>
  <si>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</si>
  <si>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</si>
  <si>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</si>
  <si>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</si>
  <si>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</si>
  <si>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</si>
  <si>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</si>
  <si>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ID Crop</t>
  </si>
  <si>
    <t>s</t>
  </si>
  <si>
    <t>Khariff 2016-17</t>
  </si>
  <si>
    <t>Proposed Rabi ayacut</t>
  </si>
  <si>
    <t>`</t>
  </si>
  <si>
    <t>RF 20c/s, 
LF 25 c/s</t>
  </si>
  <si>
    <t xml:space="preserve"> Water level on 28.02.2017</t>
  </si>
  <si>
    <t xml:space="preserve"> TELANGANA MEDIUM IRRIGATION PROJECTS (BASIN WISE) 
DAILY WATER LEVELS on 01.03.2017</t>
  </si>
  <si>
    <t xml:space="preserve"> Water level on 01.03.2017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</si>
</sst>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55" zoomScaleNormal="57" zoomScaleSheetLayoutView="55" workbookViewId="0">
      <pane ySplit="6" topLeftCell="A64" activePane="bottomLeft" state="frozen"/>
      <selection pane="bottomLeft" activeCell="L69" sqref="L69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45" t="s">
        <v>94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</row>
    <row r="2" spans="1:21" ht="38.2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</row>
    <row r="3" spans="1:21" ht="9" customHeight="1">
      <c r="A3" s="42" t="s">
        <v>36</v>
      </c>
      <c r="B3" s="42" t="s">
        <v>0</v>
      </c>
      <c r="C3" s="42" t="s">
        <v>59</v>
      </c>
      <c r="D3" s="42" t="s">
        <v>58</v>
      </c>
      <c r="E3" s="42" t="s">
        <v>57</v>
      </c>
      <c r="F3" s="42" t="s">
        <v>1</v>
      </c>
      <c r="G3" s="42"/>
      <c r="H3" s="51" t="s">
        <v>93</v>
      </c>
      <c r="I3" s="52"/>
      <c r="J3" s="44" t="s">
        <v>95</v>
      </c>
      <c r="K3" s="44"/>
      <c r="L3" s="42" t="s">
        <v>44</v>
      </c>
      <c r="M3" s="42" t="s">
        <v>56</v>
      </c>
      <c r="N3" s="42" t="s">
        <v>62</v>
      </c>
      <c r="O3" s="42" t="s">
        <v>63</v>
      </c>
      <c r="P3" s="42" t="s">
        <v>89</v>
      </c>
      <c r="Q3" s="42" t="s">
        <v>63</v>
      </c>
      <c r="R3" s="42" t="s">
        <v>54</v>
      </c>
    </row>
    <row r="4" spans="1:21" ht="71.25" customHeight="1">
      <c r="A4" s="42"/>
      <c r="B4" s="42"/>
      <c r="C4" s="42"/>
      <c r="D4" s="42"/>
      <c r="E4" s="42"/>
      <c r="F4" s="42"/>
      <c r="G4" s="42"/>
      <c r="H4" s="53"/>
      <c r="I4" s="54"/>
      <c r="J4" s="44"/>
      <c r="K4" s="44"/>
      <c r="L4" s="42"/>
      <c r="M4" s="42"/>
      <c r="N4" s="42"/>
      <c r="O4" s="42"/>
      <c r="P4" s="42"/>
      <c r="Q4" s="42"/>
      <c r="R4" s="42"/>
      <c r="U4" s="16" t="s">
        <v>88</v>
      </c>
    </row>
    <row r="5" spans="1:21" ht="48.75" customHeight="1">
      <c r="A5" s="42"/>
      <c r="B5" s="42"/>
      <c r="C5" s="42"/>
      <c r="D5" s="42"/>
      <c r="E5" s="42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2"/>
      <c r="M5" s="42"/>
      <c r="N5" s="42"/>
      <c r="O5" s="42"/>
      <c r="P5" s="42"/>
      <c r="Q5" s="42"/>
      <c r="R5" s="42"/>
    </row>
    <row r="6" spans="1:21" ht="34.5" customHeight="1">
      <c r="A6" s="42"/>
      <c r="B6" s="42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2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43" t="s">
        <v>48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1:21" ht="14.25" customHeight="1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453.08520000000004</v>
      </c>
      <c r="I11" s="5">
        <v>408.673</v>
      </c>
      <c r="J11" s="15">
        <f>1486.5*0.3048</f>
        <v>453.08520000000004</v>
      </c>
      <c r="K11" s="5">
        <v>408.673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7"/>
      <c r="T11" s="16">
        <f>13425+550</f>
        <v>13975</v>
      </c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462.26168000000001</v>
      </c>
      <c r="I13" s="4"/>
      <c r="J13" s="15">
        <f>6.6*0.3048+E13</f>
        <v>462.26168000000001</v>
      </c>
      <c r="K13" s="4"/>
      <c r="L13" s="4" t="s">
        <v>45</v>
      </c>
      <c r="M13" s="4">
        <v>5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388.55903999999998</v>
      </c>
      <c r="I15" s="4">
        <v>766</v>
      </c>
      <c r="J15" s="15">
        <f>1274.8*0.3048</f>
        <v>388.55903999999998</v>
      </c>
      <c r="K15" s="4">
        <v>766</v>
      </c>
      <c r="L15" s="4">
        <v>0</v>
      </c>
      <c r="M15" s="4">
        <v>98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444.28257600000001</v>
      </c>
      <c r="I17" s="4">
        <v>917</v>
      </c>
      <c r="J17" s="15">
        <f>1457.62*0.3048</f>
        <v>444.28257600000001</v>
      </c>
      <c r="K17" s="4">
        <v>917</v>
      </c>
      <c r="L17" s="4">
        <v>0</v>
      </c>
      <c r="M17" s="4">
        <v>207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456.53</v>
      </c>
      <c r="I18" s="4">
        <v>906</v>
      </c>
      <c r="J18" s="15">
        <v>456.53</v>
      </c>
      <c r="K18" s="4">
        <v>906</v>
      </c>
      <c r="L18" s="4">
        <v>0</v>
      </c>
      <c r="M18" s="4">
        <v>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282.64999999999998</v>
      </c>
      <c r="I20" s="4">
        <v>492.81400000000002</v>
      </c>
      <c r="J20" s="15">
        <v>282.64999999999998</v>
      </c>
      <c r="K20" s="4">
        <v>492.81400000000002</v>
      </c>
      <c r="L20" s="4">
        <v>0</v>
      </c>
      <c r="M20" s="4">
        <v>65</v>
      </c>
      <c r="N20" s="1"/>
      <c r="O20" s="1"/>
      <c r="P20" s="3">
        <v>18000</v>
      </c>
      <c r="Q20" s="3">
        <v>0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276.60000000000002</v>
      </c>
      <c r="I21" s="4">
        <v>457.78699999999998</v>
      </c>
      <c r="J21" s="15">
        <v>276.60000000000002</v>
      </c>
      <c r="K21" s="4">
        <v>457.78699999999998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>
        <v>8500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8985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359.81640000000004</v>
      </c>
      <c r="I23" s="4">
        <v>1282</v>
      </c>
      <c r="J23" s="15">
        <f>1180.5*0.3048</f>
        <v>359.81640000000004</v>
      </c>
      <c r="K23" s="4">
        <v>1282</v>
      </c>
      <c r="L23" s="4">
        <v>0</v>
      </c>
      <c r="M23" s="4">
        <v>49</v>
      </c>
      <c r="N23" s="1"/>
      <c r="O23" s="1"/>
      <c r="P23" s="3">
        <v>6000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358.6</v>
      </c>
      <c r="I24" s="4">
        <v>1834</v>
      </c>
      <c r="J24" s="15">
        <v>358.6</v>
      </c>
      <c r="K24" s="4">
        <v>1834</v>
      </c>
      <c r="L24" s="4">
        <v>0</v>
      </c>
      <c r="M24" s="4"/>
      <c r="N24" s="1"/>
      <c r="O24" s="1"/>
      <c r="P24" s="3">
        <v>10000</v>
      </c>
      <c r="Q24" s="3">
        <v>6000</v>
      </c>
      <c r="R24" s="19" t="s">
        <v>87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f>12725+3275</f>
        <v>16000</v>
      </c>
      <c r="Q26" s="3">
        <f>6840+2500</f>
        <v>9340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6000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2500</v>
      </c>
      <c r="Q27" s="3">
        <v>100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11150</v>
      </c>
      <c r="D28" s="6">
        <v>1107</v>
      </c>
      <c r="E28" s="4">
        <v>142</v>
      </c>
      <c r="F28" s="15">
        <v>147.5</v>
      </c>
      <c r="G28" s="4">
        <v>840</v>
      </c>
      <c r="H28" s="9">
        <v>146.65</v>
      </c>
      <c r="I28" s="4">
        <v>553.82000000000005</v>
      </c>
      <c r="J28" s="9">
        <v>146.65</v>
      </c>
      <c r="K28" s="4">
        <v>553.82000000000005</v>
      </c>
      <c r="L28" s="4">
        <v>0</v>
      </c>
      <c r="M28" s="4">
        <v>60</v>
      </c>
      <c r="N28" s="1"/>
      <c r="O28" s="1"/>
      <c r="P28" s="3">
        <v>5700</v>
      </c>
      <c r="Q28" s="3">
        <f>700+1800</f>
        <v>2500</v>
      </c>
      <c r="R28" s="19"/>
    </row>
    <row r="29" spans="1:45" ht="70.5" customHeight="1">
      <c r="A29" s="17">
        <v>13</v>
      </c>
      <c r="B29" s="17" t="s">
        <v>39</v>
      </c>
      <c r="C29" s="2">
        <v>45500</v>
      </c>
      <c r="D29" s="6">
        <v>10393</v>
      </c>
      <c r="E29" s="4"/>
      <c r="F29" s="15">
        <v>242.995</v>
      </c>
      <c r="G29" s="4">
        <v>10393</v>
      </c>
      <c r="H29" s="15">
        <v>239.35</v>
      </c>
      <c r="I29" s="4">
        <v>7036</v>
      </c>
      <c r="J29" s="15">
        <v>239.35</v>
      </c>
      <c r="K29" s="4">
        <v>7036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154.94999999999999</v>
      </c>
      <c r="I32" s="4">
        <v>503.72</v>
      </c>
      <c r="J32" s="15">
        <v>154.94999999999999</v>
      </c>
      <c r="K32" s="4">
        <v>503.72</v>
      </c>
      <c r="L32" s="4">
        <v>0</v>
      </c>
      <c r="M32" s="4">
        <v>5.5</v>
      </c>
      <c r="N32" s="1"/>
      <c r="O32" s="1"/>
      <c r="P32" s="3">
        <f>3580+2420</f>
        <v>6000</v>
      </c>
      <c r="Q32" s="3">
        <f>1100</f>
        <v>1100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123.45</v>
      </c>
      <c r="I33" s="4">
        <v>691</v>
      </c>
      <c r="J33" s="15">
        <v>123.45</v>
      </c>
      <c r="K33" s="4">
        <v>691</v>
      </c>
      <c r="L33" s="11">
        <v>0</v>
      </c>
      <c r="M33" s="12">
        <v>0</v>
      </c>
      <c r="N33" s="3"/>
      <c r="O33" s="1"/>
      <c r="P33" s="3">
        <v>1500</v>
      </c>
      <c r="Q33" s="3">
        <v>2500</v>
      </c>
      <c r="R33" s="17"/>
    </row>
    <row r="34" spans="1:18" ht="66" customHeight="1">
      <c r="A34" s="17">
        <v>17</v>
      </c>
      <c r="B34" s="17" t="s">
        <v>34</v>
      </c>
      <c r="C34" s="2">
        <v>2420</v>
      </c>
      <c r="D34" s="6">
        <v>620</v>
      </c>
      <c r="E34" s="4">
        <v>144</v>
      </c>
      <c r="F34" s="15">
        <v>151.5</v>
      </c>
      <c r="G34" s="4">
        <v>408.58</v>
      </c>
      <c r="H34" s="15">
        <v>149.6</v>
      </c>
      <c r="I34" s="4">
        <v>241.76400000000001</v>
      </c>
      <c r="J34" s="15">
        <v>149.4</v>
      </c>
      <c r="K34" s="4">
        <v>228.02099999999999</v>
      </c>
      <c r="L34" s="12">
        <v>0</v>
      </c>
      <c r="M34" s="12">
        <v>45</v>
      </c>
      <c r="N34" s="1"/>
      <c r="O34" s="1"/>
      <c r="P34" s="3">
        <v>2000</v>
      </c>
      <c r="Q34" s="3">
        <v>1500</v>
      </c>
      <c r="R34" s="17" t="s">
        <v>92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358.65199999999999</v>
      </c>
      <c r="I36" s="4">
        <v>723.048</v>
      </c>
      <c r="J36" s="15">
        <f>(7/12+31)*0.3048+E36</f>
        <v>358.6266</v>
      </c>
      <c r="K36" s="5">
        <v>718.95299999999997</v>
      </c>
      <c r="L36" s="4">
        <v>0</v>
      </c>
      <c r="M36" s="4">
        <v>47.4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90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109.4</v>
      </c>
      <c r="I39" s="4">
        <v>52.869</v>
      </c>
      <c r="J39" s="15">
        <v>109.4</v>
      </c>
      <c r="K39" s="4">
        <v>52.869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94.262999999999991</v>
      </c>
      <c r="I40" s="4">
        <v>578</v>
      </c>
      <c r="J40" s="15">
        <f>(5/12+24)*0.3048+E40</f>
        <v>94.212199999999996</v>
      </c>
      <c r="K40" s="4">
        <v>565</v>
      </c>
      <c r="L40" s="4">
        <v>0</v>
      </c>
      <c r="M40" s="4">
        <v>13</v>
      </c>
      <c r="N40" s="4"/>
      <c r="O40" s="1"/>
      <c r="P40" s="3">
        <v>8700</v>
      </c>
      <c r="Q40" s="3">
        <v>6100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198.65460000000002</v>
      </c>
      <c r="I41" s="4">
        <v>607</v>
      </c>
      <c r="J41" s="15">
        <f>(9/12+20)*0.3048+E41</f>
        <v>198.65460000000002</v>
      </c>
      <c r="K41" s="4">
        <v>607</v>
      </c>
      <c r="L41" s="4">
        <v>0</v>
      </c>
      <c r="M41" s="4">
        <v>30</v>
      </c>
      <c r="N41" s="1"/>
      <c r="O41" s="1" t="s">
        <v>45</v>
      </c>
      <c r="P41" s="3">
        <v>5180</v>
      </c>
      <c r="Q41" s="3">
        <v>2500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120.49</v>
      </c>
      <c r="I42" s="4">
        <v>500.1</v>
      </c>
      <c r="J42" s="15">
        <v>120.46</v>
      </c>
      <c r="K42" s="4">
        <v>498.6</v>
      </c>
      <c r="L42" s="4">
        <v>0</v>
      </c>
      <c r="M42" s="4">
        <v>0</v>
      </c>
      <c r="N42" s="1"/>
      <c r="O42" s="1"/>
      <c r="P42" s="32">
        <v>5000</v>
      </c>
      <c r="Q42" s="32">
        <v>2000</v>
      </c>
      <c r="R42" s="19"/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449.88480000000004</v>
      </c>
      <c r="I46" s="4">
        <v>1302.24</v>
      </c>
      <c r="J46" s="15">
        <f>1476*0.3048</f>
        <v>449.88480000000004</v>
      </c>
      <c r="K46" s="4">
        <v>1302.24</v>
      </c>
      <c r="L46" s="4">
        <v>0</v>
      </c>
      <c r="M46" s="4">
        <v>112.45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2360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75.185000000000002</v>
      </c>
      <c r="I49" s="4">
        <v>89.17</v>
      </c>
      <c r="J49" s="9">
        <v>75.135000000000005</v>
      </c>
      <c r="K49" s="5">
        <v>87.411000000000001</v>
      </c>
      <c r="L49" s="4">
        <v>0</v>
      </c>
      <c r="M49" s="4">
        <v>10</v>
      </c>
      <c r="N49" s="1"/>
      <c r="O49" s="1"/>
      <c r="P49" s="3">
        <v>1100</v>
      </c>
      <c r="Q49" s="3">
        <v>0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70.849999999999994</v>
      </c>
      <c r="I50" s="4">
        <v>286.334</v>
      </c>
      <c r="J50" s="15">
        <v>70.849999999999994</v>
      </c>
      <c r="K50" s="4">
        <v>286.334</v>
      </c>
      <c r="L50" s="4">
        <v>0</v>
      </c>
      <c r="M50" s="4">
        <v>0</v>
      </c>
      <c r="N50" s="1"/>
      <c r="O50" s="1"/>
      <c r="P50" s="3">
        <v>17000</v>
      </c>
      <c r="Q50" s="3">
        <v>4100</v>
      </c>
      <c r="R50" s="21"/>
      <c r="U50" s="35" t="s">
        <v>86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122.07</v>
      </c>
      <c r="I51" s="4">
        <v>6675</v>
      </c>
      <c r="J51" s="15">
        <v>122.04</v>
      </c>
      <c r="K51" s="4">
        <v>6658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9"/>
    </row>
    <row r="52" spans="1:21" s="22" customFormat="1" ht="48" customHeight="1">
      <c r="A52" s="42" t="s">
        <v>49</v>
      </c>
      <c r="B52" s="42"/>
      <c r="C52" s="14">
        <f>SUM(C11:C51)</f>
        <v>344389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29916.815999999995</v>
      </c>
      <c r="J52" s="15"/>
      <c r="K52" s="14">
        <f>SUM(K11:K51)</f>
        <v>29865.719000000001</v>
      </c>
      <c r="L52" s="14">
        <f t="shared" ref="L52:Q52" si="0">SUM(L11:L51)</f>
        <v>100</v>
      </c>
      <c r="M52" s="14">
        <f t="shared" si="0"/>
        <v>975.35</v>
      </c>
      <c r="N52" s="14">
        <f t="shared" si="0"/>
        <v>0</v>
      </c>
      <c r="O52" s="14">
        <f t="shared" si="0"/>
        <v>63</v>
      </c>
      <c r="P52" s="14">
        <f t="shared" si="0"/>
        <v>148235</v>
      </c>
      <c r="Q52" s="14">
        <f t="shared" si="0"/>
        <v>101490</v>
      </c>
      <c r="R52" s="36"/>
    </row>
    <row r="53" spans="1:21" s="35" customFormat="1" ht="39" customHeight="1">
      <c r="A53" s="42" t="s">
        <v>82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12500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388.23</v>
      </c>
      <c r="I55" s="4">
        <v>150</v>
      </c>
      <c r="J55" s="39">
        <v>388.2</v>
      </c>
      <c r="K55" s="4">
        <v>145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91</v>
      </c>
      <c r="M57" s="30" t="s">
        <v>45</v>
      </c>
      <c r="N57" s="30" t="s">
        <v>45</v>
      </c>
      <c r="O57" s="30">
        <v>2</v>
      </c>
      <c r="P57" s="4">
        <v>8500</v>
      </c>
      <c r="Q57" s="3">
        <v>12500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192.78295200000002</v>
      </c>
      <c r="I59" s="4">
        <v>1608</v>
      </c>
      <c r="J59" s="15">
        <f>632.49*0.3048</f>
        <v>192.78295200000002</v>
      </c>
      <c r="K59" s="4">
        <v>1608</v>
      </c>
      <c r="L59" s="4">
        <v>8.44</v>
      </c>
      <c r="M59" s="4">
        <v>612.03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512.97840000000008</v>
      </c>
      <c r="I61" s="1">
        <v>1132.03</v>
      </c>
      <c r="J61" s="15">
        <f>1683*0.3048</f>
        <v>512.97840000000008</v>
      </c>
      <c r="K61" s="1">
        <v>1132.03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250.98820000000001</v>
      </c>
      <c r="I63" s="4">
        <v>1984.13</v>
      </c>
      <c r="J63" s="15">
        <f>(7/12+23)*0.3048+E63</f>
        <v>250.98820000000001</v>
      </c>
      <c r="K63" s="4">
        <v>1984.13</v>
      </c>
      <c r="L63" s="4" t="s">
        <v>45</v>
      </c>
      <c r="M63" s="4">
        <v>30</v>
      </c>
      <c r="N63" s="1"/>
      <c r="O63" s="1"/>
      <c r="P63" s="3">
        <v>18193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93.66</v>
      </c>
      <c r="I65" s="4">
        <v>1358.9</v>
      </c>
      <c r="J65" s="15">
        <v>93.55</v>
      </c>
      <c r="K65" s="4">
        <v>1316.94</v>
      </c>
      <c r="L65" s="4">
        <v>0</v>
      </c>
      <c r="M65" s="4">
        <v>380</v>
      </c>
      <c r="N65" s="31"/>
      <c r="O65" s="1"/>
      <c r="P65" s="7" t="s">
        <v>65</v>
      </c>
      <c r="Q65" s="3">
        <v>17390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115.82</v>
      </c>
      <c r="I66" s="4">
        <v>260.98</v>
      </c>
      <c r="J66" s="15">
        <v>115.78</v>
      </c>
      <c r="K66" s="4">
        <v>255.53</v>
      </c>
      <c r="L66" s="4">
        <v>0</v>
      </c>
      <c r="M66" s="4">
        <v>63</v>
      </c>
      <c r="N66" s="1"/>
      <c r="O66" s="1"/>
      <c r="P66" s="3">
        <v>7350</v>
      </c>
      <c r="Q66" s="3">
        <v>2142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193.09100000000001</v>
      </c>
      <c r="I68" s="5">
        <v>118.352</v>
      </c>
      <c r="J68" s="9">
        <v>193.09100000000001</v>
      </c>
      <c r="K68" s="5">
        <v>118.352</v>
      </c>
      <c r="L68" s="4">
        <v>0</v>
      </c>
      <c r="M68" s="4">
        <v>0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117079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6612.3919999999989</v>
      </c>
      <c r="J69" s="15"/>
      <c r="K69" s="14">
        <f>SUM(K55:K68)</f>
        <v>6559.982</v>
      </c>
      <c r="L69" s="14">
        <v>8</v>
      </c>
      <c r="M69" s="14">
        <f>SUM(M55:M68)</f>
        <v>1085.03</v>
      </c>
      <c r="N69" s="14"/>
      <c r="O69" s="14"/>
      <c r="P69" s="14">
        <f>SUM(P55:P68)</f>
        <v>41243</v>
      </c>
      <c r="Q69" s="14">
        <f>SUM(Q55:Q68)</f>
        <v>79932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461468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36529.207999999991</v>
      </c>
      <c r="J70" s="15"/>
      <c r="K70" s="14">
        <f>K69+K52</f>
        <v>36425.701000000001</v>
      </c>
      <c r="L70" s="14">
        <f>L69+L52</f>
        <v>108</v>
      </c>
      <c r="M70" s="14">
        <f>M69+M52</f>
        <v>2060.38</v>
      </c>
      <c r="N70" s="14"/>
      <c r="O70" s="14"/>
      <c r="P70" s="14">
        <f>P69+P52</f>
        <v>189478</v>
      </c>
      <c r="Q70" s="14">
        <f>Q69+Q52</f>
        <v>181422</v>
      </c>
      <c r="R70" s="17"/>
    </row>
    <row r="71" spans="1:18" s="35" customFormat="1" ht="15" customHeight="1">
      <c r="A71" s="40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</row>
    <row r="72" spans="1:18" s="35" customFormat="1" ht="22.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</row>
    <row r="73" spans="1:18" s="35" customFormat="1" ht="15" hidden="1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</row>
    <row r="74" spans="1:18" s="35" customFormat="1">
      <c r="D74" s="34"/>
      <c r="F74" s="22"/>
      <c r="H74" s="24"/>
      <c r="I74" s="25"/>
      <c r="J74" s="24"/>
      <c r="K74" s="25"/>
      <c r="L74" s="25"/>
      <c r="N74" s="22"/>
      <c r="O74" s="22"/>
    </row>
    <row r="75" spans="1:18" s="35" customFormat="1">
      <c r="B75" s="22"/>
      <c r="C75" s="22"/>
      <c r="D75" s="26"/>
      <c r="F75" s="22"/>
      <c r="G75" s="22"/>
      <c r="H75" s="24"/>
      <c r="I75" s="25"/>
      <c r="J75" s="24"/>
      <c r="K75" s="25"/>
      <c r="L75" s="25"/>
      <c r="N75" s="22"/>
      <c r="O75" s="22"/>
    </row>
    <row r="76" spans="1:18" s="35" customFormat="1">
      <c r="D76" s="34"/>
      <c r="F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>
      <c r="A1143" s="35"/>
      <c r="B1143" s="35"/>
      <c r="C1143" s="35"/>
      <c r="D1143" s="34"/>
      <c r="E1143" s="35"/>
      <c r="F1143" s="22"/>
      <c r="G1143" s="35"/>
      <c r="H1143" s="24"/>
      <c r="I1143" s="25"/>
      <c r="J1143" s="24"/>
      <c r="K1143" s="25"/>
      <c r="L1143" s="25"/>
      <c r="R1143" s="35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</sheetData>
  <mergeCells count="20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2017-03-01T11:31:53Z</cp:lastPrinted>
  <dcterms:created xsi:type="dcterms:W3CDTF">2000-07-15T07:26:51Z</dcterms:created>
  <dcterms:modified xsi:type="dcterms:W3CDTF">2017-03-01T11:50:50Z</dcterms:modified>
</cp:coreProperties>
</file>