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3" i="3"/>
  <c r="J15"/>
  <c r="M46"/>
  <c r="J46"/>
  <c r="J40"/>
  <c r="J23"/>
  <c r="J17"/>
  <c r="J36"/>
  <c r="J11"/>
  <c r="J59"/>
  <c r="J61" l="1"/>
  <c r="J63"/>
  <c r="J41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<sst xmlns="http://schemas.openxmlformats.org/spreadsheetml/2006/main" count="169" uniqueCount="103">
  <si>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</si>
  <si>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</si>
  <si>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</si>
  <si>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</si>
  <si>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</si>
  <si>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</si>
  <si>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</si>
  <si>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</si>
  <si>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</si>
  <si>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</si>
  <si>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</si>
  <si>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</si>
  <si>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</si>
  <si>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</si>
  <si>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</si>
  <si>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</si>
  <si>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</si>
  <si>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</si>
  <si>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</si>
  <si>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</si>
  <si>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</si>
  <si>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</si>
  <si>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</si>
  <si>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</si>
  <si>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</si>
  <si>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</si>
  <si>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</si>
  <si>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</si>
  <si>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</si>
  <si>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</si>
  <si>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</si>
  <si>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</si>
  <si>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</si>
  <si>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</si>
  <si>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</si>
  <si>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</si>
  <si>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</si>
  <si>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</si>
  <si>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</si>
  <si>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</si>
  <si>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</si>
  <si>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</si>
  <si>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</si>
  <si>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</si>
  <si>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</si>
  <si>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</si>
  <si>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</si>
  <si>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</si>
  <si>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</si>
  <si>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</si>
  <si>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</si>
  <si>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</si>
  <si>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</si>
  <si>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</si>
  <si>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</si>
  <si>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</si>
  <si>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</si>
  <si>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</si>
  <si>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</si>
  <si>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</si>
  <si>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</si>
  <si>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</si>
  <si>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</si>
  <si>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</si>
  <si>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</si>
  <si>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</si>
  <si>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</si>
  <si>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</si>
  <si>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</si>
  <si>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</si>
  <si>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</si>
  <si>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</si>
  <si>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</si>
  <si>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</si>
  <si>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</si>
  <si>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</si>
  <si>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</si>
  <si>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</si>
  <si>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</si>
  <si>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</si>
  <si>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</si>
  <si>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</si>
  <si>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</si>
  <si>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</si>
  <si>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</si>
  <si>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</si>
  <si>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</si>
  <si>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</si>
  <si>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</si>
  <si>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O/F through canals</t>
  </si>
  <si>
    <t>s</t>
  </si>
  <si>
    <t>Khariff 2016-17</t>
  </si>
  <si>
    <t xml:space="preserve">                          </t>
  </si>
  <si>
    <t xml:space="preserve">
RF 10c/s 
</t>
  </si>
  <si>
    <t>Proposed Rabi ayacut</t>
  </si>
  <si>
    <t>nil through canals, weir</t>
  </si>
  <si>
    <t>`</t>
  </si>
  <si>
    <t>outflow through canal 90 c/s.</t>
  </si>
  <si>
    <t xml:space="preserve"> Water level on 09.01.2017</t>
  </si>
  <si>
    <t>RF 15c/s, 
LF 15 c/s</t>
  </si>
  <si>
    <t xml:space="preserve">RF 60 c/s,
LF 30 c/s </t>
  </si>
  <si>
    <t xml:space="preserve"> TELANGANA MEDIUM IRRIGATION PROJECTS (BASIN WISE) 
DAILY WATER LEVELS on 10.01.2017</t>
  </si>
  <si>
    <t xml:space="preserve"> Water level on 10.01.2017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</si>
</sst>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6" zoomScaleNormal="57" zoomScaleSheetLayoutView="66" workbookViewId="0">
      <pane ySplit="6" topLeftCell="A7" activePane="bottomLeft" state="frozen"/>
      <selection pane="bottomLeft" activeCell="K12" sqref="K12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101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98</v>
      </c>
      <c r="I3" s="51"/>
      <c r="J3" s="43" t="s">
        <v>102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91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90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454.24344000000002</v>
      </c>
      <c r="I11" s="5">
        <v>588.01099999999997</v>
      </c>
      <c r="J11" s="15">
        <f>1490.3*0.3048</f>
        <v>454.24344000000002</v>
      </c>
      <c r="K11" s="5">
        <v>588.01099999999997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3.4*0.3048+E13</f>
        <v>461.28631999999999</v>
      </c>
      <c r="K13" s="4">
        <v>130</v>
      </c>
      <c r="L13" s="4">
        <v>0</v>
      </c>
      <c r="M13" s="4">
        <v>0</v>
      </c>
      <c r="N13" s="1"/>
      <c r="O13" s="1"/>
      <c r="P13" s="3" t="s">
        <v>65</v>
      </c>
      <c r="Q13" s="3">
        <v>15000</v>
      </c>
      <c r="R13" s="17" t="s">
        <v>94</v>
      </c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389.32103999999998</v>
      </c>
      <c r="I15" s="4">
        <v>820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445.47739200000001</v>
      </c>
      <c r="I17" s="4">
        <v>1429</v>
      </c>
      <c r="J17" s="15">
        <f>1461.5*0.3048</f>
        <v>445.46520000000004</v>
      </c>
      <c r="K17" s="4">
        <v>1422</v>
      </c>
      <c r="L17" s="4">
        <v>0</v>
      </c>
      <c r="M17" s="4">
        <v>140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457.3</v>
      </c>
      <c r="I18" s="4">
        <v>1071</v>
      </c>
      <c r="J18" s="15">
        <v>457.25</v>
      </c>
      <c r="K18" s="4">
        <v>1060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283.64999999999998</v>
      </c>
      <c r="I20" s="4">
        <v>651.37099999999998</v>
      </c>
      <c r="J20" s="15">
        <v>283.60000000000002</v>
      </c>
      <c r="K20" s="4">
        <v>642.64599999999996</v>
      </c>
      <c r="L20" s="4">
        <v>0</v>
      </c>
      <c r="M20" s="4">
        <v>90</v>
      </c>
      <c r="N20" s="1"/>
      <c r="O20" s="1"/>
      <c r="P20" s="3">
        <v>18000</v>
      </c>
      <c r="Q20" s="3" t="s">
        <v>45</v>
      </c>
      <c r="R20" s="19" t="s">
        <v>100</v>
      </c>
    </row>
    <row r="21" spans="1:45" ht="93.7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276.8</v>
      </c>
      <c r="I21" s="4">
        <v>481.38200000000001</v>
      </c>
      <c r="J21" s="15">
        <v>276.8</v>
      </c>
      <c r="K21" s="4">
        <v>481.38200000000001</v>
      </c>
      <c r="L21" s="4">
        <v>0</v>
      </c>
      <c r="M21" s="4">
        <v>90</v>
      </c>
      <c r="N21" s="1"/>
      <c r="O21" s="1" t="s">
        <v>45</v>
      </c>
      <c r="P21" s="3">
        <v>6900</v>
      </c>
      <c r="Q21" s="3" t="s">
        <v>45</v>
      </c>
      <c r="R21" s="19" t="s">
        <v>97</v>
      </c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360.12120000000004</v>
      </c>
      <c r="I23" s="4">
        <v>1323</v>
      </c>
      <c r="J23" s="15">
        <f>1181.5*0.3048</f>
        <v>360.12120000000004</v>
      </c>
      <c r="K23" s="4">
        <v>1323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239.7</v>
      </c>
      <c r="I29" s="4">
        <v>7341</v>
      </c>
      <c r="J29" s="15">
        <v>239.7</v>
      </c>
      <c r="K29" s="4">
        <v>7341</v>
      </c>
      <c r="L29" s="6">
        <v>150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123.85</v>
      </c>
      <c r="I33" s="4">
        <v>803</v>
      </c>
      <c r="J33" s="15">
        <v>123.85</v>
      </c>
      <c r="K33" s="4">
        <v>803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95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</v>
      </c>
      <c r="I34" s="4">
        <v>357.94</v>
      </c>
      <c r="J34" s="15">
        <v>151</v>
      </c>
      <c r="K34" s="4">
        <v>357.94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99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359.97280000000001</v>
      </c>
      <c r="I36" s="4">
        <v>926.53700000000003</v>
      </c>
      <c r="J36" s="15">
        <f>(5/12+35)*0.3048+E36</f>
        <v>359.79500000000002</v>
      </c>
      <c r="K36" s="4">
        <v>912.596</v>
      </c>
      <c r="L36" s="4">
        <v>0</v>
      </c>
      <c r="M36" s="4">
        <v>23.05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94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111.3</v>
      </c>
      <c r="I39" s="4">
        <v>120</v>
      </c>
      <c r="J39" s="15">
        <v>111.2</v>
      </c>
      <c r="K39" s="4">
        <v>113.4</v>
      </c>
      <c r="L39" s="4">
        <v>0</v>
      </c>
      <c r="M39" s="4">
        <v>60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95.710799999999992</v>
      </c>
      <c r="I40" s="4">
        <v>1158</v>
      </c>
      <c r="J40" s="15">
        <f>(3/12+29)*0.3048+E40</f>
        <v>95.685400000000001</v>
      </c>
      <c r="K40" s="4">
        <v>1139</v>
      </c>
      <c r="L40" s="4">
        <v>0</v>
      </c>
      <c r="M40" s="4">
        <v>6</v>
      </c>
      <c r="N40" s="4"/>
      <c r="O40" s="1"/>
      <c r="P40" s="3">
        <v>8700</v>
      </c>
      <c r="Q40" s="3">
        <v>6100</v>
      </c>
      <c r="R40" s="17" t="s">
        <v>94</v>
      </c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199.18800000000002</v>
      </c>
      <c r="I41" s="4">
        <v>650</v>
      </c>
      <c r="J41" s="15">
        <f>(6/12+22)*0.3048+E41</f>
        <v>199.18800000000002</v>
      </c>
      <c r="K41" s="4">
        <v>650</v>
      </c>
      <c r="L41" s="4">
        <v>0</v>
      </c>
      <c r="M41" s="4">
        <v>0</v>
      </c>
      <c r="N41" s="1"/>
      <c r="O41" s="1" t="s">
        <v>45</v>
      </c>
      <c r="P41" s="3">
        <v>5180</v>
      </c>
      <c r="Q41" s="3">
        <v>3000</v>
      </c>
      <c r="R41" s="17" t="s">
        <v>94</v>
      </c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122.01</v>
      </c>
      <c r="I42" s="4">
        <v>542.4</v>
      </c>
      <c r="J42" s="15">
        <v>121.97</v>
      </c>
      <c r="K42" s="4">
        <v>540.70000000000005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450.95160000000004</v>
      </c>
      <c r="I46" s="4">
        <v>1746.646</v>
      </c>
      <c r="J46" s="15">
        <f>1479.42*0.3048</f>
        <v>450.92721600000004</v>
      </c>
      <c r="K46" s="4">
        <v>1735.4749999999999</v>
      </c>
      <c r="L46" s="4">
        <v>0</v>
      </c>
      <c r="M46" s="4">
        <f>11+92.28</f>
        <v>103.28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77.784999999999997</v>
      </c>
      <c r="I49" s="4">
        <v>215.50399999999999</v>
      </c>
      <c r="J49" s="9">
        <v>77.734999999999999</v>
      </c>
      <c r="K49" s="4">
        <v>212.16300000000001</v>
      </c>
      <c r="L49" s="4">
        <v>0</v>
      </c>
      <c r="M49" s="4">
        <v>32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</v>
      </c>
      <c r="I50" s="4">
        <v>548.33600000000001</v>
      </c>
      <c r="J50" s="15">
        <v>73</v>
      </c>
      <c r="K50" s="4">
        <v>548.33600000000001</v>
      </c>
      <c r="L50" s="7">
        <v>0</v>
      </c>
      <c r="M50" s="4">
        <v>0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122.95</v>
      </c>
      <c r="I51" s="4">
        <v>7412</v>
      </c>
      <c r="J51" s="15">
        <v>122.92</v>
      </c>
      <c r="K51" s="4">
        <v>7380</v>
      </c>
      <c r="L51" s="4">
        <v>0</v>
      </c>
      <c r="M51" s="4">
        <v>10</v>
      </c>
      <c r="N51" s="1"/>
      <c r="O51" s="1"/>
      <c r="P51" s="3" t="s">
        <v>92</v>
      </c>
      <c r="Q51" s="3" t="s">
        <v>45</v>
      </c>
      <c r="R51" s="19" t="s">
        <v>93</v>
      </c>
    </row>
    <row r="52" spans="1:21" s="22" customFormat="1" ht="48" customHeight="1">
      <c r="A52" s="41" t="s">
        <v>49</v>
      </c>
      <c r="B52" s="41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34242.144</v>
      </c>
      <c r="J52" s="15"/>
      <c r="K52" s="14">
        <f>SUM(K11:K51)</f>
        <v>34068.665999999997</v>
      </c>
      <c r="L52" s="14">
        <f>SUM(L11:L51)</f>
        <v>150</v>
      </c>
      <c r="M52" s="14">
        <f>SUM(M11:M51)</f>
        <v>1063.83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388.69</v>
      </c>
      <c r="I55" s="4">
        <v>189</v>
      </c>
      <c r="J55" s="15">
        <v>388.69</v>
      </c>
      <c r="K55" s="4">
        <v>189</v>
      </c>
      <c r="L55" s="4">
        <v>244</v>
      </c>
      <c r="M55" s="8"/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96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195.05371200000002</v>
      </c>
      <c r="I59" s="4">
        <v>3200</v>
      </c>
      <c r="J59" s="15">
        <f>639.7*0.3048</f>
        <v>194.98056000000003</v>
      </c>
      <c r="K59" s="4">
        <v>3150</v>
      </c>
      <c r="L59" s="4">
        <v>17</v>
      </c>
      <c r="M59" s="4">
        <v>640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513.63372000000004</v>
      </c>
      <c r="I61" s="1">
        <v>1284.1500000000001</v>
      </c>
      <c r="J61" s="15">
        <f>1685.15*0.3048</f>
        <v>513.63372000000004</v>
      </c>
      <c r="K61" s="1">
        <v>1284.1500000000001</v>
      </c>
      <c r="L61" s="5"/>
      <c r="M61" s="4"/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251.97880000000001</v>
      </c>
      <c r="I63" s="4">
        <v>2562.92</v>
      </c>
      <c r="J63" s="15">
        <f>(10/12+26)*0.3048+E63</f>
        <v>251.97880000000001</v>
      </c>
      <c r="K63" s="4">
        <v>2554.92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93.91</v>
      </c>
      <c r="I65" s="4">
        <v>1459</v>
      </c>
      <c r="J65" s="15">
        <v>93.91</v>
      </c>
      <c r="K65" s="4">
        <v>1459</v>
      </c>
      <c r="L65" s="4">
        <v>0</v>
      </c>
      <c r="M65" s="4">
        <v>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116.42</v>
      </c>
      <c r="I66" s="4">
        <v>339.45</v>
      </c>
      <c r="J66" s="9">
        <v>116.42</v>
      </c>
      <c r="K66" s="4">
        <v>339.45</v>
      </c>
      <c r="L66" s="4">
        <v>0</v>
      </c>
      <c r="M66" s="4">
        <v>27</v>
      </c>
      <c r="N66" s="1"/>
      <c r="O66" s="1"/>
      <c r="P66" s="3">
        <v>7350</v>
      </c>
      <c r="Q66" s="3">
        <v>800</v>
      </c>
      <c r="R66" s="17" t="s">
        <v>89</v>
      </c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193.44399999999999</v>
      </c>
      <c r="I68" s="5">
        <v>153.69</v>
      </c>
      <c r="J68" s="9">
        <v>193.44399999999999</v>
      </c>
      <c r="K68" s="5">
        <v>153.69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9188.2100000000009</v>
      </c>
      <c r="J69" s="15"/>
      <c r="K69" s="14">
        <f>SUM(K55:K68)</f>
        <v>9130.2100000000009</v>
      </c>
      <c r="L69" s="14">
        <f>SUM(L55:L68)</f>
        <v>261</v>
      </c>
      <c r="M69" s="14">
        <f>SUM(M55:M68)</f>
        <v>697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43430.353999999999</v>
      </c>
      <c r="J70" s="15"/>
      <c r="K70" s="14">
        <f>K69+K52</f>
        <v>43198.875999999997</v>
      </c>
      <c r="L70" s="14">
        <f>L69+L52</f>
        <v>411</v>
      </c>
      <c r="M70" s="14">
        <f>M69+M52</f>
        <v>1760.83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17"/>
      <c r="N71" s="17"/>
      <c r="O71" s="17"/>
      <c r="P71" s="17"/>
      <c r="Q71" s="17"/>
      <c r="R71" s="17"/>
    </row>
    <row r="72" spans="1:18" s="35" customFormat="1" ht="15" customHeight="1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22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 ht="15" hidden="1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2017-01-10T05:27:15Z</cp:lastPrinted>
  <dcterms:created xsi:type="dcterms:W3CDTF">2000-07-15T07:26:51Z</dcterms:created>
  <dcterms:modified xsi:type="dcterms:W3CDTF">2017-01-11T05:45:17Z</dcterms:modified>
</cp:coreProperties>
</file>