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63" i="3"/>
  <c r="H61"/>
  <c r="J61" l="1"/>
  <c r="J40"/>
  <c r="J17"/>
  <c r="J36"/>
  <c r="J13"/>
  <c r="J11"/>
  <c r="J59" l="1"/>
  <c r="J46"/>
  <c r="J23"/>
  <c r="J41" l="1"/>
  <c r="J15" l="1"/>
  <c r="P69" l="1"/>
  <c r="P52"/>
  <c r="P70" s="1"/>
  <c r="Q52" l="1"/>
  <c r="Q69" l="1"/>
  <c r="M69"/>
  <c r="L69"/>
  <c r="K69"/>
  <c r="I69"/>
  <c r="G69"/>
  <c r="D69"/>
  <c r="C69"/>
  <c r="S23" l="1"/>
  <c r="AS30" l="1"/>
  <c r="I52" l="1"/>
  <c r="F15"/>
  <c r="I70" l="1"/>
  <c r="F61" l="1"/>
  <c r="F30" l="1"/>
  <c r="D52" l="1"/>
  <c r="D70" l="1"/>
  <c r="F59" l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<sst xmlns="http://schemas.openxmlformats.org/spreadsheetml/2006/main" count="168" uniqueCount="98">
  <si>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</si>
  <si>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</si>
  <si>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</si>
  <si>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</si>
  <si>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</si>
  <si>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</si>
  <si>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</si>
  <si>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</si>
  <si>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</si>
  <si>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</si>
  <si>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</si>
  <si>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</si>
  <si>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</si>
  <si>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</si>
  <si>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</si>
  <si>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</si>
  <si>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</si>
  <si>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</si>
  <si>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</si>
  <si>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</si>
  <si>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</si>
  <si>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</si>
  <si>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</si>
  <si>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</si>
  <si>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</si>
  <si>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</si>
  <si>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</si>
  <si>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</si>
  <si>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</si>
  <si>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</si>
  <si>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</si>
  <si>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</si>
  <si>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</si>
  <si>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</si>
  <si>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</si>
  <si>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</si>
  <si>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</si>
  <si>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</si>
  <si>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</si>
  <si>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</si>
  <si>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</si>
  <si>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</si>
  <si>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</si>
  <si>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</si>
  <si>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</si>
  <si>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</si>
  <si>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</si>
  <si>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</si>
  <si>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</si>
  <si>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</si>
  <si>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</si>
  <si>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</si>
  <si>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</si>
  <si>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</si>
  <si>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</si>
  <si>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</si>
  <si>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</si>
  <si>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</si>
  <si>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</si>
  <si>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</si>
  <si>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</si>
  <si>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</si>
  <si>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</si>
  <si>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</si>
  <si>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</si>
  <si>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</si>
  <si>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</si>
  <si>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</si>
  <si>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</si>
  <si>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</si>
  <si>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</si>
  <si>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</si>
  <si>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</si>
  <si>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</si>
  <si>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</si>
  <si>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</si>
  <si>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</si>
  <si>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</si>
  <si>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</si>
  <si>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</si>
  <si>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</si>
  <si>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</si>
  <si>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</si>
  <si>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</si>
  <si>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</si>
  <si>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</si>
  <si>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>Surplus Nil, c/s, 40 c/s thru canals</t>
  </si>
  <si>
    <t xml:space="preserve">      </t>
  </si>
  <si>
    <t>ID Crop</t>
  </si>
  <si>
    <t>s</t>
  </si>
  <si>
    <t>Khariff 2016-17</t>
  </si>
  <si>
    <t xml:space="preserve">                          </t>
  </si>
  <si>
    <t>Proposed Rabi ayacut</t>
  </si>
  <si>
    <t>`</t>
  </si>
  <si>
    <t>RF 15c/s, 
LF 20 c/s</t>
  </si>
  <si>
    <t xml:space="preserve"> Water level on 28.01.2017</t>
  </si>
  <si>
    <t xml:space="preserve"> TELANGANA MEDIUM IRRIGATION PROJECTS (BASIN WISE) 
DAILY WATER LEVELS on 29.01.2017</t>
  </si>
  <si>
    <t xml:space="preserve"> Water level on 29.01.2017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</si>
</sst>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70" zoomScaleNormal="57" zoomScaleSheetLayoutView="70" workbookViewId="0">
      <pane ySplit="6" topLeftCell="A59" activePane="bottomLeft" state="frozen"/>
      <selection pane="bottomLeft" activeCell="J63" sqref="J63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4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21" ht="38.2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21" ht="9" customHeight="1">
      <c r="A3" s="41" t="s">
        <v>36</v>
      </c>
      <c r="B3" s="41" t="s">
        <v>0</v>
      </c>
      <c r="C3" s="41" t="s">
        <v>59</v>
      </c>
      <c r="D3" s="41" t="s">
        <v>58</v>
      </c>
      <c r="E3" s="41" t="s">
        <v>57</v>
      </c>
      <c r="F3" s="41" t="s">
        <v>1</v>
      </c>
      <c r="G3" s="41"/>
      <c r="H3" s="50" t="s">
        <v>95</v>
      </c>
      <c r="I3" s="51"/>
      <c r="J3" s="43" t="s">
        <v>97</v>
      </c>
      <c r="K3" s="43"/>
      <c r="L3" s="41" t="s">
        <v>44</v>
      </c>
      <c r="M3" s="41" t="s">
        <v>56</v>
      </c>
      <c r="N3" s="41" t="s">
        <v>62</v>
      </c>
      <c r="O3" s="41" t="s">
        <v>63</v>
      </c>
      <c r="P3" s="41" t="s">
        <v>90</v>
      </c>
      <c r="Q3" s="41" t="s">
        <v>63</v>
      </c>
      <c r="R3" s="41" t="s">
        <v>54</v>
      </c>
    </row>
    <row r="4" spans="1:21" ht="71.25" customHeight="1">
      <c r="A4" s="41"/>
      <c r="B4" s="41"/>
      <c r="C4" s="41"/>
      <c r="D4" s="41"/>
      <c r="E4" s="41"/>
      <c r="F4" s="41"/>
      <c r="G4" s="41"/>
      <c r="H4" s="52"/>
      <c r="I4" s="53"/>
      <c r="J4" s="43"/>
      <c r="K4" s="43"/>
      <c r="L4" s="41"/>
      <c r="M4" s="41"/>
      <c r="N4" s="41"/>
      <c r="O4" s="41"/>
      <c r="P4" s="41"/>
      <c r="Q4" s="41"/>
      <c r="R4" s="41"/>
      <c r="U4" s="16" t="s">
        <v>89</v>
      </c>
    </row>
    <row r="5" spans="1:21" ht="48.75" customHeight="1">
      <c r="A5" s="41"/>
      <c r="B5" s="41"/>
      <c r="C5" s="41"/>
      <c r="D5" s="41"/>
      <c r="E5" s="41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1"/>
      <c r="M5" s="41"/>
      <c r="N5" s="41"/>
      <c r="O5" s="41"/>
      <c r="P5" s="41"/>
      <c r="Q5" s="41"/>
      <c r="R5" s="41"/>
    </row>
    <row r="6" spans="1:21" ht="34.5" customHeight="1">
      <c r="A6" s="41"/>
      <c r="B6" s="41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1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42" t="s">
        <v>48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1" ht="14.2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454.09104000000002</v>
      </c>
      <c r="I11" s="5">
        <v>561.04300000000001</v>
      </c>
      <c r="J11" s="15">
        <f>1489.8*0.3048</f>
        <v>454.09104000000002</v>
      </c>
      <c r="K11" s="5">
        <v>561.04300000000001</v>
      </c>
      <c r="L11" s="4">
        <v>0</v>
      </c>
      <c r="M11" s="4">
        <v>120</v>
      </c>
      <c r="N11" s="1"/>
      <c r="O11" s="1">
        <v>12</v>
      </c>
      <c r="P11" s="3">
        <v>5230</v>
      </c>
      <c r="Q11" s="3">
        <v>4539</v>
      </c>
      <c r="R11" s="17"/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461.4692</v>
      </c>
      <c r="I13" s="4">
        <v>43.96</v>
      </c>
      <c r="J13" s="15">
        <f>4.2*0.3048+E13</f>
        <v>461.53016000000002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388.55903999999998</v>
      </c>
      <c r="I15" s="4">
        <v>766</v>
      </c>
      <c r="J15" s="15">
        <f>1274.8*0.3048</f>
        <v>388.55903999999998</v>
      </c>
      <c r="K15" s="4">
        <v>766</v>
      </c>
      <c r="L15" s="4">
        <v>0</v>
      </c>
      <c r="M15" s="4">
        <v>98</v>
      </c>
      <c r="N15" s="1"/>
      <c r="O15" s="1"/>
      <c r="P15" s="3" t="s">
        <v>65</v>
      </c>
      <c r="Q15" s="3">
        <v>5000</v>
      </c>
      <c r="R15" s="17"/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445.18478399999998</v>
      </c>
      <c r="I17" s="4">
        <v>1290</v>
      </c>
      <c r="J17" s="15">
        <f>1460.39*0.3048</f>
        <v>445.12687200000005</v>
      </c>
      <c r="K17" s="4">
        <v>1264</v>
      </c>
      <c r="L17" s="4">
        <v>0</v>
      </c>
      <c r="M17" s="4">
        <v>270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457.1</v>
      </c>
      <c r="I18" s="4">
        <v>1027</v>
      </c>
      <c r="J18" s="15">
        <v>457.1</v>
      </c>
      <c r="K18" s="4">
        <v>1027</v>
      </c>
      <c r="L18" s="4">
        <v>0</v>
      </c>
      <c r="M18" s="4">
        <v>70</v>
      </c>
      <c r="N18" s="1"/>
      <c r="O18" s="1"/>
      <c r="P18" s="3"/>
      <c r="Q18" s="3">
        <v>3600</v>
      </c>
      <c r="R18" s="17"/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283.10000000000002</v>
      </c>
      <c r="I20" s="4">
        <v>561.35199999999998</v>
      </c>
      <c r="J20" s="15">
        <v>283.10000000000002</v>
      </c>
      <c r="K20" s="4">
        <v>561.35199999999998</v>
      </c>
      <c r="L20" s="4">
        <v>0</v>
      </c>
      <c r="M20" s="4">
        <v>75</v>
      </c>
      <c r="N20" s="1"/>
      <c r="O20" s="1"/>
      <c r="P20" s="3">
        <v>18000</v>
      </c>
      <c r="Q20" s="3" t="s">
        <v>45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276.60000000000002</v>
      </c>
      <c r="I21" s="4">
        <v>457.78699999999998</v>
      </c>
      <c r="J21" s="15">
        <v>276.60000000000002</v>
      </c>
      <c r="K21" s="4">
        <v>457.78699999999998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 t="s">
        <v>45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359.99928</v>
      </c>
      <c r="I23" s="4">
        <v>1282.31</v>
      </c>
      <c r="J23" s="15">
        <f>1181.1*0.3048</f>
        <v>359.99928</v>
      </c>
      <c r="K23" s="4">
        <v>1282.31</v>
      </c>
      <c r="L23" s="4">
        <v>0</v>
      </c>
      <c r="M23" s="4">
        <v>23</v>
      </c>
      <c r="N23" s="1"/>
      <c r="O23" s="1"/>
      <c r="P23" s="3">
        <v>7000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358.6</v>
      </c>
      <c r="I24" s="4">
        <v>1834</v>
      </c>
      <c r="J24" s="15">
        <v>358.6</v>
      </c>
      <c r="K24" s="4">
        <v>1834</v>
      </c>
      <c r="L24" s="4">
        <v>0</v>
      </c>
      <c r="M24" s="4"/>
      <c r="N24" s="1"/>
      <c r="O24" s="1"/>
      <c r="P24" s="3">
        <v>10000</v>
      </c>
      <c r="Q24" s="3">
        <v>6000</v>
      </c>
      <c r="R24" s="19" t="s">
        <v>88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v>4000</v>
      </c>
      <c r="Q26" s="3" t="s">
        <v>45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2000</v>
      </c>
      <c r="Q27" s="3" t="s">
        <v>45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9">
        <v>146.65</v>
      </c>
      <c r="I28" s="4">
        <v>553.82000000000005</v>
      </c>
      <c r="J28" s="9">
        <v>146.65</v>
      </c>
      <c r="K28" s="4">
        <v>553.82000000000005</v>
      </c>
      <c r="L28" s="4">
        <v>0</v>
      </c>
      <c r="M28" s="4">
        <v>60</v>
      </c>
      <c r="N28" s="1"/>
      <c r="O28" s="1"/>
      <c r="P28" s="3">
        <v>4800</v>
      </c>
      <c r="Q28" s="3" t="s">
        <v>45</v>
      </c>
      <c r="R28" s="19"/>
    </row>
    <row r="29" spans="1:45" ht="70.5" customHeight="1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239.7</v>
      </c>
      <c r="I29" s="4">
        <v>7341</v>
      </c>
      <c r="J29" s="15">
        <v>239.7</v>
      </c>
      <c r="K29" s="4">
        <v>7341</v>
      </c>
      <c r="L29" s="6">
        <v>100</v>
      </c>
      <c r="M29" s="6">
        <v>120</v>
      </c>
      <c r="N29" s="1"/>
      <c r="O29" s="1"/>
      <c r="P29" s="3">
        <v>480</v>
      </c>
      <c r="Q29" s="3" t="s">
        <v>45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154.94999999999999</v>
      </c>
      <c r="I32" s="4">
        <v>503.72</v>
      </c>
      <c r="J32" s="15">
        <v>154.94999999999999</v>
      </c>
      <c r="K32" s="4">
        <v>503.72</v>
      </c>
      <c r="L32" s="4">
        <v>0</v>
      </c>
      <c r="M32" s="4">
        <v>5.5</v>
      </c>
      <c r="N32" s="1"/>
      <c r="O32" s="1"/>
      <c r="P32" s="3">
        <v>3000</v>
      </c>
      <c r="Q32" s="3" t="s">
        <v>45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123.6</v>
      </c>
      <c r="I33" s="4">
        <v>732</v>
      </c>
      <c r="J33" s="15">
        <v>123.6</v>
      </c>
      <c r="K33" s="4">
        <v>732</v>
      </c>
      <c r="L33" s="11">
        <v>0</v>
      </c>
      <c r="M33" s="12">
        <v>0</v>
      </c>
      <c r="N33" s="3"/>
      <c r="O33" s="1"/>
      <c r="P33" s="3">
        <v>2000</v>
      </c>
      <c r="Q33" s="3" t="s">
        <v>45</v>
      </c>
      <c r="R33" s="17"/>
    </row>
    <row r="34" spans="1:18" ht="66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150.9</v>
      </c>
      <c r="I34" s="4">
        <v>348.416</v>
      </c>
      <c r="J34" s="15">
        <v>150.9</v>
      </c>
      <c r="K34" s="4">
        <v>348.416</v>
      </c>
      <c r="L34" s="12">
        <v>0</v>
      </c>
      <c r="M34" s="12">
        <v>35</v>
      </c>
      <c r="N34" s="1"/>
      <c r="O34" s="1"/>
      <c r="P34" s="3">
        <v>2000</v>
      </c>
      <c r="Q34" s="3" t="s">
        <v>45</v>
      </c>
      <c r="R34" s="17" t="s">
        <v>94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359.43939999999998</v>
      </c>
      <c r="I36" s="4">
        <v>859.80799999999999</v>
      </c>
      <c r="J36" s="15">
        <f>(3/12+34)*0.3048+E36</f>
        <v>359.43939999999998</v>
      </c>
      <c r="K36" s="4">
        <v>859.80799999999999</v>
      </c>
      <c r="L36" s="4">
        <v>0</v>
      </c>
      <c r="M36" s="4">
        <v>55.07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92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110.1</v>
      </c>
      <c r="I39" s="4">
        <v>72.668000000000006</v>
      </c>
      <c r="J39" s="15">
        <v>110.1</v>
      </c>
      <c r="K39" s="4">
        <v>72.668000000000006</v>
      </c>
      <c r="L39" s="4">
        <v>0</v>
      </c>
      <c r="M39" s="4">
        <v>55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95.253599999999992</v>
      </c>
      <c r="I40" s="4">
        <v>945</v>
      </c>
      <c r="J40" s="15">
        <f>(7/12+27)*0.3048+E40</f>
        <v>95.177399999999992</v>
      </c>
      <c r="K40" s="4">
        <v>904</v>
      </c>
      <c r="L40" s="4">
        <v>0</v>
      </c>
      <c r="M40" s="4">
        <v>15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198.75620000000001</v>
      </c>
      <c r="I41" s="4">
        <v>630</v>
      </c>
      <c r="J41" s="15">
        <f>(1/12+21)*0.3048+E41</f>
        <v>198.75620000000001</v>
      </c>
      <c r="K41" s="4">
        <v>630</v>
      </c>
      <c r="L41" s="4">
        <v>0</v>
      </c>
      <c r="M41" s="4">
        <v>20</v>
      </c>
      <c r="N41" s="1"/>
      <c r="O41" s="1" t="s">
        <v>45</v>
      </c>
      <c r="P41" s="3">
        <v>5180</v>
      </c>
      <c r="Q41" s="3">
        <v>3000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121.4</v>
      </c>
      <c r="I42" s="4">
        <v>531.4</v>
      </c>
      <c r="J42" s="15">
        <v>121.4</v>
      </c>
      <c r="K42" s="4">
        <v>531.4</v>
      </c>
      <c r="L42" s="4">
        <v>0</v>
      </c>
      <c r="M42" s="4">
        <v>40</v>
      </c>
      <c r="N42" s="1"/>
      <c r="O42" s="1"/>
      <c r="P42" s="32">
        <v>0</v>
      </c>
      <c r="Q42" s="32">
        <v>2000</v>
      </c>
      <c r="R42" s="19" t="s">
        <v>86</v>
      </c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 t="s">
        <v>65</v>
      </c>
      <c r="Q43" s="3" t="s">
        <v>45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45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450.38772000000006</v>
      </c>
      <c r="I46" s="4">
        <v>1501.11</v>
      </c>
      <c r="J46" s="15">
        <f>1477.65*0.3048</f>
        <v>450.38772000000006</v>
      </c>
      <c r="K46" s="4">
        <v>1501.11</v>
      </c>
      <c r="L46" s="4">
        <v>0</v>
      </c>
      <c r="M46" s="4">
        <v>116.04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76.185000000000002</v>
      </c>
      <c r="I49" s="4">
        <v>128.351</v>
      </c>
      <c r="J49" s="9">
        <v>76.185000000000002</v>
      </c>
      <c r="K49" s="5">
        <v>128.351</v>
      </c>
      <c r="L49" s="4">
        <v>0</v>
      </c>
      <c r="M49" s="4">
        <v>21</v>
      </c>
      <c r="N49" s="1"/>
      <c r="O49" s="1"/>
      <c r="P49" s="3">
        <v>0</v>
      </c>
      <c r="Q49" s="3" t="s">
        <v>45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72.430000000000007</v>
      </c>
      <c r="I50" s="4">
        <v>462.27300000000002</v>
      </c>
      <c r="J50" s="15">
        <v>72.430000000000007</v>
      </c>
      <c r="K50" s="4">
        <v>462.27300000000002</v>
      </c>
      <c r="L50" s="4">
        <v>15</v>
      </c>
      <c r="M50" s="4">
        <v>0</v>
      </c>
      <c r="N50" s="1"/>
      <c r="O50" s="1"/>
      <c r="P50" s="3">
        <v>13000</v>
      </c>
      <c r="Q50" s="3" t="s">
        <v>45</v>
      </c>
      <c r="R50" s="21"/>
      <c r="U50" s="35" t="s">
        <v>87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122.61</v>
      </c>
      <c r="I51" s="4">
        <v>7088</v>
      </c>
      <c r="J51" s="15">
        <v>122.61</v>
      </c>
      <c r="K51" s="4">
        <v>7088</v>
      </c>
      <c r="L51" s="4">
        <v>0</v>
      </c>
      <c r="M51" s="4">
        <v>0</v>
      </c>
      <c r="N51" s="1"/>
      <c r="O51" s="1"/>
      <c r="P51" s="3" t="s">
        <v>91</v>
      </c>
      <c r="Q51" s="3" t="s">
        <v>45</v>
      </c>
      <c r="R51" s="19"/>
    </row>
    <row r="52" spans="1:21" s="22" customFormat="1" ht="48" customHeight="1">
      <c r="A52" s="41" t="s">
        <v>49</v>
      </c>
      <c r="B52" s="41"/>
      <c r="C52" s="14">
        <f>SUM(C11:C51)</f>
        <v>340484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32533.495000000006</v>
      </c>
      <c r="J52" s="15"/>
      <c r="K52" s="14">
        <f>SUM(K11:K51)</f>
        <v>32422.535000000007</v>
      </c>
      <c r="L52" s="14">
        <f>SUM(L11:L51)</f>
        <v>115</v>
      </c>
      <c r="M52" s="14">
        <f>SUM(M11:M51)</f>
        <v>1256.6100000000001</v>
      </c>
      <c r="N52" s="14"/>
      <c r="O52" s="14"/>
      <c r="P52" s="14">
        <f>SUM(P11:P51)</f>
        <v>103740</v>
      </c>
      <c r="Q52" s="14">
        <f>SUM(Q11:Q51)</f>
        <v>67829</v>
      </c>
      <c r="R52" s="36"/>
    </row>
    <row r="53" spans="1:21" s="35" customFormat="1" ht="39" customHeight="1">
      <c r="A53" s="41" t="s">
        <v>82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389.27</v>
      </c>
      <c r="I55" s="4">
        <v>250</v>
      </c>
      <c r="J55" s="15">
        <v>389.27</v>
      </c>
      <c r="K55" s="4">
        <v>250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 t="s">
        <v>45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93</v>
      </c>
      <c r="M57" s="30" t="s">
        <v>45</v>
      </c>
      <c r="N57" s="30" t="s">
        <v>45</v>
      </c>
      <c r="O57" s="30">
        <v>2</v>
      </c>
      <c r="P57" s="4">
        <v>8500</v>
      </c>
      <c r="Q57" s="4" t="s">
        <v>45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194.48068799999999</v>
      </c>
      <c r="I59" s="4">
        <v>2790</v>
      </c>
      <c r="J59" s="15">
        <f>638.06*0.3048</f>
        <v>194.48068799999999</v>
      </c>
      <c r="K59" s="4">
        <v>2790</v>
      </c>
      <c r="L59" s="4">
        <v>0</v>
      </c>
      <c r="M59" s="4">
        <v>426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f>1684.2*0.3048</f>
        <v>513.34415999999999</v>
      </c>
      <c r="I61" s="1">
        <v>1216.1300000000001</v>
      </c>
      <c r="J61" s="15">
        <f>1684.2*0.3048</f>
        <v>513.34415999999999</v>
      </c>
      <c r="K61" s="1">
        <v>1216.1300000000001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251.21680000000001</v>
      </c>
      <c r="I63" s="4">
        <v>2109.41</v>
      </c>
      <c r="J63" s="15">
        <f>(0/12+25)*0.3048+E63</f>
        <v>251.42000000000002</v>
      </c>
      <c r="K63" s="4">
        <v>2224.0100000000002</v>
      </c>
      <c r="L63" s="4" t="s">
        <v>45</v>
      </c>
      <c r="M63" s="4" t="s">
        <v>45</v>
      </c>
      <c r="N63" s="1"/>
      <c r="O63" s="1"/>
      <c r="P63" s="3">
        <v>18000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94.24</v>
      </c>
      <c r="I65" s="4">
        <v>1612</v>
      </c>
      <c r="J65" s="15">
        <v>94.24</v>
      </c>
      <c r="K65" s="4">
        <v>1612</v>
      </c>
      <c r="L65" s="4">
        <v>290</v>
      </c>
      <c r="M65" s="4">
        <v>290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116.23</v>
      </c>
      <c r="I66" s="4">
        <v>314.23</v>
      </c>
      <c r="J66" s="15">
        <v>116.23</v>
      </c>
      <c r="K66" s="4">
        <v>314.23</v>
      </c>
      <c r="L66" s="4">
        <v>41</v>
      </c>
      <c r="M66" s="4">
        <v>0</v>
      </c>
      <c r="N66" s="1"/>
      <c r="O66" s="1"/>
      <c r="P66" s="3">
        <v>7350</v>
      </c>
      <c r="Q66" s="3">
        <v>1685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193.34399999999999</v>
      </c>
      <c r="I68" s="5">
        <v>143.26599999999999</v>
      </c>
      <c r="J68" s="9">
        <v>193.34399999999999</v>
      </c>
      <c r="K68" s="5">
        <v>143.26599999999999</v>
      </c>
      <c r="L68" s="4">
        <v>0</v>
      </c>
      <c r="M68" s="4">
        <v>30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8435.0360000000001</v>
      </c>
      <c r="J69" s="15"/>
      <c r="K69" s="14">
        <f>SUM(K55:K68)</f>
        <v>8549.6360000000004</v>
      </c>
      <c r="L69" s="14">
        <f>SUM(L55:L68)</f>
        <v>331</v>
      </c>
      <c r="M69" s="14">
        <f>SUM(M55:M68)</f>
        <v>746</v>
      </c>
      <c r="N69" s="14"/>
      <c r="O69" s="14"/>
      <c r="P69" s="14">
        <f>SUM(P55:P68)</f>
        <v>41050</v>
      </c>
      <c r="Q69" s="14">
        <f>SUM(Q55:Q68)</f>
        <v>66975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457898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40968.531000000003</v>
      </c>
      <c r="J70" s="15"/>
      <c r="K70" s="14">
        <f>K69+K52</f>
        <v>40972.171000000009</v>
      </c>
      <c r="L70" s="14">
        <f>L69+L52</f>
        <v>446</v>
      </c>
      <c r="M70" s="14">
        <f>M69+M52</f>
        <v>2002.6100000000001</v>
      </c>
      <c r="N70" s="14"/>
      <c r="O70" s="14"/>
      <c r="P70" s="14">
        <f>P69+P52</f>
        <v>144790</v>
      </c>
      <c r="Q70" s="14">
        <f>Q69+Q52</f>
        <v>134804</v>
      </c>
      <c r="R70" s="17"/>
    </row>
    <row r="71" spans="1:18" s="35" customFormat="1">
      <c r="A71" s="36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17"/>
      <c r="N71" s="17"/>
      <c r="O71" s="17"/>
      <c r="P71" s="17"/>
      <c r="Q71" s="17"/>
      <c r="R71" s="17"/>
    </row>
    <row r="72" spans="1:18" s="35" customFormat="1" ht="15" customHeight="1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</row>
    <row r="73" spans="1:18" s="35" customFormat="1" ht="22.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1:18" s="35" customFormat="1" ht="15" hidden="1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</row>
    <row r="75" spans="1:18" s="35" customFormat="1">
      <c r="D75" s="34"/>
      <c r="F75" s="22"/>
      <c r="H75" s="24"/>
      <c r="I75" s="25"/>
      <c r="J75" s="24"/>
      <c r="K75" s="25"/>
      <c r="L75" s="25"/>
      <c r="N75" s="22"/>
      <c r="O75" s="22"/>
    </row>
    <row r="76" spans="1:18" s="35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 s="35" customFormat="1">
      <c r="D1143" s="34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  <row r="1153" spans="1:18">
      <c r="A1153" s="35"/>
      <c r="B1153" s="35"/>
      <c r="C1153" s="35"/>
      <c r="D1153" s="34"/>
      <c r="E1153" s="35"/>
      <c r="F1153" s="22"/>
      <c r="G1153" s="35"/>
      <c r="H1153" s="24"/>
      <c r="I1153" s="25"/>
      <c r="J1153" s="24"/>
      <c r="K1153" s="25"/>
      <c r="L1153" s="25"/>
      <c r="R1153" s="35"/>
    </row>
  </sheetData>
  <mergeCells count="21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2017-01-30T05:54:44Z</cp:lastPrinted>
  <dcterms:created xsi:type="dcterms:W3CDTF">2000-07-15T07:26:51Z</dcterms:created>
  <dcterms:modified xsi:type="dcterms:W3CDTF">2017-01-30T05:54:48Z</dcterms:modified>
</cp:coreProperties>
</file>