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33" l="1"/>
  <c r="J37" l="1"/>
  <c r="J54"/>
  <c r="J15" l="1"/>
  <c r="H54"/>
  <c r="H37"/>
  <c r="H36"/>
  <c r="H35"/>
  <c r="H52"/>
  <c r="H33"/>
  <c r="H15"/>
  <c r="H14"/>
  <c r="H11"/>
  <c r="J52"/>
  <c r="J11"/>
  <c r="N59" l="1"/>
  <c r="N46"/>
  <c r="N60" l="1"/>
  <c r="M59"/>
  <c r="L59"/>
  <c r="C59"/>
  <c r="M46"/>
  <c r="L46"/>
  <c r="C46"/>
  <c r="C60" l="1"/>
  <c r="L60"/>
  <c r="M60"/>
  <c r="I59" l="1"/>
  <c r="I46"/>
  <c r="I60" l="1"/>
  <c r="W35" l="1"/>
  <c r="J14" l="1"/>
  <c r="Y50" l="1"/>
  <c r="Y49"/>
  <c r="U49" l="1"/>
  <c r="T49"/>
  <c r="X56" l="1"/>
  <c r="X54"/>
  <c r="Z48"/>
  <c r="X48"/>
  <c r="V36" l="1"/>
  <c r="K59" l="1"/>
  <c r="AC13"/>
  <c r="K46" l="1"/>
  <c r="K60" s="1"/>
  <c r="W51" l="1"/>
  <c r="G59"/>
  <c r="G46"/>
  <c r="G60" l="1"/>
  <c r="V58"/>
  <c r="S51"/>
  <c r="F11" l="1"/>
  <c r="S52"/>
  <c r="S50"/>
  <c r="S49"/>
  <c r="S48"/>
  <c r="S58"/>
  <c r="S41"/>
  <c r="S57"/>
  <c r="S56"/>
  <c r="S40"/>
  <c r="S39"/>
  <c r="S54"/>
  <c r="S37"/>
  <c r="S36"/>
  <c r="S35"/>
  <c r="S34"/>
  <c r="S33"/>
  <c r="S32"/>
  <c r="S31"/>
  <c r="S30"/>
  <c r="S22"/>
  <c r="S21"/>
  <c r="S20"/>
  <c r="S19"/>
  <c r="A20"/>
  <c r="A21" s="1"/>
  <c r="S18"/>
  <c r="S17"/>
  <c r="S16"/>
  <c r="S15"/>
  <c r="S14"/>
  <c r="S13"/>
  <c r="S12"/>
  <c r="S11"/>
  <c r="S10"/>
  <c r="B7"/>
</calcChain>
</file>

<file path=xl/sharedStrings.xml><?xml version="1.0" encoding="utf-8"?>
<sst xmlns="http://schemas.openxmlformats.org/spreadsheetml/2006/main" count="122" uniqueCount="88">
  <si>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</si>
  <si>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</si>
  <si>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</si>
  <si>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</si>
  <si>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</si>
  <si>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</si>
  <si>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</si>
  <si>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</si>
  <si>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</si>
  <si>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</si>
  <si>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</si>
  <si>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</si>
  <si>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</si>
  <si>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</si>
  <si>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</si>
  <si>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</si>
  <si>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</si>
  <si>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</si>
  <si>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</si>
  <si>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</si>
  <si>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</si>
  <si>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</si>
  <si>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</si>
  <si>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</si>
  <si>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</si>
  <si>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</si>
  <si>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</si>
  <si>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</si>
  <si>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</si>
  <si>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</si>
  <si>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</si>
  <si>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</si>
  <si>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</si>
  <si>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</si>
  <si>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</si>
  <si>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</si>
  <si>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</si>
  <si>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</si>
  <si>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</si>
  <si>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</si>
  <si>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</si>
  <si>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</si>
  <si>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</si>
  <si>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</si>
  <si>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</si>
  <si>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</si>
  <si>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</si>
  <si>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</si>
  <si>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</si>
  <si>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</si>
  <si>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</si>
  <si>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</si>
  <si>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</si>
  <si>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</si>
  <si>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</si>
  <si>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</si>
  <si>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</si>
  <si>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</si>
  <si>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</si>
  <si>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</si>
  <si>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</si>
  <si>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</si>
  <si>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</si>
  <si>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</si>
  <si>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</si>
  <si>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</si>
  <si>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</si>
  <si>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</si>
  <si>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</si>
  <si>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</si>
  <si>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</si>
  <si>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</si>
  <si>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</si>
  <si>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</si>
  <si>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</si>
  <si>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</si>
  <si>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</si>
  <si>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</si>
  <si>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un authorized ayacut - 3000 Acers</t>
  </si>
  <si>
    <t>Seepage losses</t>
  </si>
  <si>
    <t>Work is in progress
Water surplusing over the crest. 
Gates not erected.</t>
  </si>
  <si>
    <t>(only Rabi)</t>
  </si>
  <si>
    <t>1' canal water discharge</t>
  </si>
  <si>
    <t xml:space="preserve"> TELANGANA MEDIUM IRRIGATION PROJECTS (BASIN WISE) 
DAILY WATER LEVELS on 01.10.2015.</t>
  </si>
  <si>
    <t>Yesterday Water level i.e., on 30.09.2015</t>
  </si>
  <si>
    <t>Today's Water level i.e., on 01.10.2015</t>
  </si>
  <si>
    <t>03 Gates opened @ two feet height discharging 3900 cusecs</t>
  </si>
  <si>
    <t>2360 Acres in Telangana 13640 acres in A.P.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</si>
</sst>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"/>
    <numFmt numFmtId="165" formatCode="0.0"/>
    <numFmt numFmtId="166" formatCode="###0.000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2" borderId="1" xfId="1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43"/>
  <sheetViews>
    <sheetView tabSelected="1" view="pageBreakPreview" zoomScale="58" zoomScaleNormal="57" zoomScaleSheetLayoutView="58" workbookViewId="0">
      <pane ySplit="6" topLeftCell="A31" activePane="bottomLeft" state="frozen"/>
      <selection pane="bottomLeft" activeCell="V32" sqref="V32"/>
    </sheetView>
  </sheetViews>
  <sheetFormatPr defaultRowHeight="25.5"/>
  <cols>
    <col min="1" max="1" width="8.42578125" style="1" customWidth="1"/>
    <col min="2" max="2" width="34.5703125" style="25" customWidth="1"/>
    <col min="3" max="3" width="16.85546875" style="25" customWidth="1"/>
    <col min="4" max="4" width="18.5703125" style="10" customWidth="1"/>
    <col min="5" max="5" width="14.85546875" style="1" customWidth="1"/>
    <col min="6" max="6" width="15.7109375" style="5" customWidth="1"/>
    <col min="7" max="7" width="16.7109375" style="1" bestFit="1" customWidth="1"/>
    <col min="8" max="8" width="19.140625" style="36" customWidth="1"/>
    <col min="9" max="9" width="19.28515625" style="37" customWidth="1"/>
    <col min="10" max="10" width="16.85546875" style="36" customWidth="1"/>
    <col min="11" max="11" width="17.42578125" style="37" customWidth="1"/>
    <col min="12" max="12" width="15.42578125" style="28" customWidth="1"/>
    <col min="13" max="13" width="15.7109375" style="6" customWidth="1"/>
    <col min="14" max="14" width="21.7109375" style="46" customWidth="1"/>
    <col min="15" max="15" width="17.42578125" style="6" customWidth="1"/>
    <col min="16" max="16" width="25.5703125" style="1" customWidth="1"/>
    <col min="17" max="17" width="0.28515625" style="1" hidden="1" customWidth="1"/>
    <col min="18" max="19" width="9.140625" style="1"/>
    <col min="20" max="20" width="10.7109375" style="1" bestFit="1" customWidth="1"/>
    <col min="21" max="21" width="10.42578125" style="1" bestFit="1" customWidth="1"/>
    <col min="22" max="22" width="17.140625" style="1" customWidth="1"/>
    <col min="23" max="23" width="12.5703125" style="1" customWidth="1"/>
    <col min="24" max="24" width="19.28515625" style="1" bestFit="1" customWidth="1"/>
    <col min="25" max="25" width="9.28515625" style="1" bestFit="1" customWidth="1"/>
    <col min="26" max="26" width="19.28515625" style="1" bestFit="1" customWidth="1"/>
    <col min="27" max="30" width="9.140625" style="1"/>
    <col min="31" max="31" width="13.28515625" style="1" bestFit="1" customWidth="1"/>
    <col min="32" max="16384" width="9.140625" style="1"/>
  </cols>
  <sheetData>
    <row r="1" spans="1:29" s="19" customFormat="1" ht="23.25" customHeight="1">
      <c r="A1" s="73" t="s">
        <v>83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5"/>
    </row>
    <row r="2" spans="1:29" s="19" customFormat="1" ht="72.75" customHeigh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</row>
    <row r="3" spans="1:29" s="19" customFormat="1" ht="9" customHeight="1">
      <c r="A3" s="82" t="s">
        <v>41</v>
      </c>
      <c r="B3" s="86" t="s">
        <v>0</v>
      </c>
      <c r="C3" s="82" t="s">
        <v>73</v>
      </c>
      <c r="D3" s="82" t="s">
        <v>72</v>
      </c>
      <c r="E3" s="82" t="s">
        <v>71</v>
      </c>
      <c r="F3" s="82" t="s">
        <v>1</v>
      </c>
      <c r="G3" s="82"/>
      <c r="H3" s="88" t="s">
        <v>84</v>
      </c>
      <c r="I3" s="89"/>
      <c r="J3" s="88" t="s">
        <v>85</v>
      </c>
      <c r="K3" s="89"/>
      <c r="L3" s="79" t="s">
        <v>49</v>
      </c>
      <c r="M3" s="79" t="s">
        <v>69</v>
      </c>
      <c r="N3" s="79" t="s">
        <v>70</v>
      </c>
      <c r="O3" s="79" t="s">
        <v>50</v>
      </c>
      <c r="P3" s="79" t="s">
        <v>67</v>
      </c>
    </row>
    <row r="4" spans="1:29" s="19" customFormat="1" ht="60.75" customHeight="1">
      <c r="A4" s="82"/>
      <c r="B4" s="86"/>
      <c r="C4" s="82"/>
      <c r="D4" s="82"/>
      <c r="E4" s="82"/>
      <c r="F4" s="82"/>
      <c r="G4" s="82"/>
      <c r="H4" s="90"/>
      <c r="I4" s="91"/>
      <c r="J4" s="90"/>
      <c r="K4" s="91"/>
      <c r="L4" s="80"/>
      <c r="M4" s="80"/>
      <c r="N4" s="80"/>
      <c r="O4" s="80"/>
      <c r="P4" s="80"/>
    </row>
    <row r="5" spans="1:29" s="19" customFormat="1" ht="48.75" customHeight="1">
      <c r="A5" s="82"/>
      <c r="B5" s="86"/>
      <c r="C5" s="82"/>
      <c r="D5" s="82"/>
      <c r="E5" s="82"/>
      <c r="F5" s="68" t="s">
        <v>2</v>
      </c>
      <c r="G5" s="68" t="s">
        <v>68</v>
      </c>
      <c r="H5" s="68" t="s">
        <v>2</v>
      </c>
      <c r="I5" s="68" t="s">
        <v>68</v>
      </c>
      <c r="J5" s="11" t="s">
        <v>2</v>
      </c>
      <c r="K5" s="68" t="s">
        <v>68</v>
      </c>
      <c r="L5" s="81"/>
      <c r="M5" s="81"/>
      <c r="N5" s="81"/>
      <c r="O5" s="81"/>
      <c r="P5" s="80"/>
    </row>
    <row r="6" spans="1:29" s="20" customFormat="1" ht="34.5" customHeight="1">
      <c r="A6" s="82"/>
      <c r="B6" s="86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66</v>
      </c>
      <c r="O6" s="17" t="s">
        <v>51</v>
      </c>
      <c r="P6" s="81"/>
    </row>
    <row r="7" spans="1:29" s="19" customFormat="1" ht="26.25">
      <c r="A7" s="68">
        <v>1</v>
      </c>
      <c r="B7" s="70">
        <f>+A7+1</f>
        <v>2</v>
      </c>
      <c r="C7" s="70">
        <v>3</v>
      </c>
      <c r="D7" s="68">
        <v>4</v>
      </c>
      <c r="E7" s="68">
        <v>5</v>
      </c>
      <c r="F7" s="68">
        <v>6</v>
      </c>
      <c r="G7" s="68">
        <v>7</v>
      </c>
      <c r="H7" s="21">
        <v>8</v>
      </c>
      <c r="I7" s="21">
        <v>9</v>
      </c>
      <c r="J7" s="68">
        <v>10</v>
      </c>
      <c r="K7" s="68">
        <v>11</v>
      </c>
      <c r="L7" s="21">
        <v>12</v>
      </c>
      <c r="M7" s="21">
        <v>13</v>
      </c>
      <c r="N7" s="68">
        <v>14</v>
      </c>
      <c r="O7" s="68">
        <v>15</v>
      </c>
      <c r="P7" s="21">
        <v>16</v>
      </c>
      <c r="Q7" s="45">
        <v>16</v>
      </c>
      <c r="R7" s="68">
        <v>17</v>
      </c>
      <c r="S7" s="68">
        <v>18</v>
      </c>
    </row>
    <row r="8" spans="1:29" ht="23.25" customHeight="1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</row>
    <row r="9" spans="1:29" ht="24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29" ht="63.75" customHeight="1">
      <c r="A10" s="14"/>
      <c r="B10" s="70" t="s">
        <v>30</v>
      </c>
      <c r="C10" s="70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43"/>
      <c r="O10" s="38"/>
      <c r="P10" s="14"/>
      <c r="S10" s="1" t="e">
        <f>IF(#REF!="Full",1,0)</f>
        <v>#REF!</v>
      </c>
    </row>
    <row r="11" spans="1:29" ht="63.75" customHeight="1">
      <c r="A11" s="14">
        <v>1</v>
      </c>
      <c r="B11" s="22" t="s">
        <v>8</v>
      </c>
      <c r="C11" s="13">
        <v>6100</v>
      </c>
      <c r="D11" s="40">
        <v>1250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4" t="s">
        <v>64</v>
      </c>
      <c r="O11" s="12">
        <v>0</v>
      </c>
      <c r="P11" s="30"/>
      <c r="S11" s="1" t="e">
        <f>IF(#REF!="Full",1,0)</f>
        <v>#REF!</v>
      </c>
    </row>
    <row r="12" spans="1:29" ht="63.75" customHeight="1">
      <c r="A12" s="14">
        <v>2</v>
      </c>
      <c r="B12" s="22" t="s">
        <v>25</v>
      </c>
      <c r="C12" s="13">
        <v>21625</v>
      </c>
      <c r="D12" s="40">
        <v>4059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4" t="s">
        <v>64</v>
      </c>
      <c r="O12" s="12">
        <v>0</v>
      </c>
      <c r="P12" s="50" t="s">
        <v>76</v>
      </c>
      <c r="S12" s="1" t="e">
        <f>IF(#REF!="Full",1,0)</f>
        <v>#REF!</v>
      </c>
    </row>
    <row r="13" spans="1:29" ht="63.75" customHeight="1">
      <c r="A13" s="14"/>
      <c r="B13" s="70" t="s">
        <v>31</v>
      </c>
      <c r="C13" s="70"/>
      <c r="D13" s="40"/>
      <c r="E13" s="14"/>
      <c r="F13" s="11"/>
      <c r="G13" s="15"/>
      <c r="H13" s="11"/>
      <c r="I13" s="15"/>
      <c r="J13" s="11"/>
      <c r="K13" s="15"/>
      <c r="L13" s="15"/>
      <c r="M13" s="15"/>
      <c r="N13" s="14"/>
      <c r="O13" s="12"/>
      <c r="P13" s="30"/>
      <c r="S13" s="1" t="e">
        <f>IF(#REF!="Full",1,0)</f>
        <v>#REF!</v>
      </c>
      <c r="AC13" s="1">
        <f>+AE14</f>
        <v>0</v>
      </c>
    </row>
    <row r="14" spans="1:29" ht="63.75" customHeight="1">
      <c r="A14" s="14">
        <v>3</v>
      </c>
      <c r="B14" s="22" t="s">
        <v>9</v>
      </c>
      <c r="C14" s="13">
        <v>6600</v>
      </c>
      <c r="D14" s="40">
        <v>1170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4" t="s">
        <v>64</v>
      </c>
      <c r="O14" s="15"/>
      <c r="P14" s="30"/>
      <c r="S14" s="1" t="e">
        <f>IF(#REF!="Full",1,0)</f>
        <v>#REF!</v>
      </c>
    </row>
    <row r="15" spans="1:29" ht="63.75" customHeight="1">
      <c r="A15" s="14">
        <v>4</v>
      </c>
      <c r="B15" s="22" t="s">
        <v>10</v>
      </c>
      <c r="C15" s="13">
        <v>17240</v>
      </c>
      <c r="D15" s="40">
        <v>3900</v>
      </c>
      <c r="E15" s="14">
        <v>439.98</v>
      </c>
      <c r="F15" s="11">
        <v>446.22</v>
      </c>
      <c r="G15" s="15">
        <v>1820</v>
      </c>
      <c r="H15" s="11">
        <f>1447.25*0.3048</f>
        <v>441.12180000000001</v>
      </c>
      <c r="I15" s="15">
        <v>118.873</v>
      </c>
      <c r="J15" s="11">
        <f>1447.16*0.3048</f>
        <v>441.09436800000003</v>
      </c>
      <c r="K15" s="15">
        <v>115.401</v>
      </c>
      <c r="L15" s="15">
        <v>0</v>
      </c>
      <c r="M15" s="15">
        <v>0</v>
      </c>
      <c r="N15" s="14" t="s">
        <v>64</v>
      </c>
      <c r="O15" s="15"/>
      <c r="P15" s="30"/>
      <c r="S15" s="1" t="e">
        <f>IF(#REF!="Full",1,0)</f>
        <v>#REF!</v>
      </c>
    </row>
    <row r="16" spans="1:29" ht="63.75" customHeight="1">
      <c r="A16" s="14">
        <v>5</v>
      </c>
      <c r="B16" s="22" t="s">
        <v>43</v>
      </c>
      <c r="C16" s="13">
        <v>9000</v>
      </c>
      <c r="D16" s="40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4" t="s">
        <v>64</v>
      </c>
      <c r="O16" s="15"/>
      <c r="P16" s="30"/>
      <c r="S16" s="1" t="e">
        <f>IF(#REF!="Full",1,0)</f>
        <v>#REF!</v>
      </c>
    </row>
    <row r="17" spans="1:26" ht="63.75" customHeight="1">
      <c r="A17" s="14"/>
      <c r="B17" s="70" t="s">
        <v>32</v>
      </c>
      <c r="C17" s="13"/>
      <c r="D17" s="40"/>
      <c r="E17" s="14"/>
      <c r="F17" s="11"/>
      <c r="G17" s="15"/>
      <c r="H17" s="11"/>
      <c r="I17" s="15"/>
      <c r="J17" s="11"/>
      <c r="K17" s="15"/>
      <c r="L17" s="15"/>
      <c r="M17" s="15"/>
      <c r="N17" s="14"/>
      <c r="O17" s="12"/>
      <c r="P17" s="30"/>
      <c r="S17" s="1" t="e">
        <f>IF(#REF!="Full",1,0)</f>
        <v>#REF!</v>
      </c>
      <c r="V17" s="2"/>
      <c r="W17" s="3"/>
      <c r="X17" s="3"/>
      <c r="Y17" s="4"/>
    </row>
    <row r="18" spans="1:26" ht="63.75" customHeight="1">
      <c r="A18" s="14">
        <v>6</v>
      </c>
      <c r="B18" s="22" t="s">
        <v>11</v>
      </c>
      <c r="C18" s="12">
        <v>24000</v>
      </c>
      <c r="D18" s="40">
        <v>2048</v>
      </c>
      <c r="E18" s="15">
        <v>279</v>
      </c>
      <c r="F18" s="11">
        <v>286.5</v>
      </c>
      <c r="G18" s="15">
        <v>1240</v>
      </c>
      <c r="H18" s="11">
        <v>286.3</v>
      </c>
      <c r="I18" s="15">
        <v>1180.596</v>
      </c>
      <c r="J18" s="11">
        <v>286.3</v>
      </c>
      <c r="K18" s="15">
        <v>1180.596</v>
      </c>
      <c r="L18" s="15">
        <v>0</v>
      </c>
      <c r="M18" s="15">
        <v>75</v>
      </c>
      <c r="N18" s="14">
        <v>18000</v>
      </c>
      <c r="O18" s="12"/>
      <c r="P18" s="30"/>
      <c r="Q18" s="19"/>
      <c r="S18" s="1" t="e">
        <f>IF(#REF!="Full",1,0)</f>
        <v>#REF!</v>
      </c>
      <c r="V18" s="2"/>
      <c r="W18" s="3"/>
      <c r="X18" s="3"/>
      <c r="Y18" s="3"/>
    </row>
    <row r="19" spans="1:26" ht="63.75" customHeight="1">
      <c r="A19" s="14">
        <v>7</v>
      </c>
      <c r="B19" s="22" t="s">
        <v>12</v>
      </c>
      <c r="C19" s="13">
        <v>8945</v>
      </c>
      <c r="D19" s="40">
        <v>1830</v>
      </c>
      <c r="E19" s="14">
        <v>347.47500000000002</v>
      </c>
      <c r="F19" s="11">
        <v>360.57</v>
      </c>
      <c r="G19" s="15">
        <v>1485</v>
      </c>
      <c r="H19" s="11">
        <v>356.00700000000001</v>
      </c>
      <c r="I19" s="15">
        <v>398.69</v>
      </c>
      <c r="J19" s="11">
        <v>356.00700000000001</v>
      </c>
      <c r="K19" s="15">
        <v>398.69</v>
      </c>
      <c r="L19" s="15">
        <v>0</v>
      </c>
      <c r="M19" s="15">
        <v>0</v>
      </c>
      <c r="N19" s="12">
        <v>1000</v>
      </c>
      <c r="O19" s="33"/>
      <c r="P19" s="51" t="s">
        <v>75</v>
      </c>
      <c r="Q19" s="19" t="s">
        <v>27</v>
      </c>
      <c r="S19" s="1" t="e">
        <f>IF(#REF!="Full",1,0)</f>
        <v>#REF!</v>
      </c>
      <c r="V19" s="2">
        <v>355.94499999999999</v>
      </c>
      <c r="W19" s="52">
        <v>390.29599999999999</v>
      </c>
      <c r="X19" s="3">
        <v>97.03</v>
      </c>
      <c r="Y19" s="4">
        <v>0</v>
      </c>
      <c r="Z19" s="1">
        <v>0</v>
      </c>
    </row>
    <row r="20" spans="1:26" s="54" customFormat="1" ht="63.75" customHeight="1">
      <c r="A20" s="14">
        <f>+A19+1</f>
        <v>8</v>
      </c>
      <c r="B20" s="22" t="s">
        <v>53</v>
      </c>
      <c r="C20" s="13">
        <v>24500</v>
      </c>
      <c r="D20" s="40">
        <v>2970</v>
      </c>
      <c r="E20" s="15">
        <v>226.3</v>
      </c>
      <c r="F20" s="11">
        <v>239.5</v>
      </c>
      <c r="G20" s="15">
        <v>2890</v>
      </c>
      <c r="H20" s="39">
        <v>237.6</v>
      </c>
      <c r="I20" s="48">
        <v>2148</v>
      </c>
      <c r="J20" s="39">
        <v>237.6</v>
      </c>
      <c r="K20" s="48">
        <v>2148</v>
      </c>
      <c r="L20" s="15">
        <v>150</v>
      </c>
      <c r="M20" s="15">
        <v>150</v>
      </c>
      <c r="N20" s="14">
        <v>15000</v>
      </c>
      <c r="O20" s="33"/>
      <c r="P20" s="30"/>
      <c r="Q20" s="19"/>
      <c r="R20" s="1"/>
      <c r="S20" s="1" t="e">
        <f>IF(#REF!="Full",1,0)</f>
        <v>#REF!</v>
      </c>
      <c r="T20" s="1"/>
      <c r="U20" s="1"/>
      <c r="V20" s="2"/>
      <c r="W20" s="3"/>
      <c r="X20" s="3"/>
      <c r="Y20" s="53"/>
    </row>
    <row r="21" spans="1:26" ht="63.75" customHeight="1">
      <c r="A21" s="14">
        <f>+A20+1</f>
        <v>9</v>
      </c>
      <c r="B21" s="22" t="s">
        <v>28</v>
      </c>
      <c r="C21" s="13">
        <v>6060</v>
      </c>
      <c r="D21" s="40">
        <v>1200</v>
      </c>
      <c r="E21" s="14">
        <v>317.25</v>
      </c>
      <c r="F21" s="11">
        <v>326.3</v>
      </c>
      <c r="G21" s="15">
        <v>370.45499999999998</v>
      </c>
      <c r="H21" s="11">
        <v>326.35000000000002</v>
      </c>
      <c r="I21" s="15">
        <v>370</v>
      </c>
      <c r="J21" s="11">
        <v>326.35000000000002</v>
      </c>
      <c r="K21" s="15">
        <v>370</v>
      </c>
      <c r="L21" s="38">
        <v>30</v>
      </c>
      <c r="M21" s="15">
        <v>30</v>
      </c>
      <c r="N21" s="14">
        <v>2500</v>
      </c>
      <c r="O21" s="33"/>
      <c r="P21" s="30"/>
      <c r="Q21" s="19"/>
      <c r="S21" s="1" t="e">
        <f>IF(#REF!="Full",1,0)</f>
        <v>#REF!</v>
      </c>
      <c r="V21" s="2"/>
      <c r="W21" s="52"/>
      <c r="X21" s="3"/>
      <c r="Y21" s="4"/>
    </row>
    <row r="22" spans="1:26" s="54" customFormat="1" ht="63.75" customHeight="1">
      <c r="A22" s="14">
        <v>10</v>
      </c>
      <c r="B22" s="22" t="s">
        <v>29</v>
      </c>
      <c r="C22" s="13">
        <v>11000</v>
      </c>
      <c r="D22" s="40">
        <v>1107</v>
      </c>
      <c r="E22" s="15">
        <v>142</v>
      </c>
      <c r="F22" s="11">
        <v>147.5</v>
      </c>
      <c r="G22" s="15">
        <v>840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4">
        <v>6000</v>
      </c>
      <c r="O22" s="12"/>
      <c r="P22" s="30"/>
      <c r="Q22" s="19"/>
      <c r="R22" s="1"/>
      <c r="S22" s="1" t="e">
        <f>IF(#REF!="Full",1,0)</f>
        <v>#REF!</v>
      </c>
      <c r="T22" s="1"/>
      <c r="U22" s="1"/>
      <c r="V22" s="2"/>
      <c r="W22" s="3"/>
      <c r="X22" s="3"/>
      <c r="Y22" s="55"/>
    </row>
    <row r="23" spans="1:26" ht="63.75" customHeight="1">
      <c r="A23" s="14">
        <v>11</v>
      </c>
      <c r="B23" s="22" t="s">
        <v>54</v>
      </c>
      <c r="C23" s="13">
        <v>14000</v>
      </c>
      <c r="D23" s="40">
        <v>2230</v>
      </c>
      <c r="E23" s="15">
        <v>352.5</v>
      </c>
      <c r="F23" s="11">
        <v>358.7</v>
      </c>
      <c r="G23" s="15">
        <v>1852.7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14">
        <v>500</v>
      </c>
      <c r="O23" s="33"/>
      <c r="P23" s="30"/>
      <c r="Q23" s="19"/>
      <c r="V23" s="2" t="s">
        <v>65</v>
      </c>
      <c r="W23" s="3"/>
      <c r="X23" s="3"/>
      <c r="Y23" s="3"/>
    </row>
    <row r="24" spans="1:26" ht="63.75" customHeight="1">
      <c r="A24" s="14">
        <v>12</v>
      </c>
      <c r="B24" s="22" t="s">
        <v>37</v>
      </c>
      <c r="C24" s="13">
        <v>8500</v>
      </c>
      <c r="D24" s="40">
        <v>889</v>
      </c>
      <c r="E24" s="15">
        <v>270.5</v>
      </c>
      <c r="F24" s="11">
        <v>277.5</v>
      </c>
      <c r="G24" s="15">
        <v>571.22</v>
      </c>
      <c r="H24" s="11">
        <v>277.25</v>
      </c>
      <c r="I24" s="15">
        <v>537.10599999999999</v>
      </c>
      <c r="J24" s="11">
        <v>277.25</v>
      </c>
      <c r="K24" s="15">
        <v>537.10599999999999</v>
      </c>
      <c r="L24" s="15">
        <v>0</v>
      </c>
      <c r="M24" s="15">
        <v>0</v>
      </c>
      <c r="N24" s="14">
        <v>6900</v>
      </c>
      <c r="O24" s="33"/>
      <c r="P24" s="30"/>
      <c r="Q24" s="19"/>
      <c r="V24" s="2"/>
      <c r="W24" s="3"/>
      <c r="X24" s="3"/>
      <c r="Y24" s="3"/>
    </row>
    <row r="25" spans="1:26" ht="63.75" customHeight="1">
      <c r="A25" s="14">
        <v>13</v>
      </c>
      <c r="B25" s="22" t="s">
        <v>38</v>
      </c>
      <c r="C25" s="13">
        <v>9500</v>
      </c>
      <c r="D25" s="40">
        <v>830</v>
      </c>
      <c r="E25" s="15">
        <v>148</v>
      </c>
      <c r="F25" s="11">
        <v>155.5</v>
      </c>
      <c r="G25" s="15">
        <v>567</v>
      </c>
      <c r="H25" s="49">
        <v>154.69999999999999</v>
      </c>
      <c r="I25" s="48">
        <v>474</v>
      </c>
      <c r="J25" s="49">
        <v>154.69999999999999</v>
      </c>
      <c r="K25" s="48">
        <v>474</v>
      </c>
      <c r="L25" s="15">
        <v>0</v>
      </c>
      <c r="M25" s="15">
        <v>0</v>
      </c>
      <c r="N25" s="14">
        <v>2000</v>
      </c>
      <c r="O25" s="15"/>
      <c r="P25" s="30"/>
      <c r="Q25" s="19"/>
    </row>
    <row r="26" spans="1:26" ht="63.75" customHeight="1">
      <c r="A26" s="14">
        <v>14</v>
      </c>
      <c r="B26" s="22" t="s">
        <v>44</v>
      </c>
      <c r="C26" s="13">
        <v>24500</v>
      </c>
      <c r="D26" s="40">
        <v>10393</v>
      </c>
      <c r="E26" s="15"/>
      <c r="F26" s="11">
        <v>243</v>
      </c>
      <c r="G26" s="15">
        <v>10393</v>
      </c>
      <c r="H26" s="39">
        <v>239</v>
      </c>
      <c r="I26" s="15">
        <v>6740</v>
      </c>
      <c r="J26" s="39">
        <v>239</v>
      </c>
      <c r="K26" s="15">
        <v>6740</v>
      </c>
      <c r="L26" s="40">
        <v>0</v>
      </c>
      <c r="M26" s="40">
        <v>0</v>
      </c>
      <c r="N26" s="14">
        <v>9500</v>
      </c>
      <c r="O26" s="33"/>
      <c r="P26" s="30"/>
      <c r="Q26" s="19"/>
    </row>
    <row r="27" spans="1:26" ht="63.75" customHeight="1">
      <c r="A27" s="14">
        <v>15</v>
      </c>
      <c r="B27" s="22" t="s">
        <v>46</v>
      </c>
      <c r="C27" s="13">
        <v>15000</v>
      </c>
      <c r="D27" s="40">
        <v>1930</v>
      </c>
      <c r="E27" s="15"/>
      <c r="F27" s="11">
        <v>165</v>
      </c>
      <c r="G27" s="15">
        <v>134</v>
      </c>
      <c r="H27" s="41" t="s">
        <v>52</v>
      </c>
      <c r="I27" s="42" t="s">
        <v>52</v>
      </c>
      <c r="J27" s="41" t="s">
        <v>52</v>
      </c>
      <c r="K27" s="42" t="s">
        <v>52</v>
      </c>
      <c r="L27" s="42" t="s">
        <v>52</v>
      </c>
      <c r="M27" s="42" t="s">
        <v>52</v>
      </c>
      <c r="N27" s="56" t="s">
        <v>64</v>
      </c>
      <c r="O27" s="12"/>
      <c r="P27" s="21" t="s">
        <v>60</v>
      </c>
      <c r="Q27" s="19"/>
    </row>
    <row r="28" spans="1:26" ht="63.75" customHeight="1">
      <c r="A28" s="14">
        <v>16</v>
      </c>
      <c r="B28" s="22" t="s">
        <v>45</v>
      </c>
      <c r="C28" s="13">
        <v>13000</v>
      </c>
      <c r="D28" s="40">
        <v>1727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57">
        <v>0</v>
      </c>
      <c r="M28" s="58">
        <v>0</v>
      </c>
      <c r="N28" s="12">
        <v>1000</v>
      </c>
      <c r="O28" s="33">
        <v>0</v>
      </c>
      <c r="P28" s="59" t="s">
        <v>60</v>
      </c>
      <c r="Q28" s="19"/>
    </row>
    <row r="29" spans="1:26" ht="63.75" customHeight="1">
      <c r="A29" s="14">
        <v>17</v>
      </c>
      <c r="B29" s="22" t="s">
        <v>39</v>
      </c>
      <c r="C29" s="13">
        <v>6000</v>
      </c>
      <c r="D29" s="40">
        <v>620</v>
      </c>
      <c r="E29" s="15">
        <v>144</v>
      </c>
      <c r="F29" s="11">
        <v>151.5</v>
      </c>
      <c r="G29" s="15">
        <v>408</v>
      </c>
      <c r="H29" s="47">
        <v>151.5</v>
      </c>
      <c r="I29" s="48">
        <v>408</v>
      </c>
      <c r="J29" s="47">
        <v>151.5</v>
      </c>
      <c r="K29" s="48">
        <v>408</v>
      </c>
      <c r="L29" s="57">
        <v>0</v>
      </c>
      <c r="M29" s="57">
        <v>0</v>
      </c>
      <c r="N29" s="14">
        <v>2000</v>
      </c>
      <c r="O29" s="33"/>
      <c r="P29" s="30"/>
      <c r="Q29" s="19"/>
    </row>
    <row r="30" spans="1:26" ht="63.75" customHeight="1">
      <c r="A30" s="14"/>
      <c r="B30" s="70" t="s">
        <v>33</v>
      </c>
      <c r="C30" s="13"/>
      <c r="D30" s="40"/>
      <c r="E30" s="14"/>
      <c r="F30" s="11"/>
      <c r="G30" s="15"/>
      <c r="H30" s="11"/>
      <c r="I30" s="15"/>
      <c r="J30" s="11"/>
      <c r="K30" s="15"/>
      <c r="L30" s="15"/>
      <c r="M30" s="15"/>
      <c r="N30" s="14"/>
      <c r="O30" s="12"/>
      <c r="P30" s="30"/>
      <c r="S30" s="1" t="e">
        <f>IF(#REF!="Full",1,0)</f>
        <v>#REF!</v>
      </c>
    </row>
    <row r="31" spans="1:26" ht="63.75" customHeight="1">
      <c r="A31" s="14">
        <v>18</v>
      </c>
      <c r="B31" s="22" t="s">
        <v>13</v>
      </c>
      <c r="C31" s="13">
        <v>7571</v>
      </c>
      <c r="D31" s="40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4" t="s">
        <v>64</v>
      </c>
      <c r="O31" s="12">
        <v>6</v>
      </c>
      <c r="P31" s="30"/>
      <c r="S31" s="1" t="e">
        <f>IF(#REF!="Full",1,0)</f>
        <v>#REF!</v>
      </c>
      <c r="W31" s="11">
        <v>348.69</v>
      </c>
    </row>
    <row r="32" spans="1:26" ht="63.75" customHeight="1">
      <c r="A32" s="14">
        <v>19</v>
      </c>
      <c r="B32" s="22" t="s">
        <v>14</v>
      </c>
      <c r="C32" s="13">
        <v>5150</v>
      </c>
      <c r="D32" s="40">
        <v>600</v>
      </c>
      <c r="E32" s="14">
        <v>151.18</v>
      </c>
      <c r="F32" s="11">
        <v>159.41</v>
      </c>
      <c r="G32" s="15">
        <v>406.62</v>
      </c>
      <c r="H32" s="11">
        <v>158.25</v>
      </c>
      <c r="I32" s="15">
        <v>302.29500000000002</v>
      </c>
      <c r="J32" s="11">
        <v>158.19999999999999</v>
      </c>
      <c r="K32" s="15">
        <v>298.363</v>
      </c>
      <c r="L32" s="15">
        <v>0</v>
      </c>
      <c r="M32" s="15">
        <v>45</v>
      </c>
      <c r="N32" s="14">
        <v>3500</v>
      </c>
      <c r="O32" s="15">
        <v>0</v>
      </c>
      <c r="P32" s="30"/>
      <c r="S32" s="1" t="e">
        <f>IF(#REF!="Full",1,0)</f>
        <v>#REF!</v>
      </c>
    </row>
    <row r="33" spans="1:26" ht="63.75" customHeight="1">
      <c r="A33" s="14">
        <v>20</v>
      </c>
      <c r="B33" s="22" t="s">
        <v>63</v>
      </c>
      <c r="C33" s="13">
        <v>13086</v>
      </c>
      <c r="D33" s="40">
        <v>4440</v>
      </c>
      <c r="E33" s="15">
        <v>445.7</v>
      </c>
      <c r="F33" s="11">
        <v>451.85</v>
      </c>
      <c r="G33" s="15">
        <v>2200</v>
      </c>
      <c r="H33" s="11">
        <f>1455.5*0.3048</f>
        <v>443.63640000000004</v>
      </c>
      <c r="I33" s="15">
        <v>83.63</v>
      </c>
      <c r="J33" s="11">
        <f>1455.42*0.3048</f>
        <v>443.61201600000004</v>
      </c>
      <c r="K33" s="15">
        <v>82.2</v>
      </c>
      <c r="L33" s="15">
        <v>0</v>
      </c>
      <c r="M33" s="15">
        <v>0</v>
      </c>
      <c r="N33" s="14" t="s">
        <v>64</v>
      </c>
      <c r="O33" s="12"/>
      <c r="P33" s="30"/>
      <c r="S33" s="1" t="e">
        <f>IF(#REF!="Full",1,0)</f>
        <v>#REF!</v>
      </c>
    </row>
    <row r="34" spans="1:26" ht="63.75" customHeight="1">
      <c r="A34" s="14"/>
      <c r="B34" s="70" t="s">
        <v>36</v>
      </c>
      <c r="C34" s="13"/>
      <c r="D34" s="40"/>
      <c r="E34" s="14"/>
      <c r="F34" s="11"/>
      <c r="G34" s="15"/>
      <c r="H34" s="11"/>
      <c r="I34" s="15"/>
      <c r="J34" s="11"/>
      <c r="K34" s="15"/>
      <c r="L34" s="15"/>
      <c r="M34" s="15"/>
      <c r="N34" s="14"/>
      <c r="O34" s="12"/>
      <c r="P34" s="30"/>
      <c r="S34" s="1" t="e">
        <f>IF(#REF!="Full",1,0)</f>
        <v>#REF!</v>
      </c>
    </row>
    <row r="35" spans="1:26" ht="63.75" customHeight="1">
      <c r="A35" s="14">
        <v>21</v>
      </c>
      <c r="B35" s="22" t="s">
        <v>15</v>
      </c>
      <c r="C35" s="13">
        <v>7500</v>
      </c>
      <c r="D35" s="40">
        <v>640</v>
      </c>
      <c r="E35" s="14">
        <v>107</v>
      </c>
      <c r="F35" s="11">
        <v>115.25</v>
      </c>
      <c r="G35" s="15">
        <v>367</v>
      </c>
      <c r="H35" s="11">
        <f>(0*2.54)/100+(17*0.3048)+E35</f>
        <v>112.1816</v>
      </c>
      <c r="I35" s="15">
        <v>210.595</v>
      </c>
      <c r="J35" s="11">
        <v>113</v>
      </c>
      <c r="K35" s="15">
        <v>204.357</v>
      </c>
      <c r="L35" s="15">
        <v>0</v>
      </c>
      <c r="M35" s="15">
        <v>45</v>
      </c>
      <c r="N35" s="14">
        <v>5000</v>
      </c>
      <c r="O35" s="33"/>
      <c r="P35" s="30"/>
      <c r="S35" s="1" t="e">
        <f>IF(#REF!="Full",1,0)</f>
        <v>#REF!</v>
      </c>
      <c r="W35" s="11">
        <f>(0*2.54)/100+(17.5*0.3048)+E35</f>
        <v>112.334</v>
      </c>
    </row>
    <row r="36" spans="1:26" ht="63.75" customHeight="1">
      <c r="A36" s="14">
        <v>22</v>
      </c>
      <c r="B36" s="22" t="s">
        <v>16</v>
      </c>
      <c r="C36" s="13">
        <v>8700</v>
      </c>
      <c r="D36" s="40">
        <v>2610</v>
      </c>
      <c r="E36" s="14">
        <v>86.77</v>
      </c>
      <c r="F36" s="11">
        <v>97.23</v>
      </c>
      <c r="G36" s="15">
        <v>2135</v>
      </c>
      <c r="H36" s="11">
        <f>(0*2.54)/100+(33*0.3048)+E36</f>
        <v>96.828400000000002</v>
      </c>
      <c r="I36" s="15">
        <v>1832.59</v>
      </c>
      <c r="J36" s="11">
        <f>(9*2.54)/100+(32*0.3048)+E36</f>
        <v>96.752200000000002</v>
      </c>
      <c r="K36" s="15">
        <v>1783.62</v>
      </c>
      <c r="L36" s="15">
        <v>0</v>
      </c>
      <c r="M36" s="15">
        <v>150</v>
      </c>
      <c r="N36" s="14">
        <v>8700</v>
      </c>
      <c r="O36" s="12"/>
      <c r="P36" s="30"/>
      <c r="S36" s="1" t="e">
        <f>IF(#REF!="Full",1,0)</f>
        <v>#REF!</v>
      </c>
      <c r="V36" s="60">
        <f>(33*0.3048)+2.54+E36</f>
        <v>99.368399999999994</v>
      </c>
    </row>
    <row r="37" spans="1:26" ht="63.75" customHeight="1">
      <c r="A37" s="14">
        <v>23</v>
      </c>
      <c r="B37" s="22" t="s">
        <v>17</v>
      </c>
      <c r="C37" s="13">
        <v>5180</v>
      </c>
      <c r="D37" s="40">
        <v>5180</v>
      </c>
      <c r="E37" s="14">
        <v>192.33</v>
      </c>
      <c r="F37" s="11">
        <v>203</v>
      </c>
      <c r="G37" s="15">
        <v>2912</v>
      </c>
      <c r="H37" s="11">
        <f>(6*2.54)/100+(25*0.3048)+E37</f>
        <v>200.10240000000002</v>
      </c>
      <c r="I37" s="15">
        <v>1135</v>
      </c>
      <c r="J37" s="11">
        <f>(5*2.54)/100+(25*0.3048)+E37</f>
        <v>200.077</v>
      </c>
      <c r="K37" s="15">
        <v>1124</v>
      </c>
      <c r="L37" s="15">
        <v>0</v>
      </c>
      <c r="M37" s="15">
        <v>110</v>
      </c>
      <c r="N37" s="14">
        <v>5180</v>
      </c>
      <c r="O37" s="12"/>
      <c r="P37" s="30"/>
      <c r="S37" s="1" t="e">
        <f>IF(#REF!="Full",1,0)</f>
        <v>#REF!</v>
      </c>
    </row>
    <row r="38" spans="1:26" ht="63.75" customHeight="1">
      <c r="A38" s="14"/>
      <c r="B38" s="22"/>
      <c r="C38" s="13"/>
      <c r="D38" s="40"/>
      <c r="E38" s="14"/>
      <c r="F38" s="11"/>
      <c r="G38" s="15"/>
      <c r="H38" s="11"/>
      <c r="I38" s="15"/>
      <c r="J38" s="11"/>
      <c r="K38" s="15"/>
      <c r="L38" s="15"/>
      <c r="M38" s="15"/>
      <c r="N38" s="34"/>
      <c r="O38" s="12"/>
      <c r="P38" s="14" t="s">
        <v>61</v>
      </c>
    </row>
    <row r="39" spans="1:26" ht="63.75" customHeight="1">
      <c r="A39" s="14"/>
      <c r="B39" s="70" t="s">
        <v>34</v>
      </c>
      <c r="C39" s="13"/>
      <c r="D39" s="40"/>
      <c r="E39" s="14"/>
      <c r="F39" s="11"/>
      <c r="G39" s="15"/>
      <c r="H39" s="11"/>
      <c r="I39" s="15"/>
      <c r="J39" s="11"/>
      <c r="K39" s="15"/>
      <c r="L39" s="15"/>
      <c r="M39" s="15"/>
      <c r="N39" s="14"/>
      <c r="O39" s="12"/>
      <c r="P39" s="30"/>
      <c r="S39" s="1" t="e">
        <f>IF(#REF!="Full",1,0)</f>
        <v>#REF!</v>
      </c>
    </row>
    <row r="40" spans="1:26" ht="63.75" customHeight="1">
      <c r="A40" s="14">
        <v>24</v>
      </c>
      <c r="B40" s="14" t="s">
        <v>19</v>
      </c>
      <c r="C40" s="13">
        <v>16005</v>
      </c>
      <c r="D40" s="40">
        <v>2171</v>
      </c>
      <c r="E40" s="14">
        <v>74.42</v>
      </c>
      <c r="F40" s="11">
        <v>81.239999999999995</v>
      </c>
      <c r="G40" s="15">
        <v>558</v>
      </c>
      <c r="H40" s="61">
        <v>81.19</v>
      </c>
      <c r="I40" s="15">
        <v>551.07000000000005</v>
      </c>
      <c r="J40" s="61">
        <v>81.23</v>
      </c>
      <c r="K40" s="15">
        <v>557.89</v>
      </c>
      <c r="L40" s="15">
        <v>0</v>
      </c>
      <c r="M40" s="15">
        <v>30</v>
      </c>
      <c r="N40" s="14">
        <v>2360</v>
      </c>
      <c r="O40" s="33">
        <v>0</v>
      </c>
      <c r="P40" s="63" t="s">
        <v>87</v>
      </c>
      <c r="S40" s="1" t="e">
        <f>IF(#REF!="Full",1,0)</f>
        <v>#REF!</v>
      </c>
    </row>
    <row r="41" spans="1:26" s="6" customFormat="1" ht="63.75" customHeight="1">
      <c r="A41" s="14">
        <v>25</v>
      </c>
      <c r="B41" s="14" t="s">
        <v>22</v>
      </c>
      <c r="C41" s="13">
        <v>24710</v>
      </c>
      <c r="D41" s="40">
        <v>4270</v>
      </c>
      <c r="E41" s="62">
        <v>70</v>
      </c>
      <c r="F41" s="11">
        <v>74</v>
      </c>
      <c r="G41" s="15">
        <v>730</v>
      </c>
      <c r="H41" s="11">
        <v>73.38</v>
      </c>
      <c r="I41" s="15">
        <v>612.29</v>
      </c>
      <c r="J41" s="11">
        <v>73.2</v>
      </c>
      <c r="K41" s="15">
        <v>582.59</v>
      </c>
      <c r="L41" s="15">
        <v>4150</v>
      </c>
      <c r="M41" s="15">
        <v>250</v>
      </c>
      <c r="N41" s="14">
        <v>24700</v>
      </c>
      <c r="O41" s="12">
        <v>0</v>
      </c>
      <c r="P41" s="71" t="s">
        <v>86</v>
      </c>
      <c r="S41" s="1" t="e">
        <f>IF(#REF!="Full",1,0)</f>
        <v>#REF!</v>
      </c>
    </row>
    <row r="42" spans="1:26" s="6" customFormat="1" ht="63.75" customHeight="1">
      <c r="A42" s="14">
        <v>26</v>
      </c>
      <c r="B42" s="14" t="s">
        <v>40</v>
      </c>
      <c r="C42" s="13">
        <v>2580</v>
      </c>
      <c r="D42" s="40">
        <v>367</v>
      </c>
      <c r="E42" s="14">
        <v>105.45</v>
      </c>
      <c r="F42" s="11">
        <v>116.7</v>
      </c>
      <c r="G42" s="15">
        <v>87.96</v>
      </c>
      <c r="H42" s="11">
        <v>108.1</v>
      </c>
      <c r="I42" s="15">
        <v>9</v>
      </c>
      <c r="J42" s="11">
        <v>107.9</v>
      </c>
      <c r="K42" s="15">
        <v>7</v>
      </c>
      <c r="L42" s="15">
        <v>0</v>
      </c>
      <c r="M42" s="15">
        <v>0</v>
      </c>
      <c r="N42" s="14">
        <v>1000</v>
      </c>
      <c r="O42" s="33">
        <v>0</v>
      </c>
      <c r="P42" s="50" t="s">
        <v>79</v>
      </c>
      <c r="S42" s="1"/>
    </row>
    <row r="43" spans="1:26" s="6" customFormat="1" ht="63.75" customHeight="1">
      <c r="A43" s="14">
        <v>27</v>
      </c>
      <c r="B43" s="22" t="s">
        <v>48</v>
      </c>
      <c r="C43" s="13">
        <v>13591</v>
      </c>
      <c r="D43" s="40">
        <v>2047</v>
      </c>
      <c r="E43" s="14" t="s">
        <v>52</v>
      </c>
      <c r="F43" s="11" t="s">
        <v>52</v>
      </c>
      <c r="G43" s="15" t="s">
        <v>52</v>
      </c>
      <c r="H43" s="68"/>
      <c r="I43" s="15"/>
      <c r="J43" s="68"/>
      <c r="K43" s="15"/>
      <c r="L43" s="15" t="s">
        <v>52</v>
      </c>
      <c r="M43" s="15" t="s">
        <v>52</v>
      </c>
      <c r="N43" s="14" t="s">
        <v>64</v>
      </c>
      <c r="O43" s="15"/>
      <c r="P43" s="63" t="s">
        <v>77</v>
      </c>
      <c r="S43" s="1"/>
    </row>
    <row r="44" spans="1:26" s="6" customFormat="1" ht="63.75" customHeight="1">
      <c r="A44" s="14">
        <v>28</v>
      </c>
      <c r="B44" s="22" t="s">
        <v>47</v>
      </c>
      <c r="C44" s="13">
        <v>10132</v>
      </c>
      <c r="D44" s="40">
        <v>2177</v>
      </c>
      <c r="E44" s="14"/>
      <c r="F44" s="11">
        <v>132.5</v>
      </c>
      <c r="G44" s="15">
        <v>1260</v>
      </c>
      <c r="H44" s="68">
        <v>124.8</v>
      </c>
      <c r="I44" s="15"/>
      <c r="J44" s="68">
        <v>124.8</v>
      </c>
      <c r="K44" s="15"/>
      <c r="L44" s="30"/>
      <c r="M44" s="30"/>
      <c r="N44" s="14">
        <v>5000</v>
      </c>
      <c r="O44" s="64"/>
      <c r="P44" s="65" t="s">
        <v>80</v>
      </c>
      <c r="S44" s="1"/>
      <c r="T44" s="69"/>
    </row>
    <row r="45" spans="1:26" s="6" customFormat="1" ht="63.75" customHeight="1">
      <c r="A45" s="14">
        <v>29</v>
      </c>
      <c r="B45" s="22" t="s">
        <v>42</v>
      </c>
      <c r="C45" s="12">
        <v>10000</v>
      </c>
      <c r="D45" s="40">
        <v>8140</v>
      </c>
      <c r="E45" s="14">
        <v>121.61</v>
      </c>
      <c r="F45" s="11">
        <v>124.05</v>
      </c>
      <c r="G45" s="15">
        <v>8400</v>
      </c>
      <c r="H45" s="11">
        <v>123.9</v>
      </c>
      <c r="I45" s="15">
        <v>8250</v>
      </c>
      <c r="J45" s="11">
        <v>123.9</v>
      </c>
      <c r="K45" s="15">
        <v>8250</v>
      </c>
      <c r="L45" s="12">
        <v>347</v>
      </c>
      <c r="M45" s="12">
        <v>0</v>
      </c>
      <c r="N45" s="14">
        <v>4000</v>
      </c>
      <c r="O45" s="15"/>
      <c r="P45" s="30"/>
      <c r="S45" s="1"/>
    </row>
    <row r="46" spans="1:26" s="18" customFormat="1" ht="48" customHeight="1">
      <c r="A46" s="82" t="s">
        <v>58</v>
      </c>
      <c r="B46" s="82"/>
      <c r="C46" s="21">
        <f t="shared" ref="C46" si="0">SUM(C11:C45)</f>
        <v>349775</v>
      </c>
      <c r="D46" s="21"/>
      <c r="E46" s="21"/>
      <c r="F46" s="68"/>
      <c r="G46" s="21">
        <f t="shared" ref="G46" si="1">SUM(G11:G45)</f>
        <v>46386.084999999999</v>
      </c>
      <c r="H46" s="11"/>
      <c r="I46" s="21">
        <f>SUM(I11:I45)</f>
        <v>28572.605999999996</v>
      </c>
      <c r="J46" s="11"/>
      <c r="K46" s="21">
        <f>SUM(K11:K45)</f>
        <v>28472.684000000001</v>
      </c>
      <c r="L46" s="21">
        <f>SUM(L11:L45)</f>
        <v>4677</v>
      </c>
      <c r="M46" s="21">
        <f>SUM(M11:M45)</f>
        <v>885</v>
      </c>
      <c r="N46" s="21">
        <f>SUM(N18:N45)</f>
        <v>123840</v>
      </c>
      <c r="O46" s="21"/>
      <c r="P46" s="68"/>
      <c r="S46" s="5"/>
    </row>
    <row r="47" spans="1:26" s="6" customFormat="1" ht="39" customHeight="1">
      <c r="A47" s="86" t="s">
        <v>57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S47" s="1"/>
    </row>
    <row r="48" spans="1:26" s="6" customFormat="1" ht="63.75" customHeight="1">
      <c r="A48" s="14"/>
      <c r="B48" s="70" t="s">
        <v>35</v>
      </c>
      <c r="C48" s="70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44"/>
      <c r="O48" s="12"/>
      <c r="P48" s="14"/>
      <c r="S48" s="1" t="e">
        <f>IF(#REF!="Full",1,0)</f>
        <v>#REF!</v>
      </c>
      <c r="X48" s="35">
        <f>(4*0.3048)+E49</f>
        <v>308.75920000000002</v>
      </c>
      <c r="Z48" s="35">
        <f>1*0.3048+E49</f>
        <v>307.84480000000002</v>
      </c>
    </row>
    <row r="49" spans="1:25" s="6" customFormat="1" ht="63.75" customHeight="1">
      <c r="A49" s="14">
        <v>1</v>
      </c>
      <c r="B49" s="22" t="s">
        <v>26</v>
      </c>
      <c r="C49" s="13">
        <v>15246</v>
      </c>
      <c r="D49" s="40">
        <v>9400</v>
      </c>
      <c r="E49" s="14">
        <v>307.54000000000002</v>
      </c>
      <c r="F49" s="11">
        <v>310.27999999999997</v>
      </c>
      <c r="G49" s="15"/>
      <c r="H49" s="11">
        <v>308.02999999999997</v>
      </c>
      <c r="I49" s="14"/>
      <c r="J49" s="11">
        <v>308.02999999999997</v>
      </c>
      <c r="K49" s="14"/>
      <c r="L49" s="12"/>
      <c r="M49" s="12"/>
      <c r="N49" s="12">
        <v>8000</v>
      </c>
      <c r="O49" s="12"/>
      <c r="P49" s="50" t="s">
        <v>82</v>
      </c>
      <c r="S49" s="1" t="e">
        <f>IF(#REF!="Full",1,0)</f>
        <v>#REF!</v>
      </c>
      <c r="T49" s="6">
        <f>3*0.3048+E49</f>
        <v>308.45440000000002</v>
      </c>
      <c r="U49" s="6">
        <f>1*0.3048+307.54</f>
        <v>307.84480000000002</v>
      </c>
      <c r="Y49" s="26">
        <f>F49-2.4</f>
        <v>307.88</v>
      </c>
    </row>
    <row r="50" spans="1:25" s="6" customFormat="1" ht="63.75" customHeight="1">
      <c r="A50" s="14">
        <v>2</v>
      </c>
      <c r="B50" s="22" t="s">
        <v>24</v>
      </c>
      <c r="C50" s="13">
        <v>12835</v>
      </c>
      <c r="D50" s="40">
        <v>3500</v>
      </c>
      <c r="E50" s="14">
        <v>385.64800000000002</v>
      </c>
      <c r="F50" s="11">
        <v>396.54500000000002</v>
      </c>
      <c r="G50" s="15">
        <v>2467</v>
      </c>
      <c r="H50" s="11">
        <v>386.404</v>
      </c>
      <c r="I50" s="61">
        <v>39.841500000000003</v>
      </c>
      <c r="J50" s="11">
        <v>386.49549999999999</v>
      </c>
      <c r="K50" s="72">
        <v>44.061</v>
      </c>
      <c r="L50" s="12" t="s">
        <v>62</v>
      </c>
      <c r="M50" s="12">
        <v>0</v>
      </c>
      <c r="N50" s="14" t="s">
        <v>64</v>
      </c>
      <c r="O50" s="12">
        <v>9</v>
      </c>
      <c r="P50" s="30"/>
      <c r="S50" s="1" t="e">
        <f>IF(#REF!="Full",1,0)</f>
        <v>#REF!</v>
      </c>
      <c r="Y50" s="6">
        <f>307.54+0.3</f>
        <v>307.84000000000003</v>
      </c>
    </row>
    <row r="51" spans="1:25" ht="63.75" customHeight="1">
      <c r="A51" s="68"/>
      <c r="B51" s="70" t="s">
        <v>6</v>
      </c>
      <c r="C51" s="13"/>
      <c r="D51" s="40"/>
      <c r="E51" s="14"/>
      <c r="F51" s="11"/>
      <c r="G51" s="15"/>
      <c r="H51" s="11"/>
      <c r="I51" s="15"/>
      <c r="J51" s="11"/>
      <c r="K51" s="15"/>
      <c r="L51" s="12"/>
      <c r="M51" s="12"/>
      <c r="N51" s="14"/>
      <c r="O51" s="12"/>
      <c r="P51" s="30"/>
      <c r="S51" s="1" t="e">
        <f>IF(#REF!="Full",1,0)</f>
        <v>#REF!</v>
      </c>
      <c r="W51" s="1">
        <f>69.125*35.315</f>
        <v>2441.149375</v>
      </c>
    </row>
    <row r="52" spans="1:25" ht="81" customHeight="1">
      <c r="A52" s="14">
        <v>3</v>
      </c>
      <c r="B52" s="22" t="s">
        <v>7</v>
      </c>
      <c r="C52" s="13">
        <v>9200</v>
      </c>
      <c r="D52" s="40">
        <v>2000</v>
      </c>
      <c r="E52" s="14">
        <v>507.49</v>
      </c>
      <c r="F52" s="11">
        <v>514.80999999999995</v>
      </c>
      <c r="G52" s="15">
        <v>1572</v>
      </c>
      <c r="H52" s="11">
        <f>1670.3*0.3048</f>
        <v>509.10744</v>
      </c>
      <c r="I52" s="15">
        <v>456.88</v>
      </c>
      <c r="J52" s="11">
        <f>1670.3*0.3048</f>
        <v>509.10744</v>
      </c>
      <c r="K52" s="15">
        <v>456.88</v>
      </c>
      <c r="L52" s="12">
        <v>0</v>
      </c>
      <c r="M52" s="12">
        <v>0</v>
      </c>
      <c r="N52" s="14" t="s">
        <v>64</v>
      </c>
      <c r="O52" s="12"/>
      <c r="P52" s="14" t="s">
        <v>81</v>
      </c>
      <c r="S52" s="1" t="e">
        <f>IF(#REF!="Full",1,0)</f>
        <v>#REF!</v>
      </c>
      <c r="W52" s="25"/>
      <c r="X52" s="25"/>
      <c r="Y52" s="25"/>
    </row>
    <row r="53" spans="1:25" s="6" customFormat="1" ht="63.75" customHeight="1">
      <c r="A53" s="68"/>
      <c r="B53" s="70" t="s">
        <v>55</v>
      </c>
      <c r="C53" s="21"/>
      <c r="D53" s="40"/>
      <c r="E53" s="21"/>
      <c r="F53" s="11"/>
      <c r="G53" s="11"/>
      <c r="H53" s="68"/>
      <c r="I53" s="14"/>
      <c r="J53" s="68"/>
      <c r="K53" s="14"/>
      <c r="L53" s="12"/>
      <c r="M53" s="12"/>
      <c r="N53" s="14"/>
      <c r="O53" s="12"/>
      <c r="P53" s="30"/>
      <c r="W53" s="23"/>
      <c r="X53" s="23"/>
      <c r="Y53" s="23"/>
    </row>
    <row r="54" spans="1:25" ht="63.75" customHeight="1">
      <c r="A54" s="14">
        <v>4</v>
      </c>
      <c r="B54" s="22" t="s">
        <v>18</v>
      </c>
      <c r="C54" s="13">
        <v>18193</v>
      </c>
      <c r="D54" s="40">
        <v>2600</v>
      </c>
      <c r="E54" s="14">
        <v>243.8</v>
      </c>
      <c r="F54" s="11">
        <v>253</v>
      </c>
      <c r="G54" s="15">
        <v>3139</v>
      </c>
      <c r="H54" s="11">
        <f>(26*0.3048)+(7*2.54)/100+E54</f>
        <v>251.90260000000001</v>
      </c>
      <c r="I54" s="15">
        <v>2515.48</v>
      </c>
      <c r="J54" s="11">
        <f>(26*0.3048)+(5*2.54)/100+E54</f>
        <v>251.85180000000003</v>
      </c>
      <c r="K54" s="15">
        <v>2483.85</v>
      </c>
      <c r="L54" s="12">
        <v>0</v>
      </c>
      <c r="M54" s="12">
        <v>100</v>
      </c>
      <c r="N54" s="14">
        <v>18193</v>
      </c>
      <c r="O54" s="33"/>
      <c r="P54" s="30"/>
      <c r="S54" s="1" t="e">
        <f>IF(#REF!="Full",1,0)</f>
        <v>#REF!</v>
      </c>
      <c r="W54" s="25"/>
      <c r="X54" s="25">
        <f>(23*0.3048)+(10*2.54)</f>
        <v>32.410399999999996</v>
      </c>
      <c r="Y54" s="25"/>
    </row>
    <row r="55" spans="1:25" ht="63.75" customHeight="1">
      <c r="A55" s="14"/>
      <c r="B55" s="70" t="s">
        <v>34</v>
      </c>
      <c r="C55" s="13"/>
      <c r="D55" s="40"/>
      <c r="E55" s="14"/>
      <c r="F55" s="11"/>
      <c r="G55" s="15"/>
      <c r="H55" s="11"/>
      <c r="I55" s="15"/>
      <c r="J55" s="11"/>
      <c r="K55" s="15"/>
      <c r="L55" s="12"/>
      <c r="M55" s="12"/>
      <c r="N55" s="14"/>
      <c r="O55" s="12"/>
      <c r="P55" s="30"/>
      <c r="W55" s="25"/>
      <c r="X55" s="25"/>
      <c r="Y55" s="25"/>
    </row>
    <row r="56" spans="1:25" s="5" customFormat="1" ht="63.75" customHeight="1">
      <c r="A56" s="14">
        <v>5</v>
      </c>
      <c r="B56" s="22" t="s">
        <v>20</v>
      </c>
      <c r="C56" s="13">
        <v>17391</v>
      </c>
      <c r="D56" s="40">
        <v>3700</v>
      </c>
      <c r="E56" s="14">
        <v>90.28</v>
      </c>
      <c r="F56" s="11">
        <v>95.86</v>
      </c>
      <c r="G56" s="15">
        <v>2537</v>
      </c>
      <c r="H56" s="11">
        <v>95.56</v>
      </c>
      <c r="I56" s="14">
        <v>2333</v>
      </c>
      <c r="J56" s="11">
        <v>95.56</v>
      </c>
      <c r="K56" s="14">
        <v>2333</v>
      </c>
      <c r="L56" s="12">
        <v>0</v>
      </c>
      <c r="M56" s="12">
        <v>0</v>
      </c>
      <c r="N56" s="14">
        <v>20350</v>
      </c>
      <c r="O56" s="33">
        <v>5.6</v>
      </c>
      <c r="P56" s="71" t="s">
        <v>78</v>
      </c>
      <c r="Q56" s="45">
        <v>516</v>
      </c>
      <c r="S56" s="1" t="e">
        <f>IF(#REF!="Full",1,0)</f>
        <v>#REF!</v>
      </c>
      <c r="W56" s="66"/>
      <c r="X56" s="66">
        <f>0.3048*23.833</f>
        <v>7.2642983999999995</v>
      </c>
      <c r="Y56" s="66"/>
    </row>
    <row r="57" spans="1:25" ht="63.75" customHeight="1">
      <c r="A57" s="14">
        <v>6</v>
      </c>
      <c r="B57" s="22" t="s">
        <v>21</v>
      </c>
      <c r="C57" s="13">
        <v>7354</v>
      </c>
      <c r="D57" s="40">
        <v>1000</v>
      </c>
      <c r="E57" s="14">
        <v>113.39</v>
      </c>
      <c r="F57" s="11">
        <v>118.26</v>
      </c>
      <c r="G57" s="15">
        <v>665</v>
      </c>
      <c r="H57" s="11">
        <v>118.06</v>
      </c>
      <c r="I57" s="15">
        <v>624.54</v>
      </c>
      <c r="J57" s="11">
        <v>118.06</v>
      </c>
      <c r="K57" s="15">
        <v>624.54</v>
      </c>
      <c r="L57" s="15">
        <v>71.760000000000005</v>
      </c>
      <c r="M57" s="15">
        <v>71.8</v>
      </c>
      <c r="N57" s="14">
        <v>7350</v>
      </c>
      <c r="O57" s="33">
        <v>0</v>
      </c>
      <c r="P57" s="30"/>
      <c r="S57" s="1" t="e">
        <f>IF(#REF!="Full",1,0)</f>
        <v>#REF!</v>
      </c>
      <c r="W57" s="25"/>
      <c r="X57" s="25"/>
      <c r="Y57" s="25"/>
    </row>
    <row r="58" spans="1:25" s="6" customFormat="1" ht="63.75" customHeight="1">
      <c r="A58" s="14">
        <v>7</v>
      </c>
      <c r="B58" s="22" t="s">
        <v>23</v>
      </c>
      <c r="C58" s="13">
        <v>7200</v>
      </c>
      <c r="D58" s="40">
        <v>5180</v>
      </c>
      <c r="E58" s="14">
        <v>190.62</v>
      </c>
      <c r="F58" s="11">
        <v>195.38</v>
      </c>
      <c r="G58" s="15">
        <v>397</v>
      </c>
      <c r="H58" s="11">
        <v>195.3</v>
      </c>
      <c r="I58" s="15">
        <v>386</v>
      </c>
      <c r="J58" s="11">
        <v>195.3</v>
      </c>
      <c r="K58" s="15">
        <v>386</v>
      </c>
      <c r="L58" s="12">
        <v>50</v>
      </c>
      <c r="M58" s="12">
        <v>180</v>
      </c>
      <c r="N58" s="14">
        <v>7200</v>
      </c>
      <c r="O58" s="15">
        <v>0</v>
      </c>
      <c r="P58" s="67"/>
      <c r="S58" s="1" t="e">
        <f>IF(#REF!="Full",1,0)</f>
        <v>#REF!</v>
      </c>
      <c r="V58" s="32">
        <f>16*0.3048+E58</f>
        <v>195.49680000000001</v>
      </c>
    </row>
    <row r="59" spans="1:25" s="6" customFormat="1" ht="63.75" customHeight="1">
      <c r="A59" s="68"/>
      <c r="B59" s="70" t="s">
        <v>3</v>
      </c>
      <c r="C59" s="21">
        <f t="shared" ref="C59" si="2">SUM(C49:C58)</f>
        <v>87419</v>
      </c>
      <c r="D59" s="21"/>
      <c r="E59" s="21"/>
      <c r="F59" s="21"/>
      <c r="G59" s="21">
        <f t="shared" ref="G59" si="3">SUM(G49:G58)</f>
        <v>10777</v>
      </c>
      <c r="H59" s="11"/>
      <c r="I59" s="21">
        <f t="shared" ref="I59:K59" si="4">SUM(I49:I58)</f>
        <v>6355.7415000000001</v>
      </c>
      <c r="J59" s="11"/>
      <c r="K59" s="21">
        <f t="shared" si="4"/>
        <v>6328.3309999999992</v>
      </c>
      <c r="L59" s="21">
        <f t="shared" ref="L59:M59" si="5">SUM(L49:L58)</f>
        <v>121.76</v>
      </c>
      <c r="M59" s="21">
        <f t="shared" si="5"/>
        <v>351.8</v>
      </c>
      <c r="N59" s="21">
        <f>SUM(N49:N58)</f>
        <v>61093</v>
      </c>
      <c r="O59" s="12"/>
      <c r="P59" s="14"/>
    </row>
    <row r="60" spans="1:25" s="6" customFormat="1" ht="63.75" customHeight="1">
      <c r="A60" s="68"/>
      <c r="B60" s="70" t="s">
        <v>59</v>
      </c>
      <c r="C60" s="21">
        <f t="shared" ref="C60" si="6">C59+C46</f>
        <v>437194</v>
      </c>
      <c r="D60" s="21"/>
      <c r="E60" s="21"/>
      <c r="F60" s="21"/>
      <c r="G60" s="21">
        <f t="shared" ref="G60" si="7">G59+G46</f>
        <v>57163.084999999999</v>
      </c>
      <c r="H60" s="11"/>
      <c r="I60" s="21">
        <f t="shared" ref="I60:K60" si="8">I59+I46</f>
        <v>34928.347499999996</v>
      </c>
      <c r="J60" s="11"/>
      <c r="K60" s="21">
        <f t="shared" si="8"/>
        <v>34801.014999999999</v>
      </c>
      <c r="L60" s="21">
        <f t="shared" ref="L60:M60" si="9">L59+L46</f>
        <v>4798.76</v>
      </c>
      <c r="M60" s="21">
        <f t="shared" si="9"/>
        <v>1236.8</v>
      </c>
      <c r="N60" s="21">
        <f>N59+N46</f>
        <v>184933</v>
      </c>
      <c r="O60" s="12"/>
      <c r="P60" s="14"/>
    </row>
    <row r="61" spans="1:25" s="6" customFormat="1" ht="23.25">
      <c r="A61" s="71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29"/>
      <c r="N61" s="14"/>
      <c r="O61" s="29"/>
      <c r="P61" s="30"/>
    </row>
    <row r="62" spans="1:25" s="6" customFormat="1" ht="15" customHeight="1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</row>
    <row r="63" spans="1:25" s="6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</row>
    <row r="64" spans="1:25" s="6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</row>
    <row r="65" spans="2:14" s="6" customFormat="1">
      <c r="B65" s="23"/>
      <c r="C65" s="23"/>
      <c r="D65" s="7"/>
      <c r="F65" s="18"/>
      <c r="H65" s="31"/>
      <c r="I65" s="32"/>
      <c r="J65" s="31"/>
      <c r="K65" s="32"/>
      <c r="L65" s="26"/>
      <c r="N65" s="46"/>
    </row>
    <row r="66" spans="2:14" s="6" customFormat="1" ht="26.25">
      <c r="B66" s="24"/>
      <c r="C66" s="24"/>
      <c r="D66" s="9"/>
      <c r="F66" s="8"/>
      <c r="G66" s="8"/>
      <c r="H66" s="31"/>
      <c r="I66" s="32"/>
      <c r="J66" s="31"/>
      <c r="K66" s="32"/>
      <c r="L66" s="27"/>
      <c r="N66" s="46"/>
    </row>
    <row r="67" spans="2:14" s="6" customFormat="1">
      <c r="B67" s="23"/>
      <c r="C67" s="23"/>
      <c r="D67" s="7"/>
      <c r="F67" s="18"/>
      <c r="H67" s="31"/>
      <c r="I67" s="32"/>
      <c r="J67" s="31"/>
      <c r="K67" s="32"/>
      <c r="L67" s="26"/>
      <c r="N67" s="46"/>
    </row>
    <row r="68" spans="2:14" s="6" customFormat="1">
      <c r="B68" s="23"/>
      <c r="C68" s="23"/>
      <c r="D68" s="7"/>
      <c r="F68" s="18"/>
      <c r="H68" s="31"/>
      <c r="I68" s="32"/>
      <c r="J68" s="31"/>
      <c r="K68" s="32"/>
      <c r="L68" s="26"/>
      <c r="N68" s="46"/>
    </row>
    <row r="69" spans="2:14" s="6" customFormat="1">
      <c r="B69" s="23"/>
      <c r="C69" s="23"/>
      <c r="D69" s="7"/>
      <c r="F69" s="18"/>
      <c r="H69" s="31"/>
      <c r="I69" s="32"/>
      <c r="J69" s="31"/>
      <c r="K69" s="32"/>
      <c r="L69" s="26"/>
      <c r="N69" s="46"/>
    </row>
    <row r="70" spans="2:14" s="6" customFormat="1">
      <c r="B70" s="23"/>
      <c r="C70" s="23"/>
      <c r="D70" s="7"/>
      <c r="F70" s="18"/>
      <c r="H70" s="31"/>
      <c r="I70" s="32"/>
      <c r="J70" s="31"/>
      <c r="K70" s="32"/>
      <c r="L70" s="26"/>
      <c r="N70" s="46"/>
    </row>
    <row r="71" spans="2:14" s="6" customFormat="1">
      <c r="B71" s="23"/>
      <c r="C71" s="23"/>
      <c r="D71" s="7"/>
      <c r="F71" s="18"/>
      <c r="H71" s="31"/>
      <c r="I71" s="32"/>
      <c r="J71" s="31"/>
      <c r="K71" s="32"/>
      <c r="L71" s="26"/>
      <c r="N71" s="46"/>
    </row>
    <row r="72" spans="2:14" s="6" customFormat="1">
      <c r="B72" s="23"/>
      <c r="C72" s="23"/>
      <c r="D72" s="7"/>
      <c r="F72" s="18"/>
      <c r="H72" s="31"/>
      <c r="I72" s="32"/>
      <c r="J72" s="31"/>
      <c r="K72" s="32"/>
      <c r="L72" s="26"/>
      <c r="N72" s="46"/>
    </row>
    <row r="73" spans="2:14" s="6" customFormat="1">
      <c r="B73" s="23"/>
      <c r="C73" s="23"/>
      <c r="D73" s="7"/>
      <c r="F73" s="18"/>
      <c r="H73" s="31"/>
      <c r="I73" s="32"/>
      <c r="J73" s="31"/>
      <c r="K73" s="32"/>
      <c r="L73" s="26"/>
      <c r="N73" s="46"/>
    </row>
    <row r="74" spans="2:14" s="6" customFormat="1">
      <c r="B74" s="23"/>
      <c r="C74" s="23"/>
      <c r="D74" s="7"/>
      <c r="F74" s="18"/>
      <c r="H74" s="31"/>
      <c r="I74" s="32"/>
      <c r="J74" s="31"/>
      <c r="K74" s="32"/>
      <c r="L74" s="26"/>
      <c r="N74" s="46"/>
    </row>
    <row r="75" spans="2:14" s="6" customFormat="1">
      <c r="B75" s="23"/>
      <c r="C75" s="23"/>
      <c r="D75" s="7"/>
      <c r="F75" s="18"/>
      <c r="H75" s="31"/>
      <c r="I75" s="32"/>
      <c r="J75" s="31"/>
      <c r="K75" s="32"/>
      <c r="L75" s="26"/>
      <c r="N75" s="46"/>
    </row>
    <row r="76" spans="2:14" s="6" customFormat="1">
      <c r="B76" s="23"/>
      <c r="C76" s="23"/>
      <c r="D76" s="7"/>
      <c r="F76" s="18"/>
      <c r="H76" s="31"/>
      <c r="I76" s="32"/>
      <c r="J76" s="31"/>
      <c r="K76" s="32"/>
      <c r="L76" s="26"/>
      <c r="N76" s="46"/>
    </row>
    <row r="77" spans="2:14" s="6" customFormat="1">
      <c r="B77" s="23"/>
      <c r="C77" s="23"/>
      <c r="D77" s="7"/>
      <c r="F77" s="18"/>
      <c r="H77" s="31"/>
      <c r="I77" s="32"/>
      <c r="J77" s="31"/>
      <c r="K77" s="32"/>
      <c r="L77" s="26"/>
      <c r="N77" s="46"/>
    </row>
    <row r="78" spans="2:14" s="6" customFormat="1">
      <c r="B78" s="23"/>
      <c r="C78" s="23"/>
      <c r="D78" s="7"/>
      <c r="F78" s="18"/>
      <c r="H78" s="31"/>
      <c r="I78" s="32"/>
      <c r="J78" s="31"/>
      <c r="K78" s="32"/>
      <c r="L78" s="26"/>
      <c r="N78" s="46"/>
    </row>
    <row r="79" spans="2:14" s="6" customFormat="1">
      <c r="B79" s="23"/>
      <c r="C79" s="23"/>
      <c r="D79" s="7"/>
      <c r="F79" s="18"/>
      <c r="H79" s="31"/>
      <c r="I79" s="32"/>
      <c r="J79" s="31"/>
      <c r="K79" s="32"/>
      <c r="L79" s="26"/>
      <c r="N79" s="46"/>
    </row>
    <row r="80" spans="2:14" s="6" customFormat="1">
      <c r="B80" s="23"/>
      <c r="C80" s="23"/>
      <c r="D80" s="7"/>
      <c r="F80" s="18"/>
      <c r="H80" s="31"/>
      <c r="I80" s="32"/>
      <c r="J80" s="31"/>
      <c r="K80" s="32"/>
      <c r="L80" s="26"/>
      <c r="N80" s="46"/>
    </row>
    <row r="81" spans="2:14" s="6" customFormat="1">
      <c r="B81" s="23"/>
      <c r="C81" s="23"/>
      <c r="D81" s="7"/>
      <c r="F81" s="18"/>
      <c r="H81" s="31"/>
      <c r="I81" s="32"/>
      <c r="J81" s="31"/>
      <c r="K81" s="32"/>
      <c r="L81" s="26"/>
      <c r="N81" s="46"/>
    </row>
    <row r="82" spans="2:14" s="6" customFormat="1">
      <c r="B82" s="23"/>
      <c r="C82" s="23"/>
      <c r="D82" s="7"/>
      <c r="F82" s="18"/>
      <c r="H82" s="31"/>
      <c r="I82" s="32"/>
      <c r="J82" s="31"/>
      <c r="K82" s="32"/>
      <c r="L82" s="26"/>
      <c r="N82" s="46"/>
    </row>
    <row r="83" spans="2:14" s="6" customFormat="1">
      <c r="B83" s="23"/>
      <c r="C83" s="23"/>
      <c r="D83" s="7"/>
      <c r="F83" s="18"/>
      <c r="H83" s="31"/>
      <c r="I83" s="32"/>
      <c r="J83" s="31"/>
      <c r="K83" s="32"/>
      <c r="L83" s="26"/>
      <c r="N83" s="46"/>
    </row>
    <row r="84" spans="2:14" s="6" customFormat="1">
      <c r="B84" s="23"/>
      <c r="C84" s="23"/>
      <c r="D84" s="7"/>
      <c r="F84" s="18"/>
      <c r="H84" s="31"/>
      <c r="I84" s="32"/>
      <c r="J84" s="31"/>
      <c r="K84" s="32"/>
      <c r="L84" s="26"/>
      <c r="N84" s="46"/>
    </row>
    <row r="85" spans="2:14" s="6" customFormat="1">
      <c r="B85" s="23"/>
      <c r="C85" s="23"/>
      <c r="D85" s="7"/>
      <c r="F85" s="18"/>
      <c r="H85" s="31"/>
      <c r="I85" s="32"/>
      <c r="J85" s="31"/>
      <c r="K85" s="32"/>
      <c r="L85" s="26"/>
      <c r="N85" s="46"/>
    </row>
    <row r="86" spans="2:14" s="6" customFormat="1">
      <c r="B86" s="23"/>
      <c r="C86" s="23"/>
      <c r="D86" s="7"/>
      <c r="F86" s="18"/>
      <c r="H86" s="31"/>
      <c r="I86" s="32"/>
      <c r="J86" s="31"/>
      <c r="K86" s="32"/>
      <c r="L86" s="26"/>
      <c r="N86" s="46"/>
    </row>
    <row r="87" spans="2:14" s="6" customFormat="1">
      <c r="B87" s="23"/>
      <c r="C87" s="23"/>
      <c r="D87" s="7"/>
      <c r="F87" s="18"/>
      <c r="H87" s="31"/>
      <c r="I87" s="32"/>
      <c r="J87" s="31"/>
      <c r="K87" s="32"/>
      <c r="L87" s="26"/>
      <c r="N87" s="46"/>
    </row>
    <row r="88" spans="2:14" s="6" customFormat="1">
      <c r="B88" s="23"/>
      <c r="C88" s="23"/>
      <c r="D88" s="7"/>
      <c r="F88" s="18"/>
      <c r="H88" s="31"/>
      <c r="I88" s="32"/>
      <c r="J88" s="31"/>
      <c r="K88" s="32"/>
      <c r="L88" s="26"/>
      <c r="N88" s="46"/>
    </row>
    <row r="89" spans="2:14" s="6" customFormat="1">
      <c r="B89" s="23"/>
      <c r="C89" s="23"/>
      <c r="D89" s="7"/>
      <c r="F89" s="18"/>
      <c r="H89" s="31"/>
      <c r="I89" s="32"/>
      <c r="J89" s="31"/>
      <c r="K89" s="32"/>
      <c r="L89" s="26"/>
      <c r="N89" s="46"/>
    </row>
    <row r="90" spans="2:14" s="6" customFormat="1">
      <c r="B90" s="23"/>
      <c r="C90" s="23"/>
      <c r="D90" s="7"/>
      <c r="F90" s="18"/>
      <c r="H90" s="31"/>
      <c r="I90" s="32"/>
      <c r="J90" s="31"/>
      <c r="K90" s="32"/>
      <c r="L90" s="26"/>
      <c r="N90" s="46"/>
    </row>
    <row r="91" spans="2:14" s="6" customFormat="1">
      <c r="B91" s="23"/>
      <c r="C91" s="23"/>
      <c r="D91" s="7"/>
      <c r="F91" s="18"/>
      <c r="H91" s="31"/>
      <c r="I91" s="32"/>
      <c r="J91" s="31"/>
      <c r="K91" s="32"/>
      <c r="L91" s="26"/>
      <c r="N91" s="46"/>
    </row>
    <row r="92" spans="2:14" s="6" customFormat="1">
      <c r="B92" s="23"/>
      <c r="C92" s="23"/>
      <c r="D92" s="7"/>
      <c r="F92" s="18"/>
      <c r="H92" s="31"/>
      <c r="I92" s="32"/>
      <c r="J92" s="31"/>
      <c r="K92" s="32"/>
      <c r="L92" s="26"/>
      <c r="N92" s="46"/>
    </row>
    <row r="93" spans="2:14" s="6" customFormat="1">
      <c r="B93" s="23"/>
      <c r="C93" s="23"/>
      <c r="D93" s="7"/>
      <c r="F93" s="18"/>
      <c r="H93" s="31"/>
      <c r="I93" s="32"/>
      <c r="J93" s="31"/>
      <c r="K93" s="32"/>
      <c r="L93" s="26"/>
      <c r="N93" s="46"/>
    </row>
    <row r="94" spans="2:14" s="6" customFormat="1">
      <c r="B94" s="23"/>
      <c r="C94" s="23"/>
      <c r="D94" s="7"/>
      <c r="F94" s="18"/>
      <c r="H94" s="31"/>
      <c r="I94" s="32"/>
      <c r="J94" s="31"/>
      <c r="K94" s="32"/>
      <c r="L94" s="26"/>
      <c r="N94" s="46"/>
    </row>
    <row r="95" spans="2:14" s="6" customFormat="1">
      <c r="B95" s="23"/>
      <c r="C95" s="23"/>
      <c r="D95" s="7"/>
      <c r="F95" s="18"/>
      <c r="H95" s="31"/>
      <c r="I95" s="32"/>
      <c r="J95" s="31"/>
      <c r="K95" s="32"/>
      <c r="L95" s="26"/>
      <c r="N95" s="46"/>
    </row>
    <row r="96" spans="2:14" s="6" customFormat="1">
      <c r="B96" s="23"/>
      <c r="C96" s="23"/>
      <c r="D96" s="7"/>
      <c r="F96" s="18"/>
      <c r="H96" s="31"/>
      <c r="I96" s="32"/>
      <c r="J96" s="31"/>
      <c r="K96" s="32"/>
      <c r="L96" s="26"/>
      <c r="N96" s="46"/>
    </row>
    <row r="97" spans="2:14" s="6" customFormat="1">
      <c r="B97" s="23"/>
      <c r="C97" s="23"/>
      <c r="D97" s="7"/>
      <c r="F97" s="18"/>
      <c r="H97" s="31"/>
      <c r="I97" s="32"/>
      <c r="J97" s="31"/>
      <c r="K97" s="32"/>
      <c r="L97" s="26"/>
      <c r="N97" s="46"/>
    </row>
    <row r="98" spans="2:14" s="6" customFormat="1">
      <c r="B98" s="23"/>
      <c r="C98" s="23"/>
      <c r="D98" s="7"/>
      <c r="F98" s="18"/>
      <c r="H98" s="31"/>
      <c r="I98" s="32"/>
      <c r="J98" s="31"/>
      <c r="K98" s="32"/>
      <c r="L98" s="26"/>
      <c r="N98" s="46"/>
    </row>
    <row r="99" spans="2:14" s="6" customFormat="1">
      <c r="B99" s="23"/>
      <c r="C99" s="23"/>
      <c r="D99" s="7"/>
      <c r="F99" s="18"/>
      <c r="H99" s="31"/>
      <c r="I99" s="32"/>
      <c r="J99" s="31"/>
      <c r="K99" s="32"/>
      <c r="L99" s="26"/>
      <c r="N99" s="46"/>
    </row>
    <row r="100" spans="2:14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N100" s="46"/>
    </row>
    <row r="101" spans="2:14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N101" s="46"/>
    </row>
    <row r="102" spans="2:14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N102" s="46"/>
    </row>
    <row r="103" spans="2:14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N103" s="46"/>
    </row>
    <row r="104" spans="2:14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N104" s="46"/>
    </row>
    <row r="105" spans="2:14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N105" s="46"/>
    </row>
    <row r="106" spans="2:14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N106" s="46"/>
    </row>
    <row r="107" spans="2:14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N107" s="46"/>
    </row>
    <row r="108" spans="2:14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N108" s="46"/>
    </row>
    <row r="109" spans="2:14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N109" s="46"/>
    </row>
    <row r="110" spans="2:14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N110" s="46"/>
    </row>
    <row r="111" spans="2:14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N111" s="46"/>
    </row>
    <row r="112" spans="2:14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N112" s="46"/>
    </row>
    <row r="113" spans="2:14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N113" s="46"/>
    </row>
    <row r="114" spans="2:14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N114" s="46"/>
    </row>
    <row r="115" spans="2:14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N115" s="46"/>
    </row>
    <row r="116" spans="2:14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N116" s="46"/>
    </row>
    <row r="117" spans="2:14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N117" s="46"/>
    </row>
    <row r="118" spans="2:14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N118" s="46"/>
    </row>
    <row r="119" spans="2:14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N119" s="46"/>
    </row>
    <row r="120" spans="2:14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N120" s="46"/>
    </row>
    <row r="121" spans="2:14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N121" s="46"/>
    </row>
    <row r="122" spans="2:14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N122" s="46"/>
    </row>
    <row r="123" spans="2:14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N123" s="46"/>
    </row>
    <row r="124" spans="2:14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N124" s="46"/>
    </row>
    <row r="125" spans="2:14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N125" s="46"/>
    </row>
    <row r="126" spans="2:14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N126" s="46"/>
    </row>
    <row r="127" spans="2:14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N127" s="46"/>
    </row>
    <row r="128" spans="2:14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N128" s="46"/>
    </row>
    <row r="129" spans="2:14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N129" s="46"/>
    </row>
    <row r="130" spans="2:14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N130" s="46"/>
    </row>
    <row r="131" spans="2:14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N131" s="46"/>
    </row>
    <row r="132" spans="2:14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N132" s="46"/>
    </row>
    <row r="133" spans="2:14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N133" s="46"/>
    </row>
    <row r="134" spans="2:14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N134" s="46"/>
    </row>
    <row r="135" spans="2:14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N135" s="46"/>
    </row>
    <row r="136" spans="2:14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N136" s="46"/>
    </row>
    <row r="137" spans="2:14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N137" s="46"/>
    </row>
    <row r="138" spans="2:14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N138" s="46"/>
    </row>
    <row r="139" spans="2:14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N139" s="46"/>
    </row>
    <row r="140" spans="2:14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N140" s="46"/>
    </row>
    <row r="141" spans="2:14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N141" s="46"/>
    </row>
    <row r="142" spans="2:14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N142" s="46"/>
    </row>
    <row r="143" spans="2:14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N143" s="46"/>
    </row>
    <row r="144" spans="2:14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N144" s="46"/>
    </row>
    <row r="145" spans="2:14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N145" s="46"/>
    </row>
    <row r="146" spans="2:14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N146" s="46"/>
    </row>
    <row r="147" spans="2:14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N147" s="46"/>
    </row>
    <row r="148" spans="2:14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N148" s="46"/>
    </row>
    <row r="149" spans="2:14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N149" s="46"/>
    </row>
    <row r="150" spans="2:14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N150" s="46"/>
    </row>
    <row r="151" spans="2:14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N151" s="46"/>
    </row>
    <row r="152" spans="2:14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N152" s="46"/>
    </row>
    <row r="153" spans="2:14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N153" s="46"/>
    </row>
    <row r="154" spans="2:14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N154" s="46"/>
    </row>
    <row r="155" spans="2:14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N155" s="46"/>
    </row>
    <row r="156" spans="2:14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N156" s="46"/>
    </row>
    <row r="157" spans="2:14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N157" s="46"/>
    </row>
    <row r="158" spans="2:14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N158" s="46"/>
    </row>
    <row r="159" spans="2:14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N159" s="46"/>
    </row>
    <row r="160" spans="2:14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N160" s="46"/>
    </row>
    <row r="161" spans="2:14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N161" s="46"/>
    </row>
    <row r="162" spans="2:14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N162" s="46"/>
    </row>
    <row r="163" spans="2:14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N163" s="46"/>
    </row>
    <row r="164" spans="2:14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N164" s="46"/>
    </row>
    <row r="165" spans="2:14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N165" s="46"/>
    </row>
    <row r="166" spans="2:14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N166" s="46"/>
    </row>
    <row r="167" spans="2:14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N167" s="46"/>
    </row>
    <row r="168" spans="2:14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N168" s="46"/>
    </row>
    <row r="169" spans="2:14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N169" s="46"/>
    </row>
    <row r="170" spans="2:14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N170" s="46"/>
    </row>
    <row r="171" spans="2:14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N171" s="46"/>
    </row>
    <row r="172" spans="2:14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N172" s="46"/>
    </row>
    <row r="173" spans="2:14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N173" s="46"/>
    </row>
    <row r="174" spans="2:14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N174" s="46"/>
    </row>
    <row r="175" spans="2:14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N175" s="46"/>
    </row>
    <row r="176" spans="2:14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N176" s="46"/>
    </row>
    <row r="177" spans="2:14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N177" s="46"/>
    </row>
    <row r="178" spans="2:14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N178" s="46"/>
    </row>
    <row r="179" spans="2:14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N179" s="46"/>
    </row>
    <row r="180" spans="2:14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N180" s="46"/>
    </row>
    <row r="181" spans="2:14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N181" s="46"/>
    </row>
    <row r="182" spans="2:14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N182" s="46"/>
    </row>
    <row r="183" spans="2:14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N183" s="46"/>
    </row>
    <row r="184" spans="2:14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N184" s="46"/>
    </row>
    <row r="185" spans="2:14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N185" s="46"/>
    </row>
    <row r="186" spans="2:14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N186" s="46"/>
    </row>
    <row r="187" spans="2:14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N187" s="46"/>
    </row>
    <row r="188" spans="2:14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N188" s="46"/>
    </row>
    <row r="189" spans="2:14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N189" s="46"/>
    </row>
    <row r="190" spans="2:14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N190" s="46"/>
    </row>
    <row r="191" spans="2:14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N191" s="46"/>
    </row>
    <row r="192" spans="2:14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N192" s="46"/>
    </row>
    <row r="193" spans="2:14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N193" s="46"/>
    </row>
    <row r="194" spans="2:14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N194" s="46"/>
    </row>
    <row r="195" spans="2:14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N195" s="46"/>
    </row>
    <row r="196" spans="2:14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N196" s="46"/>
    </row>
    <row r="197" spans="2:14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N197" s="46"/>
    </row>
    <row r="198" spans="2:14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N198" s="46"/>
    </row>
    <row r="199" spans="2:14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N199" s="46"/>
    </row>
    <row r="200" spans="2:14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N200" s="46"/>
    </row>
    <row r="201" spans="2:14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N201" s="46"/>
    </row>
    <row r="202" spans="2:14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N202" s="46"/>
    </row>
    <row r="203" spans="2:14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N203" s="46"/>
    </row>
    <row r="204" spans="2:14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N204" s="46"/>
    </row>
    <row r="205" spans="2:14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N205" s="46"/>
    </row>
    <row r="206" spans="2:14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N206" s="46"/>
    </row>
    <row r="207" spans="2:14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N207" s="46"/>
    </row>
    <row r="208" spans="2:14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N208" s="46"/>
    </row>
    <row r="209" spans="2:14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N209" s="46"/>
    </row>
    <row r="210" spans="2:14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N210" s="46"/>
    </row>
    <row r="211" spans="2:14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N211" s="46"/>
    </row>
    <row r="212" spans="2:14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N212" s="46"/>
    </row>
    <row r="213" spans="2:14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N213" s="46"/>
    </row>
    <row r="214" spans="2:14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N214" s="46"/>
    </row>
    <row r="215" spans="2:14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N215" s="46"/>
    </row>
    <row r="216" spans="2:14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N216" s="46"/>
    </row>
    <row r="217" spans="2:14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N217" s="46"/>
    </row>
    <row r="218" spans="2:14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N218" s="46"/>
    </row>
    <row r="219" spans="2:14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N219" s="46"/>
    </row>
    <row r="220" spans="2:14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N220" s="46"/>
    </row>
    <row r="221" spans="2:14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N221" s="46"/>
    </row>
    <row r="222" spans="2:14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N222" s="46"/>
    </row>
    <row r="223" spans="2:14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N223" s="46"/>
    </row>
    <row r="224" spans="2:14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N224" s="46"/>
    </row>
    <row r="225" spans="2:14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N225" s="46"/>
    </row>
    <row r="226" spans="2:14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N226" s="46"/>
    </row>
    <row r="227" spans="2:14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N227" s="46"/>
    </row>
    <row r="228" spans="2:14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N228" s="46"/>
    </row>
    <row r="229" spans="2:14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N229" s="46"/>
    </row>
    <row r="230" spans="2:14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N230" s="46"/>
    </row>
    <row r="231" spans="2:14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N231" s="46"/>
    </row>
    <row r="232" spans="2:14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N232" s="46"/>
    </row>
    <row r="233" spans="2:14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N233" s="46"/>
    </row>
    <row r="234" spans="2:14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N234" s="46"/>
    </row>
    <row r="235" spans="2:14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N235" s="46"/>
    </row>
    <row r="236" spans="2:14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N236" s="46"/>
    </row>
    <row r="237" spans="2:14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N237" s="46"/>
    </row>
    <row r="238" spans="2:14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N238" s="46"/>
    </row>
    <row r="239" spans="2:14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N239" s="46"/>
    </row>
    <row r="240" spans="2:14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N240" s="46"/>
    </row>
    <row r="241" spans="2:14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N241" s="46"/>
    </row>
    <row r="242" spans="2:14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N242" s="46"/>
    </row>
    <row r="243" spans="2:14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N243" s="46"/>
    </row>
    <row r="244" spans="2:14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N244" s="46"/>
    </row>
    <row r="245" spans="2:14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N245" s="46"/>
    </row>
    <row r="246" spans="2:14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N246" s="46"/>
    </row>
    <row r="247" spans="2:14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N247" s="46"/>
    </row>
    <row r="248" spans="2:14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N248" s="46"/>
    </row>
    <row r="249" spans="2:14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N249" s="46"/>
    </row>
    <row r="250" spans="2:14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N250" s="46"/>
    </row>
    <row r="251" spans="2:14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N251" s="46"/>
    </row>
    <row r="252" spans="2:14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N252" s="46"/>
    </row>
    <row r="253" spans="2:14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N253" s="46"/>
    </row>
    <row r="254" spans="2:14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N254" s="46"/>
    </row>
    <row r="255" spans="2:14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N255" s="46"/>
    </row>
    <row r="256" spans="2:14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N256" s="46"/>
    </row>
    <row r="257" spans="2:14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N257" s="46"/>
    </row>
    <row r="258" spans="2:14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N258" s="46"/>
    </row>
    <row r="259" spans="2:14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N259" s="46"/>
    </row>
    <row r="260" spans="2:14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N260" s="46"/>
    </row>
    <row r="261" spans="2:14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N261" s="46"/>
    </row>
    <row r="262" spans="2:14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N262" s="46"/>
    </row>
    <row r="263" spans="2:14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N263" s="46"/>
    </row>
    <row r="264" spans="2:14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N264" s="46"/>
    </row>
    <row r="265" spans="2:14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N265" s="46"/>
    </row>
    <row r="266" spans="2:14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N266" s="46"/>
    </row>
    <row r="267" spans="2:14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N267" s="46"/>
    </row>
    <row r="268" spans="2:14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N268" s="46"/>
    </row>
    <row r="269" spans="2:14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N269" s="46"/>
    </row>
    <row r="270" spans="2:14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N270" s="46"/>
    </row>
    <row r="271" spans="2:14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N271" s="46"/>
    </row>
    <row r="272" spans="2:14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N272" s="46"/>
    </row>
    <row r="273" spans="2:14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N273" s="46"/>
    </row>
    <row r="274" spans="2:14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N274" s="46"/>
    </row>
    <row r="275" spans="2:14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N275" s="46"/>
    </row>
    <row r="276" spans="2:14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N276" s="46"/>
    </row>
    <row r="277" spans="2:14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N277" s="46"/>
    </row>
    <row r="278" spans="2:14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N278" s="46"/>
    </row>
    <row r="279" spans="2:14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N279" s="46"/>
    </row>
    <row r="280" spans="2:14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N280" s="46"/>
    </row>
    <row r="281" spans="2:14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N281" s="46"/>
    </row>
    <row r="282" spans="2:14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N282" s="46"/>
    </row>
    <row r="283" spans="2:14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N283" s="46"/>
    </row>
    <row r="284" spans="2:14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N284" s="46"/>
    </row>
    <row r="285" spans="2:14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N285" s="46"/>
    </row>
    <row r="286" spans="2:14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N286" s="46"/>
    </row>
    <row r="287" spans="2:14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N287" s="46"/>
    </row>
    <row r="288" spans="2:14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N288" s="46"/>
    </row>
    <row r="289" spans="2:14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N289" s="46"/>
    </row>
    <row r="290" spans="2:14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N290" s="46"/>
    </row>
    <row r="291" spans="2:14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N291" s="46"/>
    </row>
    <row r="292" spans="2:14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N292" s="46"/>
    </row>
    <row r="293" spans="2:14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N293" s="46"/>
    </row>
    <row r="294" spans="2:14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N294" s="46"/>
    </row>
    <row r="295" spans="2:14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N295" s="46"/>
    </row>
    <row r="296" spans="2:14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N296" s="46"/>
    </row>
    <row r="297" spans="2:14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N297" s="46"/>
    </row>
    <row r="298" spans="2:14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N298" s="46"/>
    </row>
    <row r="299" spans="2:14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N299" s="46"/>
    </row>
    <row r="300" spans="2:14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N300" s="46"/>
    </row>
    <row r="301" spans="2:14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N301" s="46"/>
    </row>
    <row r="302" spans="2:14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N302" s="46"/>
    </row>
    <row r="303" spans="2:14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N303" s="46"/>
    </row>
    <row r="304" spans="2:14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N304" s="46"/>
    </row>
    <row r="305" spans="2:14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N305" s="46"/>
    </row>
    <row r="306" spans="2:14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N306" s="46"/>
    </row>
    <row r="307" spans="2:14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N307" s="46"/>
    </row>
    <row r="308" spans="2:14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N308" s="46"/>
    </row>
    <row r="309" spans="2:14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N309" s="46"/>
    </row>
    <row r="310" spans="2:14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N310" s="46"/>
    </row>
    <row r="311" spans="2:14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N311" s="46"/>
    </row>
    <row r="312" spans="2:14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N312" s="46"/>
    </row>
    <row r="313" spans="2:14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N313" s="46"/>
    </row>
    <row r="314" spans="2:14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N314" s="46"/>
    </row>
    <row r="315" spans="2:14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N315" s="46"/>
    </row>
    <row r="316" spans="2:14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N316" s="46"/>
    </row>
    <row r="317" spans="2:14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N317" s="46"/>
    </row>
    <row r="318" spans="2:14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N318" s="46"/>
    </row>
    <row r="319" spans="2:14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N319" s="46"/>
    </row>
    <row r="320" spans="2:14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N320" s="46"/>
    </row>
    <row r="321" spans="2:14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N321" s="46"/>
    </row>
    <row r="322" spans="2:14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N322" s="46"/>
    </row>
    <row r="323" spans="2:14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N323" s="46"/>
    </row>
    <row r="324" spans="2:14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N324" s="46"/>
    </row>
    <row r="325" spans="2:14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N325" s="46"/>
    </row>
    <row r="326" spans="2:14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N326" s="46"/>
    </row>
    <row r="327" spans="2:14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N327" s="46"/>
    </row>
    <row r="328" spans="2:14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N328" s="46"/>
    </row>
    <row r="329" spans="2:14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N329" s="46"/>
    </row>
    <row r="330" spans="2:14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N330" s="46"/>
    </row>
    <row r="331" spans="2:14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N331" s="46"/>
    </row>
    <row r="332" spans="2:14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N332" s="46"/>
    </row>
    <row r="333" spans="2:14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N333" s="46"/>
    </row>
    <row r="334" spans="2:14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N334" s="46"/>
    </row>
    <row r="335" spans="2:14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N335" s="46"/>
    </row>
    <row r="336" spans="2:14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N336" s="46"/>
    </row>
    <row r="337" spans="2:14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N337" s="46"/>
    </row>
    <row r="338" spans="2:14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N338" s="46"/>
    </row>
    <row r="339" spans="2:14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N339" s="46"/>
    </row>
    <row r="340" spans="2:14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N340" s="46"/>
    </row>
    <row r="341" spans="2:14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N341" s="46"/>
    </row>
    <row r="342" spans="2:14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N342" s="46"/>
    </row>
    <row r="343" spans="2:14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N343" s="46"/>
    </row>
    <row r="344" spans="2:14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N344" s="46"/>
    </row>
    <row r="345" spans="2:14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N345" s="46"/>
    </row>
    <row r="346" spans="2:14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N346" s="46"/>
    </row>
    <row r="347" spans="2:14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N347" s="46"/>
    </row>
    <row r="348" spans="2:14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N348" s="46"/>
    </row>
    <row r="349" spans="2:14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N349" s="46"/>
    </row>
    <row r="350" spans="2:14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N350" s="46"/>
    </row>
    <row r="351" spans="2:14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N351" s="46"/>
    </row>
    <row r="352" spans="2:14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N352" s="46"/>
    </row>
    <row r="353" spans="2:14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N353" s="46"/>
    </row>
    <row r="354" spans="2:14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N354" s="46"/>
    </row>
    <row r="355" spans="2:14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N355" s="46"/>
    </row>
    <row r="356" spans="2:14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N356" s="46"/>
    </row>
    <row r="357" spans="2:14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N357" s="46"/>
    </row>
    <row r="358" spans="2:14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N358" s="46"/>
    </row>
    <row r="359" spans="2:14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N359" s="46"/>
    </row>
    <row r="360" spans="2:14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N360" s="46"/>
    </row>
    <row r="361" spans="2:14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N361" s="46"/>
    </row>
    <row r="362" spans="2:14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N362" s="46"/>
    </row>
    <row r="363" spans="2:14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N363" s="46"/>
    </row>
    <row r="364" spans="2:14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N364" s="46"/>
    </row>
    <row r="365" spans="2:14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N365" s="46"/>
    </row>
    <row r="366" spans="2:14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N366" s="46"/>
    </row>
    <row r="367" spans="2:14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N367" s="46"/>
    </row>
    <row r="368" spans="2:14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N368" s="46"/>
    </row>
    <row r="369" spans="2:14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N369" s="46"/>
    </row>
    <row r="370" spans="2:14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N370" s="46"/>
    </row>
    <row r="371" spans="2:14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N371" s="46"/>
    </row>
    <row r="372" spans="2:14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N372" s="46"/>
    </row>
    <row r="373" spans="2:14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N373" s="46"/>
    </row>
    <row r="374" spans="2:14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N374" s="46"/>
    </row>
    <row r="375" spans="2:14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N375" s="46"/>
    </row>
    <row r="376" spans="2:14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N376" s="46"/>
    </row>
    <row r="377" spans="2:14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N377" s="46"/>
    </row>
    <row r="378" spans="2:14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N378" s="46"/>
    </row>
    <row r="379" spans="2:14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N379" s="46"/>
    </row>
    <row r="380" spans="2:14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N380" s="46"/>
    </row>
    <row r="381" spans="2:14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N381" s="46"/>
    </row>
    <row r="382" spans="2:14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N382" s="46"/>
    </row>
    <row r="383" spans="2:14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N383" s="46"/>
    </row>
    <row r="384" spans="2:14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N384" s="46"/>
    </row>
    <row r="385" spans="2:14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N385" s="46"/>
    </row>
    <row r="386" spans="2:14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N386" s="46"/>
    </row>
    <row r="387" spans="2:14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N387" s="46"/>
    </row>
    <row r="388" spans="2:14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N388" s="46"/>
    </row>
    <row r="389" spans="2:14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N389" s="46"/>
    </row>
    <row r="390" spans="2:14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N390" s="46"/>
    </row>
    <row r="391" spans="2:14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N391" s="46"/>
    </row>
    <row r="392" spans="2:14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N392" s="46"/>
    </row>
    <row r="393" spans="2:14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N393" s="46"/>
    </row>
    <row r="394" spans="2:14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N394" s="46"/>
    </row>
    <row r="395" spans="2:14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N395" s="46"/>
    </row>
    <row r="396" spans="2:14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N396" s="46"/>
    </row>
    <row r="397" spans="2:14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N397" s="46"/>
    </row>
    <row r="398" spans="2:14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N398" s="46"/>
    </row>
    <row r="399" spans="2:14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N399" s="46"/>
    </row>
    <row r="400" spans="2:14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N400" s="46"/>
    </row>
    <row r="401" spans="2:14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N401" s="46"/>
    </row>
    <row r="402" spans="2:14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N402" s="46"/>
    </row>
    <row r="403" spans="2:14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N403" s="46"/>
    </row>
    <row r="404" spans="2:14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N404" s="46"/>
    </row>
    <row r="405" spans="2:14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N405" s="46"/>
    </row>
    <row r="406" spans="2:14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N406" s="46"/>
    </row>
    <row r="407" spans="2:14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N407" s="46"/>
    </row>
    <row r="408" spans="2:14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N408" s="46"/>
    </row>
    <row r="409" spans="2:14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N409" s="46"/>
    </row>
    <row r="410" spans="2:14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N410" s="46"/>
    </row>
    <row r="411" spans="2:14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N411" s="46"/>
    </row>
    <row r="412" spans="2:14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N412" s="46"/>
    </row>
    <row r="413" spans="2:14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N413" s="46"/>
    </row>
    <row r="414" spans="2:14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N414" s="46"/>
    </row>
    <row r="415" spans="2:14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N415" s="46"/>
    </row>
    <row r="416" spans="2:14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N416" s="46"/>
    </row>
    <row r="417" spans="2:14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N417" s="46"/>
    </row>
    <row r="418" spans="2:14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N418" s="46"/>
    </row>
    <row r="419" spans="2:14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N419" s="46"/>
    </row>
    <row r="420" spans="2:14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N420" s="46"/>
    </row>
    <row r="421" spans="2:14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N421" s="46"/>
    </row>
    <row r="422" spans="2:14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N422" s="46"/>
    </row>
    <row r="423" spans="2:14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N423" s="46"/>
    </row>
    <row r="424" spans="2:14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N424" s="46"/>
    </row>
    <row r="425" spans="2:14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N425" s="46"/>
    </row>
    <row r="426" spans="2:14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N426" s="46"/>
    </row>
    <row r="427" spans="2:14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N427" s="46"/>
    </row>
    <row r="428" spans="2:14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N428" s="46"/>
    </row>
    <row r="429" spans="2:14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N429" s="46"/>
    </row>
    <row r="430" spans="2:14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N430" s="46"/>
    </row>
    <row r="431" spans="2:14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N431" s="46"/>
    </row>
    <row r="432" spans="2:14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N432" s="46"/>
    </row>
    <row r="433" spans="2:14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N433" s="46"/>
    </row>
    <row r="434" spans="2:14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N434" s="46"/>
    </row>
    <row r="435" spans="2:14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N435" s="46"/>
    </row>
    <row r="436" spans="2:14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N436" s="46"/>
    </row>
    <row r="437" spans="2:14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N437" s="46"/>
    </row>
    <row r="438" spans="2:14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N438" s="46"/>
    </row>
    <row r="439" spans="2:14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N439" s="46"/>
    </row>
    <row r="440" spans="2:14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N440" s="46"/>
    </row>
    <row r="441" spans="2:14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N441" s="46"/>
    </row>
    <row r="442" spans="2:14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N442" s="46"/>
    </row>
    <row r="443" spans="2:14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N443" s="46"/>
    </row>
    <row r="444" spans="2:14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N444" s="46"/>
    </row>
    <row r="445" spans="2:14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N445" s="46"/>
    </row>
    <row r="446" spans="2:14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N446" s="46"/>
    </row>
    <row r="447" spans="2:14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N447" s="46"/>
    </row>
    <row r="448" spans="2:14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N448" s="46"/>
    </row>
    <row r="449" spans="2:14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N449" s="46"/>
    </row>
    <row r="450" spans="2:14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N450" s="46"/>
    </row>
    <row r="451" spans="2:14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N451" s="46"/>
    </row>
    <row r="452" spans="2:14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N452" s="46"/>
    </row>
    <row r="453" spans="2:14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N453" s="46"/>
    </row>
    <row r="454" spans="2:14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N454" s="46"/>
    </row>
    <row r="455" spans="2:14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N455" s="46"/>
    </row>
    <row r="456" spans="2:14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N456" s="46"/>
    </row>
    <row r="457" spans="2:14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N457" s="46"/>
    </row>
    <row r="458" spans="2:14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N458" s="46"/>
    </row>
    <row r="459" spans="2:14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N459" s="46"/>
    </row>
    <row r="460" spans="2:14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N460" s="46"/>
    </row>
    <row r="461" spans="2:14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N461" s="46"/>
    </row>
    <row r="462" spans="2:14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N462" s="46"/>
    </row>
    <row r="463" spans="2:14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N463" s="46"/>
    </row>
    <row r="464" spans="2:14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N464" s="46"/>
    </row>
    <row r="465" spans="2:14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N465" s="46"/>
    </row>
    <row r="466" spans="2:14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N466" s="46"/>
    </row>
    <row r="467" spans="2:14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N467" s="46"/>
    </row>
    <row r="468" spans="2:14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N468" s="46"/>
    </row>
    <row r="469" spans="2:14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N469" s="46"/>
    </row>
    <row r="470" spans="2:14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N470" s="46"/>
    </row>
    <row r="471" spans="2:14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N471" s="46"/>
    </row>
    <row r="472" spans="2:14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N472" s="46"/>
    </row>
    <row r="473" spans="2:14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N473" s="46"/>
    </row>
    <row r="474" spans="2:14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N474" s="46"/>
    </row>
    <row r="475" spans="2:14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N475" s="46"/>
    </row>
    <row r="476" spans="2:14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N476" s="46"/>
    </row>
    <row r="477" spans="2:14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N477" s="46"/>
    </row>
    <row r="478" spans="2:14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N478" s="46"/>
    </row>
    <row r="479" spans="2:14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N479" s="46"/>
    </row>
    <row r="480" spans="2:14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N480" s="46"/>
    </row>
    <row r="481" spans="2:14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N481" s="46"/>
    </row>
    <row r="482" spans="2:14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N482" s="46"/>
    </row>
    <row r="483" spans="2:14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N483" s="46"/>
    </row>
    <row r="484" spans="2:14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N484" s="46"/>
    </row>
    <row r="485" spans="2:14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N485" s="46"/>
    </row>
    <row r="486" spans="2:14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N486" s="46"/>
    </row>
    <row r="487" spans="2:14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N487" s="46"/>
    </row>
    <row r="488" spans="2:14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N488" s="46"/>
    </row>
    <row r="489" spans="2:14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N489" s="46"/>
    </row>
    <row r="490" spans="2:14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N490" s="46"/>
    </row>
    <row r="491" spans="2:14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N491" s="46"/>
    </row>
    <row r="492" spans="2:14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N492" s="46"/>
    </row>
    <row r="493" spans="2:14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N493" s="46"/>
    </row>
    <row r="494" spans="2:14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N494" s="46"/>
    </row>
    <row r="495" spans="2:14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N495" s="46"/>
    </row>
    <row r="496" spans="2:14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N496" s="46"/>
    </row>
    <row r="497" spans="2:14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N497" s="46"/>
    </row>
    <row r="498" spans="2:14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N498" s="46"/>
    </row>
    <row r="499" spans="2:14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N499" s="46"/>
    </row>
    <row r="500" spans="2:14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N500" s="46"/>
    </row>
    <row r="501" spans="2:14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N501" s="46"/>
    </row>
    <row r="502" spans="2:14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N502" s="46"/>
    </row>
    <row r="503" spans="2:14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N503" s="46"/>
    </row>
    <row r="504" spans="2:14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N504" s="46"/>
    </row>
    <row r="505" spans="2:14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N505" s="46"/>
    </row>
    <row r="506" spans="2:14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N506" s="46"/>
    </row>
    <row r="507" spans="2:14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N507" s="46"/>
    </row>
    <row r="508" spans="2:14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N508" s="46"/>
    </row>
    <row r="509" spans="2:14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N509" s="46"/>
    </row>
    <row r="510" spans="2:14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N510" s="46"/>
    </row>
    <row r="511" spans="2:14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N511" s="46"/>
    </row>
    <row r="512" spans="2:14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N512" s="46"/>
    </row>
    <row r="513" spans="2:14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N513" s="46"/>
    </row>
    <row r="514" spans="2:14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N514" s="46"/>
    </row>
    <row r="515" spans="2:14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N515" s="46"/>
    </row>
    <row r="516" spans="2:14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N516" s="46"/>
    </row>
    <row r="517" spans="2:14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N517" s="46"/>
    </row>
    <row r="518" spans="2:14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N518" s="46"/>
    </row>
    <row r="519" spans="2:14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N519" s="46"/>
    </row>
    <row r="520" spans="2:14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N520" s="46"/>
    </row>
    <row r="521" spans="2:14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N521" s="46"/>
    </row>
    <row r="522" spans="2:14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N522" s="46"/>
    </row>
    <row r="523" spans="2:14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N523" s="46"/>
    </row>
    <row r="524" spans="2:14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N524" s="46"/>
    </row>
    <row r="525" spans="2:14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N525" s="46"/>
    </row>
    <row r="526" spans="2:14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N526" s="46"/>
    </row>
    <row r="527" spans="2:14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N527" s="46"/>
    </row>
    <row r="528" spans="2:14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N528" s="46"/>
    </row>
    <row r="529" spans="2:14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N529" s="46"/>
    </row>
    <row r="530" spans="2:14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N530" s="46"/>
    </row>
    <row r="531" spans="2:14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N531" s="46"/>
    </row>
    <row r="532" spans="2:14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N532" s="46"/>
    </row>
    <row r="533" spans="2:14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N533" s="46"/>
    </row>
    <row r="534" spans="2:14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N534" s="46"/>
    </row>
    <row r="535" spans="2:14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N535" s="46"/>
    </row>
    <row r="536" spans="2:14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N536" s="46"/>
    </row>
    <row r="537" spans="2:14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N537" s="46"/>
    </row>
    <row r="538" spans="2:14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N538" s="46"/>
    </row>
    <row r="539" spans="2:14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N539" s="46"/>
    </row>
    <row r="540" spans="2:14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N540" s="46"/>
    </row>
    <row r="541" spans="2:14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N541" s="46"/>
    </row>
    <row r="542" spans="2:14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N542" s="46"/>
    </row>
    <row r="543" spans="2:14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N543" s="46"/>
    </row>
    <row r="544" spans="2:14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N544" s="46"/>
    </row>
    <row r="545" spans="2:14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N545" s="46"/>
    </row>
    <row r="546" spans="2:14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N546" s="46"/>
    </row>
    <row r="547" spans="2:14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N547" s="46"/>
    </row>
    <row r="548" spans="2:14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N548" s="46"/>
    </row>
    <row r="549" spans="2:14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N549" s="46"/>
    </row>
    <row r="550" spans="2:14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N550" s="46"/>
    </row>
    <row r="551" spans="2:14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N551" s="46"/>
    </row>
    <row r="552" spans="2:14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N552" s="46"/>
    </row>
    <row r="553" spans="2:14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N553" s="46"/>
    </row>
    <row r="554" spans="2:14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N554" s="46"/>
    </row>
    <row r="555" spans="2:14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N555" s="46"/>
    </row>
    <row r="556" spans="2:14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N556" s="46"/>
    </row>
    <row r="557" spans="2:14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N557" s="46"/>
    </row>
    <row r="558" spans="2:14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N558" s="46"/>
    </row>
    <row r="559" spans="2:14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N559" s="46"/>
    </row>
    <row r="560" spans="2:14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N560" s="46"/>
    </row>
    <row r="561" spans="2:14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N561" s="46"/>
    </row>
    <row r="562" spans="2:14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N562" s="46"/>
    </row>
    <row r="563" spans="2:14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N563" s="46"/>
    </row>
    <row r="564" spans="2:14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N564" s="46"/>
    </row>
    <row r="565" spans="2:14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N565" s="46"/>
    </row>
    <row r="566" spans="2:14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N566" s="46"/>
    </row>
    <row r="567" spans="2:14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N567" s="46"/>
    </row>
    <row r="568" spans="2:14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N568" s="46"/>
    </row>
    <row r="569" spans="2:14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N569" s="46"/>
    </row>
    <row r="570" spans="2:14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N570" s="46"/>
    </row>
    <row r="571" spans="2:14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N571" s="46"/>
    </row>
    <row r="572" spans="2:14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N572" s="46"/>
    </row>
    <row r="573" spans="2:14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N573" s="46"/>
    </row>
    <row r="574" spans="2:14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N574" s="46"/>
    </row>
    <row r="575" spans="2:14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N575" s="46"/>
    </row>
    <row r="576" spans="2:14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N576" s="46"/>
    </row>
    <row r="577" spans="2:14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N577" s="46"/>
    </row>
    <row r="578" spans="2:14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N578" s="46"/>
    </row>
    <row r="579" spans="2:14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N579" s="46"/>
    </row>
    <row r="580" spans="2:14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N580" s="46"/>
    </row>
    <row r="581" spans="2:14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N581" s="46"/>
    </row>
    <row r="582" spans="2:14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N582" s="46"/>
    </row>
    <row r="583" spans="2:14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N583" s="46"/>
    </row>
    <row r="584" spans="2:14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N584" s="46"/>
    </row>
    <row r="585" spans="2:14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N585" s="46"/>
    </row>
    <row r="586" spans="2:14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N586" s="46"/>
    </row>
    <row r="587" spans="2:14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N587" s="46"/>
    </row>
    <row r="588" spans="2:14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N588" s="46"/>
    </row>
    <row r="589" spans="2:14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N589" s="46"/>
    </row>
    <row r="590" spans="2:14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N590" s="46"/>
    </row>
    <row r="591" spans="2:14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N591" s="46"/>
    </row>
    <row r="592" spans="2:14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N592" s="46"/>
    </row>
    <row r="593" spans="2:14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N593" s="46"/>
    </row>
    <row r="594" spans="2:14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N594" s="46"/>
    </row>
    <row r="595" spans="2:14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N595" s="46"/>
    </row>
    <row r="596" spans="2:14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N596" s="46"/>
    </row>
    <row r="597" spans="2:14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N597" s="46"/>
    </row>
    <row r="598" spans="2:14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N598" s="46"/>
    </row>
    <row r="599" spans="2:14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N599" s="46"/>
    </row>
    <row r="600" spans="2:14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N600" s="46"/>
    </row>
    <row r="601" spans="2:14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N601" s="46"/>
    </row>
    <row r="602" spans="2:14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N602" s="46"/>
    </row>
    <row r="603" spans="2:14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N603" s="46"/>
    </row>
    <row r="604" spans="2:14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N604" s="46"/>
    </row>
    <row r="605" spans="2:14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N605" s="46"/>
    </row>
    <row r="606" spans="2:14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N606" s="46"/>
    </row>
    <row r="607" spans="2:14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N607" s="46"/>
    </row>
    <row r="608" spans="2:14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N608" s="46"/>
    </row>
    <row r="609" spans="2:14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N609" s="46"/>
    </row>
    <row r="610" spans="2:14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N610" s="46"/>
    </row>
    <row r="611" spans="2:14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N611" s="46"/>
    </row>
    <row r="612" spans="2:14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N612" s="46"/>
    </row>
    <row r="613" spans="2:14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N613" s="46"/>
    </row>
    <row r="614" spans="2:14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N614" s="46"/>
    </row>
    <row r="615" spans="2:14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N615" s="46"/>
    </row>
    <row r="616" spans="2:14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N616" s="46"/>
    </row>
    <row r="617" spans="2:14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N617" s="46"/>
    </row>
    <row r="618" spans="2:14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N618" s="46"/>
    </row>
    <row r="619" spans="2:14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N619" s="46"/>
    </row>
    <row r="620" spans="2:14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N620" s="46"/>
    </row>
    <row r="621" spans="2:14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N621" s="46"/>
    </row>
    <row r="622" spans="2:14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N622" s="46"/>
    </row>
    <row r="623" spans="2:14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N623" s="46"/>
    </row>
    <row r="624" spans="2:14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N624" s="46"/>
    </row>
    <row r="625" spans="2:14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N625" s="46"/>
    </row>
    <row r="626" spans="2:14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N626" s="46"/>
    </row>
    <row r="627" spans="2:14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N627" s="46"/>
    </row>
    <row r="628" spans="2:14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N628" s="46"/>
    </row>
    <row r="629" spans="2:14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N629" s="46"/>
    </row>
    <row r="630" spans="2:14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N630" s="46"/>
    </row>
    <row r="631" spans="2:14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N631" s="46"/>
    </row>
    <row r="632" spans="2:14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N632" s="46"/>
    </row>
    <row r="633" spans="2:14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N633" s="46"/>
    </row>
    <row r="634" spans="2:14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N634" s="46"/>
    </row>
    <row r="635" spans="2:14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N635" s="46"/>
    </row>
    <row r="636" spans="2:14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N636" s="46"/>
    </row>
    <row r="637" spans="2:14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N637" s="46"/>
    </row>
    <row r="638" spans="2:14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N638" s="46"/>
    </row>
    <row r="639" spans="2:14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N639" s="46"/>
    </row>
    <row r="640" spans="2:14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N640" s="46"/>
    </row>
    <row r="641" spans="2:14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N641" s="46"/>
    </row>
    <row r="642" spans="2:14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N642" s="46"/>
    </row>
    <row r="643" spans="2:14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N643" s="46"/>
    </row>
    <row r="644" spans="2:14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N644" s="46"/>
    </row>
    <row r="645" spans="2:14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N645" s="46"/>
    </row>
    <row r="646" spans="2:14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N646" s="46"/>
    </row>
    <row r="647" spans="2:14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N647" s="46"/>
    </row>
    <row r="648" spans="2:14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N648" s="46"/>
    </row>
    <row r="649" spans="2:14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N649" s="46"/>
    </row>
    <row r="650" spans="2:14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N650" s="46"/>
    </row>
    <row r="651" spans="2:14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N651" s="46"/>
    </row>
    <row r="652" spans="2:14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N652" s="46"/>
    </row>
    <row r="653" spans="2:14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N653" s="46"/>
    </row>
    <row r="654" spans="2:14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N654" s="46"/>
    </row>
    <row r="655" spans="2:14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N655" s="46"/>
    </row>
    <row r="656" spans="2:14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N656" s="46"/>
    </row>
    <row r="657" spans="2:14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N657" s="46"/>
    </row>
    <row r="658" spans="2:14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N658" s="46"/>
    </row>
    <row r="659" spans="2:14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N659" s="46"/>
    </row>
    <row r="660" spans="2:14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N660" s="46"/>
    </row>
    <row r="661" spans="2:14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N661" s="46"/>
    </row>
    <row r="662" spans="2:14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N662" s="46"/>
    </row>
    <row r="663" spans="2:14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N663" s="46"/>
    </row>
    <row r="664" spans="2:14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N664" s="46"/>
    </row>
    <row r="665" spans="2:14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N665" s="46"/>
    </row>
    <row r="666" spans="2:14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N666" s="46"/>
    </row>
    <row r="667" spans="2:14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N667" s="46"/>
    </row>
    <row r="668" spans="2:14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N668" s="46"/>
    </row>
    <row r="669" spans="2:14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N669" s="46"/>
    </row>
    <row r="670" spans="2:14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N670" s="46"/>
    </row>
    <row r="671" spans="2:14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N671" s="46"/>
    </row>
    <row r="672" spans="2:14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N672" s="46"/>
    </row>
    <row r="673" spans="2:14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N673" s="46"/>
    </row>
    <row r="674" spans="2:14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N674" s="46"/>
    </row>
    <row r="675" spans="2:14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N675" s="46"/>
    </row>
    <row r="676" spans="2:14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N676" s="46"/>
    </row>
    <row r="677" spans="2:14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N677" s="46"/>
    </row>
    <row r="678" spans="2:14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N678" s="46"/>
    </row>
    <row r="679" spans="2:14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N679" s="46"/>
    </row>
    <row r="680" spans="2:14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N680" s="46"/>
    </row>
    <row r="681" spans="2:14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N681" s="46"/>
    </row>
    <row r="682" spans="2:14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N682" s="46"/>
    </row>
    <row r="683" spans="2:14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N683" s="46"/>
    </row>
    <row r="684" spans="2:14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N684" s="46"/>
    </row>
    <row r="685" spans="2:14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N685" s="46"/>
    </row>
    <row r="686" spans="2:14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N686" s="46"/>
    </row>
    <row r="687" spans="2:14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N687" s="46"/>
    </row>
    <row r="688" spans="2:14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N688" s="46"/>
    </row>
    <row r="689" spans="2:14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N689" s="46"/>
    </row>
    <row r="690" spans="2:14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N690" s="46"/>
    </row>
    <row r="691" spans="2:14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N691" s="46"/>
    </row>
    <row r="692" spans="2:14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N692" s="46"/>
    </row>
    <row r="693" spans="2:14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N693" s="46"/>
    </row>
    <row r="694" spans="2:14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N694" s="46"/>
    </row>
    <row r="695" spans="2:14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N695" s="46"/>
    </row>
    <row r="696" spans="2:14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N696" s="46"/>
    </row>
    <row r="697" spans="2:14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N697" s="46"/>
    </row>
    <row r="698" spans="2:14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N698" s="46"/>
    </row>
    <row r="699" spans="2:14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N699" s="46"/>
    </row>
    <row r="700" spans="2:14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N700" s="46"/>
    </row>
    <row r="701" spans="2:14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N701" s="46"/>
    </row>
    <row r="702" spans="2:14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N702" s="46"/>
    </row>
    <row r="703" spans="2:14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N703" s="46"/>
    </row>
    <row r="704" spans="2:14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N704" s="46"/>
    </row>
    <row r="705" spans="2:14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N705" s="46"/>
    </row>
    <row r="706" spans="2:14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N706" s="46"/>
    </row>
    <row r="707" spans="2:14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N707" s="46"/>
    </row>
    <row r="708" spans="2:14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N708" s="46"/>
    </row>
    <row r="709" spans="2:14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N709" s="46"/>
    </row>
    <row r="710" spans="2:14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N710" s="46"/>
    </row>
    <row r="711" spans="2:14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N711" s="46"/>
    </row>
    <row r="712" spans="2:14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N712" s="46"/>
    </row>
    <row r="713" spans="2:14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N713" s="46"/>
    </row>
    <row r="714" spans="2:14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N714" s="46"/>
    </row>
    <row r="715" spans="2:14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N715" s="46"/>
    </row>
    <row r="716" spans="2:14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N716" s="46"/>
    </row>
    <row r="717" spans="2:14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N717" s="46"/>
    </row>
    <row r="718" spans="2:14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N718" s="46"/>
    </row>
    <row r="719" spans="2:14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N719" s="46"/>
    </row>
    <row r="720" spans="2:14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N720" s="46"/>
    </row>
    <row r="721" spans="2:14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N721" s="46"/>
    </row>
    <row r="722" spans="2:14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N722" s="46"/>
    </row>
    <row r="723" spans="2:14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N723" s="46"/>
    </row>
    <row r="724" spans="2:14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N724" s="46"/>
    </row>
    <row r="725" spans="2:14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N725" s="46"/>
    </row>
    <row r="726" spans="2:14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N726" s="46"/>
    </row>
    <row r="727" spans="2:14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N727" s="46"/>
    </row>
    <row r="728" spans="2:14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N728" s="46"/>
    </row>
    <row r="729" spans="2:14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N729" s="46"/>
    </row>
    <row r="730" spans="2:14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N730" s="46"/>
    </row>
    <row r="731" spans="2:14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N731" s="46"/>
    </row>
    <row r="732" spans="2:14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N732" s="46"/>
    </row>
    <row r="733" spans="2:14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N733" s="46"/>
    </row>
    <row r="734" spans="2:14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N734" s="46"/>
    </row>
    <row r="735" spans="2:14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N735" s="46"/>
    </row>
    <row r="736" spans="2:14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N736" s="46"/>
    </row>
    <row r="737" spans="2:14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N737" s="46"/>
    </row>
    <row r="738" spans="2:14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N738" s="46"/>
    </row>
    <row r="739" spans="2:14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N739" s="46"/>
    </row>
    <row r="740" spans="2:14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N740" s="46"/>
    </row>
    <row r="741" spans="2:14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N741" s="46"/>
    </row>
    <row r="742" spans="2:14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N742" s="46"/>
    </row>
    <row r="743" spans="2:14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N743" s="46"/>
    </row>
    <row r="744" spans="2:14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N744" s="46"/>
    </row>
    <row r="745" spans="2:14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N745" s="46"/>
    </row>
    <row r="746" spans="2:14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N746" s="46"/>
    </row>
    <row r="747" spans="2:14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N747" s="46"/>
    </row>
    <row r="748" spans="2:14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N748" s="46"/>
    </row>
    <row r="749" spans="2:14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N749" s="46"/>
    </row>
    <row r="750" spans="2:14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N750" s="46"/>
    </row>
    <row r="751" spans="2:14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N751" s="46"/>
    </row>
    <row r="752" spans="2:14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N752" s="46"/>
    </row>
    <row r="753" spans="2:14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N753" s="46"/>
    </row>
    <row r="754" spans="2:14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N754" s="46"/>
    </row>
    <row r="755" spans="2:14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N755" s="46"/>
    </row>
    <row r="756" spans="2:14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N756" s="46"/>
    </row>
    <row r="757" spans="2:14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N757" s="46"/>
    </row>
    <row r="758" spans="2:14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N758" s="46"/>
    </row>
    <row r="759" spans="2:14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N759" s="46"/>
    </row>
    <row r="760" spans="2:14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N760" s="46"/>
    </row>
    <row r="761" spans="2:14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N761" s="46"/>
    </row>
    <row r="762" spans="2:14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N762" s="46"/>
    </row>
    <row r="763" spans="2:14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N763" s="46"/>
    </row>
    <row r="764" spans="2:14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N764" s="46"/>
    </row>
    <row r="765" spans="2:14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N765" s="46"/>
    </row>
    <row r="766" spans="2:14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N766" s="46"/>
    </row>
    <row r="767" spans="2:14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N767" s="46"/>
    </row>
    <row r="768" spans="2:14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N768" s="46"/>
    </row>
    <row r="769" spans="2:14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N769" s="46"/>
    </row>
    <row r="770" spans="2:14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N770" s="46"/>
    </row>
    <row r="771" spans="2:14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N771" s="46"/>
    </row>
    <row r="772" spans="2:14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N772" s="46"/>
    </row>
    <row r="773" spans="2:14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N773" s="46"/>
    </row>
    <row r="774" spans="2:14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N774" s="46"/>
    </row>
    <row r="775" spans="2:14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N775" s="46"/>
    </row>
    <row r="776" spans="2:14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N776" s="46"/>
    </row>
    <row r="777" spans="2:14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N777" s="46"/>
    </row>
    <row r="778" spans="2:14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N778" s="46"/>
    </row>
    <row r="779" spans="2:14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N779" s="46"/>
    </row>
    <row r="780" spans="2:14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N780" s="46"/>
    </row>
    <row r="781" spans="2:14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N781" s="46"/>
    </row>
    <row r="782" spans="2:14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N782" s="46"/>
    </row>
    <row r="783" spans="2:14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N783" s="46"/>
    </row>
    <row r="784" spans="2:14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N784" s="46"/>
    </row>
    <row r="785" spans="2:14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N785" s="46"/>
    </row>
    <row r="786" spans="2:14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N786" s="46"/>
    </row>
    <row r="787" spans="2:14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N787" s="46"/>
    </row>
    <row r="788" spans="2:14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N788" s="46"/>
    </row>
    <row r="789" spans="2:14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N789" s="46"/>
    </row>
    <row r="790" spans="2:14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N790" s="46"/>
    </row>
    <row r="791" spans="2:14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N791" s="46"/>
    </row>
    <row r="792" spans="2:14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N792" s="46"/>
    </row>
    <row r="793" spans="2:14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N793" s="46"/>
    </row>
    <row r="794" spans="2:14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N794" s="46"/>
    </row>
    <row r="795" spans="2:14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N795" s="46"/>
    </row>
    <row r="796" spans="2:14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N796" s="46"/>
    </row>
    <row r="797" spans="2:14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N797" s="46"/>
    </row>
    <row r="798" spans="2:14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N798" s="46"/>
    </row>
    <row r="799" spans="2:14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N799" s="46"/>
    </row>
    <row r="800" spans="2:14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N800" s="46"/>
    </row>
    <row r="801" spans="2:14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N801" s="46"/>
    </row>
    <row r="802" spans="2:14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N802" s="46"/>
    </row>
    <row r="803" spans="2:14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N803" s="46"/>
    </row>
    <row r="804" spans="2:14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N804" s="46"/>
    </row>
    <row r="805" spans="2:14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N805" s="46"/>
    </row>
    <row r="806" spans="2:14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N806" s="46"/>
    </row>
    <row r="807" spans="2:14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N807" s="46"/>
    </row>
    <row r="808" spans="2:14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N808" s="46"/>
    </row>
    <row r="809" spans="2:14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N809" s="46"/>
    </row>
    <row r="810" spans="2:14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N810" s="46"/>
    </row>
    <row r="811" spans="2:14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N811" s="46"/>
    </row>
    <row r="812" spans="2:14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N812" s="46"/>
    </row>
    <row r="813" spans="2:14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N813" s="46"/>
    </row>
    <row r="814" spans="2:14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N814" s="46"/>
    </row>
    <row r="815" spans="2:14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N815" s="46"/>
    </row>
    <row r="816" spans="2:14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N816" s="46"/>
    </row>
    <row r="817" spans="2:14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N817" s="46"/>
    </row>
    <row r="818" spans="2:14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N818" s="46"/>
    </row>
    <row r="819" spans="2:14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N819" s="46"/>
    </row>
    <row r="820" spans="2:14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N820" s="46"/>
    </row>
    <row r="821" spans="2:14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N821" s="46"/>
    </row>
    <row r="822" spans="2:14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N822" s="46"/>
    </row>
    <row r="823" spans="2:14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N823" s="46"/>
    </row>
    <row r="824" spans="2:14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N824" s="46"/>
    </row>
    <row r="825" spans="2:14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N825" s="46"/>
    </row>
    <row r="826" spans="2:14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N826" s="46"/>
    </row>
    <row r="827" spans="2:14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N827" s="46"/>
    </row>
    <row r="828" spans="2:14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N828" s="46"/>
    </row>
    <row r="829" spans="2:14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N829" s="46"/>
    </row>
    <row r="830" spans="2:14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N830" s="46"/>
    </row>
    <row r="831" spans="2:14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N831" s="46"/>
    </row>
    <row r="832" spans="2:14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N832" s="46"/>
    </row>
    <row r="833" spans="2:14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N833" s="46"/>
    </row>
    <row r="834" spans="2:14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N834" s="46"/>
    </row>
    <row r="835" spans="2:14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N835" s="46"/>
    </row>
    <row r="836" spans="2:14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N836" s="46"/>
    </row>
    <row r="837" spans="2:14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N837" s="46"/>
    </row>
    <row r="838" spans="2:14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N838" s="46"/>
    </row>
    <row r="839" spans="2:14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N839" s="46"/>
    </row>
    <row r="840" spans="2:14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N840" s="46"/>
    </row>
    <row r="841" spans="2:14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N841" s="46"/>
    </row>
    <row r="842" spans="2:14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N842" s="46"/>
    </row>
    <row r="843" spans="2:14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N843" s="46"/>
    </row>
    <row r="844" spans="2:14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N844" s="46"/>
    </row>
    <row r="845" spans="2:14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N845" s="46"/>
    </row>
    <row r="846" spans="2:14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N846" s="46"/>
    </row>
    <row r="847" spans="2:14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N847" s="46"/>
    </row>
    <row r="848" spans="2:14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N848" s="46"/>
    </row>
    <row r="849" spans="2:14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N849" s="46"/>
    </row>
    <row r="850" spans="2:14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N850" s="46"/>
    </row>
    <row r="851" spans="2:14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N851" s="46"/>
    </row>
    <row r="852" spans="2:14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N852" s="46"/>
    </row>
    <row r="853" spans="2:14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N853" s="46"/>
    </row>
    <row r="854" spans="2:14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N854" s="46"/>
    </row>
    <row r="855" spans="2:14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N855" s="46"/>
    </row>
    <row r="856" spans="2:14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N856" s="46"/>
    </row>
    <row r="857" spans="2:14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N857" s="46"/>
    </row>
    <row r="858" spans="2:14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N858" s="46"/>
    </row>
    <row r="859" spans="2:14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N859" s="46"/>
    </row>
    <row r="860" spans="2:14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N860" s="46"/>
    </row>
    <row r="861" spans="2:14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N861" s="46"/>
    </row>
    <row r="862" spans="2:14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N862" s="46"/>
    </row>
    <row r="863" spans="2:14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N863" s="46"/>
    </row>
    <row r="864" spans="2:14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N864" s="46"/>
    </row>
    <row r="865" spans="2:14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N865" s="46"/>
    </row>
    <row r="866" spans="2:14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N866" s="46"/>
    </row>
    <row r="867" spans="2:14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N867" s="46"/>
    </row>
    <row r="868" spans="2:14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N868" s="46"/>
    </row>
    <row r="869" spans="2:14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N869" s="46"/>
    </row>
    <row r="870" spans="2:14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N870" s="46"/>
    </row>
    <row r="871" spans="2:14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N871" s="46"/>
    </row>
    <row r="872" spans="2:14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N872" s="46"/>
    </row>
    <row r="873" spans="2:14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N873" s="46"/>
    </row>
    <row r="874" spans="2:14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N874" s="46"/>
    </row>
    <row r="875" spans="2:14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N875" s="46"/>
    </row>
    <row r="876" spans="2:14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N876" s="46"/>
    </row>
    <row r="877" spans="2:14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N877" s="46"/>
    </row>
    <row r="878" spans="2:14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N878" s="46"/>
    </row>
    <row r="879" spans="2:14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N879" s="46"/>
    </row>
    <row r="880" spans="2:14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N880" s="46"/>
    </row>
    <row r="881" spans="2:14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N881" s="46"/>
    </row>
    <row r="882" spans="2:14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N882" s="46"/>
    </row>
    <row r="883" spans="2:14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N883" s="46"/>
    </row>
    <row r="884" spans="2:14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N884" s="46"/>
    </row>
    <row r="885" spans="2:14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N885" s="46"/>
    </row>
    <row r="886" spans="2:14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N886" s="46"/>
    </row>
    <row r="887" spans="2:14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N887" s="46"/>
    </row>
    <row r="888" spans="2:14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N888" s="46"/>
    </row>
    <row r="889" spans="2:14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N889" s="46"/>
    </row>
    <row r="890" spans="2:14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N890" s="46"/>
    </row>
    <row r="891" spans="2:14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N891" s="46"/>
    </row>
    <row r="892" spans="2:14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N892" s="46"/>
    </row>
    <row r="893" spans="2:14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N893" s="46"/>
    </row>
    <row r="894" spans="2:14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N894" s="46"/>
    </row>
    <row r="895" spans="2:14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N895" s="46"/>
    </row>
    <row r="896" spans="2:14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N896" s="46"/>
    </row>
    <row r="897" spans="2:14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N897" s="46"/>
    </row>
    <row r="898" spans="2:14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N898" s="46"/>
    </row>
    <row r="899" spans="2:14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N899" s="46"/>
    </row>
    <row r="900" spans="2:14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N900" s="46"/>
    </row>
    <row r="901" spans="2:14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N901" s="46"/>
    </row>
    <row r="902" spans="2:14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N902" s="46"/>
    </row>
    <row r="903" spans="2:14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N903" s="46"/>
    </row>
    <row r="904" spans="2:14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N904" s="46"/>
    </row>
    <row r="905" spans="2:14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N905" s="46"/>
    </row>
    <row r="906" spans="2:14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N906" s="46"/>
    </row>
    <row r="907" spans="2:14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N907" s="46"/>
    </row>
    <row r="908" spans="2:14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N908" s="46"/>
    </row>
    <row r="909" spans="2:14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N909" s="46"/>
    </row>
    <row r="910" spans="2:14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N910" s="46"/>
    </row>
    <row r="911" spans="2:14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N911" s="46"/>
    </row>
    <row r="912" spans="2:14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N912" s="46"/>
    </row>
    <row r="913" spans="2:14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N913" s="46"/>
    </row>
    <row r="914" spans="2:14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N914" s="46"/>
    </row>
    <row r="915" spans="2:14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N915" s="46"/>
    </row>
    <row r="916" spans="2:14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N916" s="46"/>
    </row>
    <row r="917" spans="2:14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N917" s="46"/>
    </row>
    <row r="918" spans="2:14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N918" s="46"/>
    </row>
    <row r="919" spans="2:14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N919" s="46"/>
    </row>
    <row r="920" spans="2:14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N920" s="46"/>
    </row>
    <row r="921" spans="2:14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N921" s="46"/>
    </row>
    <row r="922" spans="2:14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N922" s="46"/>
    </row>
    <row r="923" spans="2:14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N923" s="46"/>
    </row>
    <row r="924" spans="2:14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N924" s="46"/>
    </row>
    <row r="925" spans="2:14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N925" s="46"/>
    </row>
    <row r="926" spans="2:14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N926" s="46"/>
    </row>
    <row r="927" spans="2:14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N927" s="46"/>
    </row>
    <row r="928" spans="2:14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N928" s="46"/>
    </row>
    <row r="929" spans="2:14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N929" s="46"/>
    </row>
    <row r="930" spans="2:14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N930" s="46"/>
    </row>
    <row r="931" spans="2:14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N931" s="46"/>
    </row>
    <row r="932" spans="2:14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N932" s="46"/>
    </row>
    <row r="933" spans="2:14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N933" s="46"/>
    </row>
    <row r="934" spans="2:14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N934" s="46"/>
    </row>
    <row r="935" spans="2:14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N935" s="46"/>
    </row>
    <row r="936" spans="2:14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N936" s="46"/>
    </row>
    <row r="937" spans="2:14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N937" s="46"/>
    </row>
    <row r="938" spans="2:14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N938" s="46"/>
    </row>
    <row r="939" spans="2:14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N939" s="46"/>
    </row>
    <row r="940" spans="2:14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N940" s="46"/>
    </row>
    <row r="941" spans="2:14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N941" s="46"/>
    </row>
    <row r="942" spans="2:14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N942" s="46"/>
    </row>
    <row r="943" spans="2:14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N943" s="46"/>
    </row>
    <row r="944" spans="2:14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N944" s="46"/>
    </row>
    <row r="945" spans="2:14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N945" s="46"/>
    </row>
    <row r="946" spans="2:14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N946" s="46"/>
    </row>
    <row r="947" spans="2:14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N947" s="46"/>
    </row>
    <row r="948" spans="2:14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N948" s="46"/>
    </row>
    <row r="949" spans="2:14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N949" s="46"/>
    </row>
    <row r="950" spans="2:14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N950" s="46"/>
    </row>
    <row r="951" spans="2:14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N951" s="46"/>
    </row>
    <row r="952" spans="2:14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N952" s="46"/>
    </row>
    <row r="953" spans="2:14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N953" s="46"/>
    </row>
    <row r="954" spans="2:14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N954" s="46"/>
    </row>
    <row r="955" spans="2:14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N955" s="46"/>
    </row>
    <row r="956" spans="2:14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N956" s="46"/>
    </row>
    <row r="957" spans="2:14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N957" s="46"/>
    </row>
    <row r="958" spans="2:14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N958" s="46"/>
    </row>
    <row r="959" spans="2:14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N959" s="46"/>
    </row>
    <row r="960" spans="2:14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N960" s="46"/>
    </row>
    <row r="961" spans="2:14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N961" s="46"/>
    </row>
    <row r="962" spans="2:14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N962" s="46"/>
    </row>
    <row r="963" spans="2:14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N963" s="46"/>
    </row>
    <row r="964" spans="2:14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N964" s="46"/>
    </row>
    <row r="965" spans="2:14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N965" s="46"/>
    </row>
    <row r="966" spans="2:14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N966" s="46"/>
    </row>
    <row r="967" spans="2:14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N967" s="46"/>
    </row>
    <row r="968" spans="2:14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N968" s="46"/>
    </row>
    <row r="969" spans="2:14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N969" s="46"/>
    </row>
    <row r="970" spans="2:14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N970" s="46"/>
    </row>
    <row r="971" spans="2:14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N971" s="46"/>
    </row>
    <row r="972" spans="2:14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N972" s="46"/>
    </row>
    <row r="973" spans="2:14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N973" s="46"/>
    </row>
    <row r="974" spans="2:14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N974" s="46"/>
    </row>
    <row r="975" spans="2:14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N975" s="46"/>
    </row>
    <row r="976" spans="2:14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N976" s="46"/>
    </row>
    <row r="977" spans="2:14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N977" s="46"/>
    </row>
    <row r="978" spans="2:14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N978" s="46"/>
    </row>
    <row r="979" spans="2:14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N979" s="46"/>
    </row>
    <row r="980" spans="2:14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N980" s="46"/>
    </row>
    <row r="981" spans="2:14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N981" s="46"/>
    </row>
    <row r="982" spans="2:14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N982" s="46"/>
    </row>
    <row r="983" spans="2:14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N983" s="46"/>
    </row>
    <row r="984" spans="2:14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N984" s="46"/>
    </row>
    <row r="985" spans="2:14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N985" s="46"/>
    </row>
    <row r="986" spans="2:14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N986" s="46"/>
    </row>
    <row r="987" spans="2:14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N987" s="46"/>
    </row>
    <row r="988" spans="2:14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N988" s="46"/>
    </row>
    <row r="989" spans="2:14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N989" s="46"/>
    </row>
    <row r="990" spans="2:14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N990" s="46"/>
    </row>
    <row r="991" spans="2:14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N991" s="46"/>
    </row>
    <row r="992" spans="2:14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N992" s="46"/>
    </row>
    <row r="993" spans="2:14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N993" s="46"/>
    </row>
    <row r="994" spans="2:14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N994" s="46"/>
    </row>
    <row r="995" spans="2:14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N995" s="46"/>
    </row>
    <row r="996" spans="2:14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N996" s="46"/>
    </row>
    <row r="997" spans="2:14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N997" s="46"/>
    </row>
    <row r="998" spans="2:14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N998" s="46"/>
    </row>
    <row r="999" spans="2:14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N999" s="46"/>
    </row>
    <row r="1000" spans="2:14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N1000" s="46"/>
    </row>
    <row r="1001" spans="2:14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N1001" s="46"/>
    </row>
    <row r="1002" spans="2:14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N1002" s="46"/>
    </row>
    <row r="1003" spans="2:14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N1003" s="46"/>
    </row>
    <row r="1004" spans="2:14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N1004" s="46"/>
    </row>
    <row r="1005" spans="2:14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N1005" s="46"/>
    </row>
    <row r="1006" spans="2:14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N1006" s="46"/>
    </row>
    <row r="1007" spans="2:14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N1007" s="46"/>
    </row>
    <row r="1008" spans="2:14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N1008" s="46"/>
    </row>
    <row r="1009" spans="2:14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N1009" s="46"/>
    </row>
    <row r="1010" spans="2:14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N1010" s="46"/>
    </row>
    <row r="1011" spans="2:14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N1011" s="46"/>
    </row>
    <row r="1012" spans="2:14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N1012" s="46"/>
    </row>
    <row r="1013" spans="2:14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N1013" s="46"/>
    </row>
    <row r="1014" spans="2:14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N1014" s="46"/>
    </row>
    <row r="1015" spans="2:14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N1015" s="46"/>
    </row>
    <row r="1016" spans="2:14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N1016" s="46"/>
    </row>
    <row r="1017" spans="2:14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N1017" s="46"/>
    </row>
    <row r="1018" spans="2:14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N1018" s="46"/>
    </row>
    <row r="1019" spans="2:14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N1019" s="46"/>
    </row>
    <row r="1020" spans="2:14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N1020" s="46"/>
    </row>
    <row r="1021" spans="2:14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N1021" s="46"/>
    </row>
    <row r="1022" spans="2:14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N1022" s="46"/>
    </row>
    <row r="1023" spans="2:14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N1023" s="46"/>
    </row>
    <row r="1024" spans="2:14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N1024" s="46"/>
    </row>
    <row r="1025" spans="2:14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N1025" s="46"/>
    </row>
    <row r="1026" spans="2:14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N1026" s="46"/>
    </row>
    <row r="1027" spans="2:14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N1027" s="46"/>
    </row>
    <row r="1028" spans="2:14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N1028" s="46"/>
    </row>
    <row r="1029" spans="2:14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N1029" s="46"/>
    </row>
    <row r="1030" spans="2:14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N1030" s="46"/>
    </row>
    <row r="1031" spans="2:14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N1031" s="46"/>
    </row>
    <row r="1032" spans="2:14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N1032" s="46"/>
    </row>
    <row r="1033" spans="2:14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N1033" s="46"/>
    </row>
    <row r="1034" spans="2:14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N1034" s="46"/>
    </row>
    <row r="1035" spans="2:14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N1035" s="46"/>
    </row>
    <row r="1036" spans="2:14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N1036" s="46"/>
    </row>
    <row r="1037" spans="2:14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N1037" s="46"/>
    </row>
    <row r="1038" spans="2:14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N1038" s="46"/>
    </row>
    <row r="1039" spans="2:14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N1039" s="46"/>
    </row>
    <row r="1040" spans="2:14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N1040" s="46"/>
    </row>
    <row r="1041" spans="2:14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N1041" s="46"/>
    </row>
    <row r="1042" spans="2:14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N1042" s="46"/>
    </row>
    <row r="1043" spans="2:14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N1043" s="46"/>
    </row>
    <row r="1044" spans="2:14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N1044" s="46"/>
    </row>
    <row r="1045" spans="2:14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N1045" s="46"/>
    </row>
    <row r="1046" spans="2:14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N1046" s="46"/>
    </row>
    <row r="1047" spans="2:14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N1047" s="46"/>
    </row>
    <row r="1048" spans="2:14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N1048" s="46"/>
    </row>
    <row r="1049" spans="2:14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N1049" s="46"/>
    </row>
    <row r="1050" spans="2:14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N1050" s="46"/>
    </row>
    <row r="1051" spans="2:14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N1051" s="46"/>
    </row>
    <row r="1052" spans="2:14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N1052" s="46"/>
    </row>
    <row r="1053" spans="2:14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N1053" s="46"/>
    </row>
    <row r="1054" spans="2:14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N1054" s="46"/>
    </row>
    <row r="1055" spans="2:14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N1055" s="46"/>
    </row>
    <row r="1056" spans="2:14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N1056" s="46"/>
    </row>
    <row r="1057" spans="2:14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N1057" s="46"/>
    </row>
    <row r="1058" spans="2:14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N1058" s="46"/>
    </row>
    <row r="1059" spans="2:14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N1059" s="46"/>
    </row>
    <row r="1060" spans="2:14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N1060" s="46"/>
    </row>
    <row r="1061" spans="2:14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N1061" s="46"/>
    </row>
    <row r="1062" spans="2:14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N1062" s="46"/>
    </row>
    <row r="1063" spans="2:14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N1063" s="46"/>
    </row>
    <row r="1064" spans="2:14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N1064" s="46"/>
    </row>
    <row r="1065" spans="2:14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N1065" s="46"/>
    </row>
    <row r="1066" spans="2:14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N1066" s="46"/>
    </row>
    <row r="1067" spans="2:14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N1067" s="46"/>
    </row>
    <row r="1068" spans="2:14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N1068" s="46"/>
    </row>
    <row r="1069" spans="2:14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N1069" s="46"/>
    </row>
    <row r="1070" spans="2:14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N1070" s="46"/>
    </row>
    <row r="1071" spans="2:14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N1071" s="46"/>
    </row>
    <row r="1072" spans="2:14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N1072" s="46"/>
    </row>
    <row r="1073" spans="2:14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N1073" s="46"/>
    </row>
    <row r="1074" spans="2:14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N1074" s="46"/>
    </row>
    <row r="1075" spans="2:14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N1075" s="46"/>
    </row>
    <row r="1076" spans="2:14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N1076" s="46"/>
    </row>
    <row r="1077" spans="2:14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N1077" s="46"/>
    </row>
    <row r="1078" spans="2:14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N1078" s="46"/>
    </row>
    <row r="1079" spans="2:14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N1079" s="46"/>
    </row>
    <row r="1080" spans="2:14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N1080" s="46"/>
    </row>
    <row r="1081" spans="2:14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N1081" s="46"/>
    </row>
    <row r="1082" spans="2:14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N1082" s="46"/>
    </row>
    <row r="1083" spans="2:14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N1083" s="46"/>
    </row>
    <row r="1084" spans="2:14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N1084" s="46"/>
    </row>
    <row r="1085" spans="2:14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N1085" s="46"/>
    </row>
    <row r="1086" spans="2:14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N1086" s="46"/>
    </row>
    <row r="1087" spans="2:14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N1087" s="46"/>
    </row>
    <row r="1088" spans="2:14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N1088" s="46"/>
    </row>
    <row r="1089" spans="2:14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N1089" s="46"/>
    </row>
    <row r="1090" spans="2:14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N1090" s="46"/>
    </row>
    <row r="1091" spans="2:14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N1091" s="46"/>
    </row>
    <row r="1092" spans="2:14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N1092" s="46"/>
    </row>
    <row r="1093" spans="2:14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N1093" s="46"/>
    </row>
    <row r="1094" spans="2:14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N1094" s="46"/>
    </row>
    <row r="1095" spans="2:14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N1095" s="46"/>
    </row>
    <row r="1096" spans="2:14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N1096" s="46"/>
    </row>
    <row r="1097" spans="2:14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N1097" s="46"/>
    </row>
    <row r="1098" spans="2:14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N1098" s="46"/>
    </row>
    <row r="1099" spans="2:14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N1099" s="46"/>
    </row>
    <row r="1100" spans="2:14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N1100" s="46"/>
    </row>
    <row r="1101" spans="2:14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N1101" s="46"/>
    </row>
    <row r="1102" spans="2:14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N1102" s="46"/>
    </row>
    <row r="1103" spans="2:14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N1103" s="46"/>
    </row>
    <row r="1104" spans="2:14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N1104" s="46"/>
    </row>
    <row r="1105" spans="2:14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N1105" s="46"/>
    </row>
    <row r="1106" spans="2:14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N1106" s="46"/>
    </row>
    <row r="1107" spans="2:14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N1107" s="46"/>
    </row>
    <row r="1108" spans="2:14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N1108" s="46"/>
    </row>
    <row r="1109" spans="2:14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N1109" s="46"/>
    </row>
    <row r="1110" spans="2:14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N1110" s="46"/>
    </row>
    <row r="1111" spans="2:14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N1111" s="46"/>
    </row>
    <row r="1112" spans="2:14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N1112" s="46"/>
    </row>
    <row r="1113" spans="2:14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N1113" s="46"/>
    </row>
    <row r="1114" spans="2:14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N1114" s="46"/>
    </row>
    <row r="1115" spans="2:14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N1115" s="46"/>
    </row>
    <row r="1116" spans="2:14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N1116" s="46"/>
    </row>
    <row r="1117" spans="2:14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N1117" s="46"/>
    </row>
    <row r="1118" spans="2:14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N1118" s="46"/>
    </row>
    <row r="1119" spans="2:14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N1119" s="46"/>
    </row>
    <row r="1120" spans="2:14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N1120" s="46"/>
    </row>
    <row r="1121" spans="1:16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N1121" s="46"/>
    </row>
    <row r="1122" spans="1:16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N1122" s="46"/>
    </row>
    <row r="1123" spans="1:16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N1123" s="46"/>
    </row>
    <row r="1124" spans="1:16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N1124" s="46"/>
    </row>
    <row r="1125" spans="1:16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N1125" s="46"/>
    </row>
    <row r="1126" spans="1:16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N1126" s="46"/>
    </row>
    <row r="1127" spans="1:16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N1127" s="46"/>
    </row>
    <row r="1128" spans="1:16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N1128" s="46"/>
    </row>
    <row r="1129" spans="1:16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N1129" s="46"/>
    </row>
    <row r="1130" spans="1:16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N1130" s="46"/>
    </row>
    <row r="1131" spans="1:16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N1131" s="46"/>
    </row>
    <row r="1132" spans="1:16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N1132" s="46"/>
    </row>
    <row r="1133" spans="1:16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N1133" s="46"/>
    </row>
    <row r="1134" spans="1:16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P1134" s="6"/>
    </row>
    <row r="1135" spans="1:16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P1135" s="6"/>
    </row>
    <row r="1136" spans="1:16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P1136" s="6"/>
    </row>
    <row r="1137" spans="1:16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P1137" s="6"/>
    </row>
    <row r="1138" spans="1:16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P1138" s="6"/>
    </row>
    <row r="1139" spans="1:16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P1139" s="6"/>
    </row>
    <row r="1140" spans="1:16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P1140" s="6"/>
    </row>
    <row r="1141" spans="1:16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P1141" s="6"/>
    </row>
    <row r="1142" spans="1:16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P1142" s="6"/>
    </row>
    <row r="1143" spans="1:16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P1143" s="6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H3:I4"/>
    <mergeCell ref="E3:E5"/>
    <mergeCell ref="D3:D5"/>
    <mergeCell ref="A1:P2"/>
    <mergeCell ref="N3:N5"/>
    <mergeCell ref="C3:C5"/>
    <mergeCell ref="P3:P6"/>
    <mergeCell ref="O3:O5"/>
    <mergeCell ref="F3:G4"/>
    <mergeCell ref="M3:M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2015-10-03T08:24:27Z</cp:lastPrinted>
  <dcterms:created xsi:type="dcterms:W3CDTF">2000-07-15T07:26:51Z</dcterms:created>
  <dcterms:modified xsi:type="dcterms:W3CDTF">2015-10-03T08:24:28Z</dcterms:modified>
</cp:coreProperties>
</file>