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6" i="3"/>
  <c r="J36"/>
  <c r="J37"/>
  <c r="J54"/>
  <c r="H54" l="1"/>
  <c r="H37"/>
  <c r="H52"/>
  <c r="H33"/>
  <c r="H15"/>
  <c r="H14"/>
  <c r="H11"/>
  <c r="J33"/>
  <c r="J15" l="1"/>
  <c r="J52"/>
  <c r="J11"/>
  <c r="N59" l="1"/>
  <c r="N46"/>
  <c r="N60" l="1"/>
  <c r="M59"/>
  <c r="L59"/>
  <c r="C59"/>
  <c r="M46"/>
  <c r="L46"/>
  <c r="C46"/>
  <c r="C60" l="1"/>
  <c r="L60"/>
  <c r="M60"/>
  <c r="I59" l="1"/>
  <c r="I46"/>
  <c r="I60" l="1"/>
  <c r="J14" l="1"/>
  <c r="Y50" l="1"/>
  <c r="Z48" l="1"/>
  <c r="X48"/>
  <c r="V36" l="1"/>
  <c r="K59" l="1"/>
  <c r="AC13"/>
  <c r="K46" l="1"/>
  <c r="K60" s="1"/>
  <c r="W51" l="1"/>
  <c r="G59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<sst xmlns="http://schemas.openxmlformats.org/spreadsheetml/2006/main" count="129" uniqueCount="90">
  <si>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</si>
  <si>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</si>
  <si>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</si>
  <si>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</si>
  <si>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</si>
  <si>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</si>
  <si>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</si>
  <si>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</si>
  <si>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</si>
  <si>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</si>
  <si>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</si>
  <si>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</si>
  <si>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</si>
  <si>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</si>
  <si>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</si>
  <si>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</si>
  <si>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</si>
  <si>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</si>
  <si>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</si>
  <si>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</si>
  <si>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</si>
  <si>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</si>
  <si>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</si>
  <si>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</si>
  <si>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</si>
  <si>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</si>
  <si>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</si>
  <si>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</si>
  <si>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</si>
  <si>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</si>
  <si>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</si>
  <si>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</si>
  <si>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</si>
  <si>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</si>
  <si>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</si>
  <si>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</si>
  <si>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</si>
  <si>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</si>
  <si>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</si>
  <si>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</si>
  <si>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</si>
  <si>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</si>
  <si>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</si>
  <si>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</si>
  <si>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</si>
  <si>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</si>
  <si>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</si>
  <si>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</si>
  <si>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</si>
  <si>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</si>
  <si>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</si>
  <si>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</si>
  <si>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</si>
  <si>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</si>
  <si>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</si>
  <si>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</si>
  <si>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</si>
  <si>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</si>
  <si>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</si>
  <si>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</si>
  <si>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</si>
  <si>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</si>
  <si>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</si>
  <si>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</si>
  <si>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</si>
  <si>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</si>
  <si>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</si>
  <si>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</si>
  <si>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</si>
  <si>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</si>
  <si>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</si>
  <si>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</si>
  <si>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</si>
  <si>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</si>
  <si>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</si>
  <si>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</si>
  <si>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</si>
  <si>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</si>
  <si>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un authorized ayacut - 3000 Acers</t>
  </si>
  <si>
    <t>Seepage losses</t>
  </si>
  <si>
    <t>Work is in progress
Water surplusing over the crest. 
Gates not erected.</t>
  </si>
  <si>
    <t>(only Rabi)</t>
  </si>
  <si>
    <t>1' canal water discharge</t>
  </si>
  <si>
    <t>03 Gates opened @ two feet height discharging 3900 cusecs</t>
  </si>
  <si>
    <t>2360 Acres in Telangana 13640 acres in A.P.</t>
  </si>
  <si>
    <t xml:space="preserve"> TELANGANA MEDIUM IRRIGATION PROJECTS (BASIN WISE) 
DAILY WATER LEVELS on 02.10.2015.</t>
  </si>
  <si>
    <t>Yesterday Water level i.e., on 01.10.2015</t>
  </si>
  <si>
    <t>Today's Water level i.e., on 02.10.2015</t>
  </si>
  <si>
    <t>Same</t>
  </si>
  <si>
    <t>17mm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</si>
</sst>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"/>
    <numFmt numFmtId="165" formatCode="0.0"/>
    <numFmt numFmtId="166" formatCode="###0.000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8" zoomScaleNormal="57" zoomScaleSheetLayoutView="58" workbookViewId="0">
      <pane ySplit="6" topLeftCell="A31" activePane="bottomLeft" state="frozen"/>
      <selection pane="bottomLeft" activeCell="V33" sqref="V33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5" customWidth="1"/>
    <col min="9" max="9" width="19.28515625" style="36" customWidth="1"/>
    <col min="10" max="10" width="16.85546875" style="35" customWidth="1"/>
    <col min="11" max="11" width="17.42578125" style="36" customWidth="1"/>
    <col min="12" max="12" width="15.42578125" style="28" customWidth="1"/>
    <col min="13" max="13" width="15.7109375" style="6" customWidth="1"/>
    <col min="14" max="14" width="21.7109375" style="45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12.42578125" style="1" bestFit="1" customWidth="1"/>
    <col min="22" max="22" width="17.140625" style="1" customWidth="1"/>
    <col min="23" max="23" width="12.5703125" style="1" customWidth="1"/>
    <col min="24" max="24" width="19.28515625" style="1" bestFit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79" t="s">
        <v>85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1"/>
    </row>
    <row r="2" spans="1:29" s="19" customFormat="1" ht="72.75" customHeigh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4"/>
    </row>
    <row r="3" spans="1:29" s="19" customFormat="1" ht="9" customHeight="1">
      <c r="A3" s="88" t="s">
        <v>41</v>
      </c>
      <c r="B3" s="91" t="s">
        <v>0</v>
      </c>
      <c r="C3" s="88" t="s">
        <v>73</v>
      </c>
      <c r="D3" s="88" t="s">
        <v>72</v>
      </c>
      <c r="E3" s="88" t="s">
        <v>71</v>
      </c>
      <c r="F3" s="88" t="s">
        <v>1</v>
      </c>
      <c r="G3" s="88"/>
      <c r="H3" s="93" t="s">
        <v>86</v>
      </c>
      <c r="I3" s="94"/>
      <c r="J3" s="93" t="s">
        <v>87</v>
      </c>
      <c r="K3" s="94"/>
      <c r="L3" s="85" t="s">
        <v>49</v>
      </c>
      <c r="M3" s="85" t="s">
        <v>69</v>
      </c>
      <c r="N3" s="85" t="s">
        <v>70</v>
      </c>
      <c r="O3" s="85" t="s">
        <v>50</v>
      </c>
      <c r="P3" s="85" t="s">
        <v>67</v>
      </c>
    </row>
    <row r="4" spans="1:29" s="19" customFormat="1" ht="60.75" customHeight="1">
      <c r="A4" s="88"/>
      <c r="B4" s="91"/>
      <c r="C4" s="88"/>
      <c r="D4" s="88"/>
      <c r="E4" s="88"/>
      <c r="F4" s="88"/>
      <c r="G4" s="88"/>
      <c r="H4" s="95"/>
      <c r="I4" s="96"/>
      <c r="J4" s="95"/>
      <c r="K4" s="96"/>
      <c r="L4" s="86"/>
      <c r="M4" s="86"/>
      <c r="N4" s="86"/>
      <c r="O4" s="86"/>
      <c r="P4" s="86"/>
    </row>
    <row r="5" spans="1:29" s="19" customFormat="1" ht="48.75" customHeight="1">
      <c r="A5" s="88"/>
      <c r="B5" s="91"/>
      <c r="C5" s="88"/>
      <c r="D5" s="88"/>
      <c r="E5" s="88"/>
      <c r="F5" s="64" t="s">
        <v>2</v>
      </c>
      <c r="G5" s="64" t="s">
        <v>68</v>
      </c>
      <c r="H5" s="64" t="s">
        <v>2</v>
      </c>
      <c r="I5" s="64" t="s">
        <v>68</v>
      </c>
      <c r="J5" s="11" t="s">
        <v>2</v>
      </c>
      <c r="K5" s="64" t="s">
        <v>68</v>
      </c>
      <c r="L5" s="87"/>
      <c r="M5" s="87"/>
      <c r="N5" s="87"/>
      <c r="O5" s="87"/>
      <c r="P5" s="86"/>
    </row>
    <row r="6" spans="1:29" s="20" customFormat="1" ht="34.5" customHeight="1">
      <c r="A6" s="88"/>
      <c r="B6" s="91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7"/>
    </row>
    <row r="7" spans="1:29" s="19" customFormat="1" ht="26.25">
      <c r="A7" s="64">
        <v>1</v>
      </c>
      <c r="B7" s="65">
        <f>+A7+1</f>
        <v>2</v>
      </c>
      <c r="C7" s="65">
        <v>3</v>
      </c>
      <c r="D7" s="64">
        <v>4</v>
      </c>
      <c r="E7" s="64">
        <v>5</v>
      </c>
      <c r="F7" s="64">
        <v>6</v>
      </c>
      <c r="G7" s="64">
        <v>7</v>
      </c>
      <c r="H7" s="21">
        <v>8</v>
      </c>
      <c r="I7" s="21">
        <v>9</v>
      </c>
      <c r="J7" s="64">
        <v>10</v>
      </c>
      <c r="K7" s="64">
        <v>11</v>
      </c>
      <c r="L7" s="21">
        <v>12</v>
      </c>
      <c r="M7" s="21">
        <v>13</v>
      </c>
      <c r="N7" s="64">
        <v>14</v>
      </c>
      <c r="O7" s="64">
        <v>15</v>
      </c>
      <c r="P7" s="21">
        <v>16</v>
      </c>
      <c r="Q7" s="44">
        <v>16</v>
      </c>
      <c r="R7" s="64">
        <v>17</v>
      </c>
      <c r="S7" s="64"/>
    </row>
    <row r="8" spans="1:29" ht="23.25" customHeight="1">
      <c r="A8" s="92" t="s">
        <v>56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</row>
    <row r="9" spans="1:29" ht="24" customHeight="1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</row>
    <row r="10" spans="1:29" ht="63.75" customHeight="1">
      <c r="A10" s="14"/>
      <c r="B10" s="65" t="s">
        <v>30</v>
      </c>
      <c r="C10" s="65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42"/>
      <c r="O10" s="37"/>
      <c r="P10" s="14"/>
    </row>
    <row r="11" spans="1:29" ht="63.75" customHeight="1">
      <c r="A11" s="14">
        <v>1</v>
      </c>
      <c r="B11" s="22" t="s">
        <v>8</v>
      </c>
      <c r="C11" s="13">
        <v>6100</v>
      </c>
      <c r="D11" s="39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12">
        <v>0</v>
      </c>
      <c r="P11" s="30"/>
    </row>
    <row r="12" spans="1:29" ht="63.75" customHeight="1">
      <c r="A12" s="14">
        <v>2</v>
      </c>
      <c r="B12" s="22" t="s">
        <v>25</v>
      </c>
      <c r="C12" s="13">
        <v>21625</v>
      </c>
      <c r="D12" s="39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10</v>
      </c>
      <c r="P12" s="49" t="s">
        <v>76</v>
      </c>
    </row>
    <row r="13" spans="1:29" ht="63.75" customHeight="1">
      <c r="A13" s="14"/>
      <c r="B13" s="65" t="s">
        <v>31</v>
      </c>
      <c r="C13" s="65"/>
      <c r="D13" s="39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39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/>
      <c r="P14" s="30"/>
    </row>
    <row r="15" spans="1:29" ht="63.75" customHeight="1">
      <c r="A15" s="14">
        <v>4</v>
      </c>
      <c r="B15" s="22" t="s">
        <v>10</v>
      </c>
      <c r="C15" s="13">
        <v>17240</v>
      </c>
      <c r="D15" s="39">
        <v>3900</v>
      </c>
      <c r="E15" s="14">
        <v>439.98</v>
      </c>
      <c r="F15" s="11">
        <v>446.22</v>
      </c>
      <c r="G15" s="15">
        <v>1820</v>
      </c>
      <c r="H15" s="11">
        <f>1447.16*0.3048</f>
        <v>441.09436800000003</v>
      </c>
      <c r="I15" s="15">
        <v>115.401</v>
      </c>
      <c r="J15" s="11">
        <f>1447.16*0.3048</f>
        <v>441.09436800000003</v>
      </c>
      <c r="K15" s="15">
        <v>115.401</v>
      </c>
      <c r="L15" s="15">
        <v>0</v>
      </c>
      <c r="M15" s="15">
        <v>0</v>
      </c>
      <c r="N15" s="14" t="s">
        <v>64</v>
      </c>
      <c r="O15" s="15"/>
      <c r="P15" s="30"/>
    </row>
    <row r="16" spans="1:29" ht="63.75" customHeight="1">
      <c r="A16" s="14">
        <v>5</v>
      </c>
      <c r="B16" s="22" t="s">
        <v>43</v>
      </c>
      <c r="C16" s="13">
        <v>9000</v>
      </c>
      <c r="D16" s="39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/>
      <c r="P16" s="30"/>
    </row>
    <row r="17" spans="1:26" ht="63.75" customHeight="1">
      <c r="A17" s="14"/>
      <c r="B17" s="65" t="s">
        <v>32</v>
      </c>
      <c r="C17" s="13"/>
      <c r="D17" s="39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39">
        <v>2048</v>
      </c>
      <c r="E18" s="15">
        <v>279</v>
      </c>
      <c r="F18" s="11">
        <v>286.5</v>
      </c>
      <c r="G18" s="15">
        <v>1240</v>
      </c>
      <c r="H18" s="11">
        <v>286.3</v>
      </c>
      <c r="I18" s="15">
        <v>1180.596</v>
      </c>
      <c r="J18" s="11">
        <v>286.3</v>
      </c>
      <c r="K18" s="15">
        <v>1180.596</v>
      </c>
      <c r="L18" s="15">
        <v>0</v>
      </c>
      <c r="M18" s="15">
        <v>75</v>
      </c>
      <c r="N18" s="14">
        <v>18000</v>
      </c>
      <c r="O18" s="12">
        <v>15</v>
      </c>
      <c r="P18" s="30"/>
      <c r="Q18" s="19"/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39">
        <v>1830</v>
      </c>
      <c r="E19" s="14">
        <v>347.47500000000002</v>
      </c>
      <c r="F19" s="11">
        <v>360.57</v>
      </c>
      <c r="G19" s="15">
        <v>1485</v>
      </c>
      <c r="H19" s="11">
        <v>356.00700000000001</v>
      </c>
      <c r="I19" s="15">
        <v>398.69</v>
      </c>
      <c r="J19" s="11">
        <v>355.97500000000002</v>
      </c>
      <c r="K19" s="15">
        <v>394.488</v>
      </c>
      <c r="L19" s="15">
        <v>0</v>
      </c>
      <c r="M19" s="15">
        <v>0</v>
      </c>
      <c r="N19" s="12">
        <v>1000</v>
      </c>
      <c r="O19" s="33"/>
      <c r="P19" s="50" t="s">
        <v>75</v>
      </c>
      <c r="Q19" s="19" t="s">
        <v>27</v>
      </c>
      <c r="V19" s="2">
        <v>355.94499999999999</v>
      </c>
      <c r="W19" s="51">
        <v>390.29599999999999</v>
      </c>
      <c r="X19" s="3">
        <v>97.03</v>
      </c>
      <c r="Y19" s="4">
        <v>0</v>
      </c>
      <c r="Z19" s="1">
        <v>0</v>
      </c>
    </row>
    <row r="20" spans="1:26" s="53" customFormat="1" ht="63.75" customHeight="1">
      <c r="A20" s="14">
        <f>+A19+1</f>
        <v>8</v>
      </c>
      <c r="B20" s="22" t="s">
        <v>53</v>
      </c>
      <c r="C20" s="13">
        <v>24500</v>
      </c>
      <c r="D20" s="39">
        <v>2970</v>
      </c>
      <c r="E20" s="15">
        <v>226.3</v>
      </c>
      <c r="F20" s="11">
        <v>239.5</v>
      </c>
      <c r="G20" s="15">
        <v>2890</v>
      </c>
      <c r="H20" s="38">
        <v>237.6</v>
      </c>
      <c r="I20" s="47">
        <v>2148</v>
      </c>
      <c r="J20" s="38">
        <v>237.6</v>
      </c>
      <c r="K20" s="47">
        <v>2148</v>
      </c>
      <c r="L20" s="15">
        <v>150</v>
      </c>
      <c r="M20" s="15">
        <v>150</v>
      </c>
      <c r="N20" s="14">
        <v>15000</v>
      </c>
      <c r="O20" s="33"/>
      <c r="P20" s="30"/>
      <c r="Q20" s="19"/>
      <c r="R20" s="1"/>
      <c r="S20" s="1"/>
      <c r="T20" s="1"/>
      <c r="U20" s="1"/>
      <c r="V20" s="2"/>
      <c r="W20" s="3"/>
      <c r="X20" s="3"/>
      <c r="Y20" s="52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39">
        <v>1200</v>
      </c>
      <c r="E21" s="14">
        <v>317.25</v>
      </c>
      <c r="F21" s="11">
        <v>326.3</v>
      </c>
      <c r="G21" s="15">
        <v>370.45499999999998</v>
      </c>
      <c r="H21" s="11">
        <v>326.35000000000002</v>
      </c>
      <c r="I21" s="15">
        <v>370</v>
      </c>
      <c r="J21" s="11">
        <v>326.35000000000002</v>
      </c>
      <c r="K21" s="15">
        <v>370</v>
      </c>
      <c r="L21" s="37">
        <v>25</v>
      </c>
      <c r="M21" s="15">
        <v>30</v>
      </c>
      <c r="N21" s="14">
        <v>2500</v>
      </c>
      <c r="O21" s="33"/>
      <c r="P21" s="30"/>
      <c r="Q21" s="19"/>
      <c r="V21" s="2"/>
      <c r="W21" s="51"/>
      <c r="X21" s="3"/>
      <c r="Y21" s="4"/>
    </row>
    <row r="22" spans="1:26" s="53" customFormat="1" ht="63.75" customHeight="1">
      <c r="A22" s="14">
        <v>10</v>
      </c>
      <c r="B22" s="22" t="s">
        <v>29</v>
      </c>
      <c r="C22" s="13">
        <v>11000</v>
      </c>
      <c r="D22" s="39">
        <v>1107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4">
        <v>6000</v>
      </c>
      <c r="O22" s="12"/>
      <c r="P22" s="30"/>
      <c r="Q22" s="19"/>
      <c r="R22" s="1"/>
      <c r="S22" s="1"/>
      <c r="T22" s="1"/>
      <c r="U22" s="1"/>
      <c r="V22" s="2"/>
      <c r="W22" s="3"/>
      <c r="X22" s="3"/>
      <c r="Y22" s="54"/>
    </row>
    <row r="23" spans="1:26" ht="63.75" customHeight="1">
      <c r="A23" s="14">
        <v>11</v>
      </c>
      <c r="B23" s="22" t="s">
        <v>54</v>
      </c>
      <c r="C23" s="13">
        <v>14000</v>
      </c>
      <c r="D23" s="39">
        <v>2230</v>
      </c>
      <c r="E23" s="15">
        <v>352.5</v>
      </c>
      <c r="F23" s="11">
        <v>358.7</v>
      </c>
      <c r="G23" s="15">
        <v>1852.7</v>
      </c>
      <c r="H23" s="11">
        <v>354.7</v>
      </c>
      <c r="I23" s="15">
        <v>480</v>
      </c>
      <c r="J23" s="11">
        <v>354.7</v>
      </c>
      <c r="K23" s="15">
        <v>458.95</v>
      </c>
      <c r="L23" s="15">
        <v>0</v>
      </c>
      <c r="M23" s="15">
        <v>0</v>
      </c>
      <c r="N23" s="14">
        <v>500</v>
      </c>
      <c r="O23" s="33"/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39">
        <v>889</v>
      </c>
      <c r="E24" s="15">
        <v>270.5</v>
      </c>
      <c r="F24" s="11">
        <v>277.5</v>
      </c>
      <c r="G24" s="15">
        <v>571.22</v>
      </c>
      <c r="H24" s="11">
        <v>277.25</v>
      </c>
      <c r="I24" s="15">
        <v>537.10599999999999</v>
      </c>
      <c r="J24" s="11">
        <v>277.25</v>
      </c>
      <c r="K24" s="15">
        <v>537.10599999999999</v>
      </c>
      <c r="L24" s="15">
        <v>0</v>
      </c>
      <c r="M24" s="15">
        <v>0</v>
      </c>
      <c r="N24" s="14">
        <v>6900</v>
      </c>
      <c r="O24" s="33"/>
      <c r="P24" s="30"/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39">
        <v>830</v>
      </c>
      <c r="E25" s="15">
        <v>148</v>
      </c>
      <c r="F25" s="11">
        <v>155.5</v>
      </c>
      <c r="G25" s="15">
        <v>567</v>
      </c>
      <c r="H25" s="48">
        <v>154.69999999999999</v>
      </c>
      <c r="I25" s="47">
        <v>474</v>
      </c>
      <c r="J25" s="48">
        <v>154.69999999999999</v>
      </c>
      <c r="K25" s="47">
        <v>474</v>
      </c>
      <c r="L25" s="15">
        <v>0</v>
      </c>
      <c r="M25" s="15">
        <v>0</v>
      </c>
      <c r="N25" s="14">
        <v>2000</v>
      </c>
      <c r="O25" s="15"/>
      <c r="P25" s="30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39">
        <v>10393</v>
      </c>
      <c r="E26" s="15"/>
      <c r="F26" s="11">
        <v>243</v>
      </c>
      <c r="G26" s="15">
        <v>10393</v>
      </c>
      <c r="H26" s="38">
        <v>239</v>
      </c>
      <c r="I26" s="15">
        <v>6740</v>
      </c>
      <c r="J26" s="38">
        <v>239</v>
      </c>
      <c r="K26" s="15">
        <v>6740</v>
      </c>
      <c r="L26" s="39">
        <v>0</v>
      </c>
      <c r="M26" s="39">
        <v>0</v>
      </c>
      <c r="N26" s="14">
        <v>9500</v>
      </c>
      <c r="O26" s="33"/>
      <c r="P26" s="30"/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39">
        <v>1930</v>
      </c>
      <c r="E27" s="15"/>
      <c r="F27" s="11">
        <v>165</v>
      </c>
      <c r="G27" s="15">
        <v>134</v>
      </c>
      <c r="H27" s="40" t="s">
        <v>52</v>
      </c>
      <c r="I27" s="41" t="s">
        <v>52</v>
      </c>
      <c r="J27" s="40" t="s">
        <v>52</v>
      </c>
      <c r="K27" s="41" t="s">
        <v>52</v>
      </c>
      <c r="L27" s="41" t="s">
        <v>52</v>
      </c>
      <c r="M27" s="41" t="s">
        <v>52</v>
      </c>
      <c r="N27" s="55" t="s">
        <v>64</v>
      </c>
      <c r="O27" s="12"/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39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56">
        <v>0</v>
      </c>
      <c r="M28" s="57">
        <v>0</v>
      </c>
      <c r="N28" s="12">
        <v>1000</v>
      </c>
      <c r="O28" s="33">
        <v>0</v>
      </c>
      <c r="P28" s="58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39">
        <v>620</v>
      </c>
      <c r="E29" s="15">
        <v>144</v>
      </c>
      <c r="F29" s="11">
        <v>151.5</v>
      </c>
      <c r="G29" s="15">
        <v>408</v>
      </c>
      <c r="H29" s="46">
        <v>151.5</v>
      </c>
      <c r="I29" s="47">
        <v>408</v>
      </c>
      <c r="J29" s="46">
        <v>151.5</v>
      </c>
      <c r="K29" s="47">
        <v>408</v>
      </c>
      <c r="L29" s="56">
        <v>0</v>
      </c>
      <c r="M29" s="56">
        <v>0</v>
      </c>
      <c r="N29" s="14">
        <v>2000</v>
      </c>
      <c r="O29" s="33"/>
      <c r="P29" s="30"/>
      <c r="Q29" s="19"/>
    </row>
    <row r="30" spans="1:26" ht="63.75" customHeight="1">
      <c r="A30" s="14"/>
      <c r="B30" s="65" t="s">
        <v>33</v>
      </c>
      <c r="C30" s="13"/>
      <c r="D30" s="39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</row>
    <row r="31" spans="1:26" ht="63.75" customHeight="1">
      <c r="A31" s="14">
        <v>18</v>
      </c>
      <c r="B31" s="22" t="s">
        <v>13</v>
      </c>
      <c r="C31" s="13">
        <v>7571</v>
      </c>
      <c r="D31" s="39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/>
      <c r="P31" s="30"/>
      <c r="S31" s="1" t="s">
        <v>88</v>
      </c>
      <c r="W31" s="11"/>
    </row>
    <row r="32" spans="1:26" ht="63.75" customHeight="1">
      <c r="A32" s="14">
        <v>19</v>
      </c>
      <c r="B32" s="22" t="s">
        <v>14</v>
      </c>
      <c r="C32" s="13">
        <v>5150</v>
      </c>
      <c r="D32" s="39">
        <v>600</v>
      </c>
      <c r="E32" s="14">
        <v>151.18</v>
      </c>
      <c r="F32" s="11">
        <v>159.41</v>
      </c>
      <c r="G32" s="15">
        <v>406.62</v>
      </c>
      <c r="H32" s="11">
        <v>158.19999999999999</v>
      </c>
      <c r="I32" s="15">
        <v>298.363</v>
      </c>
      <c r="J32" s="11">
        <v>158.15</v>
      </c>
      <c r="K32" s="15">
        <v>294.64</v>
      </c>
      <c r="L32" s="15">
        <v>0</v>
      </c>
      <c r="M32" s="15">
        <v>45</v>
      </c>
      <c r="N32" s="14">
        <v>3500</v>
      </c>
      <c r="O32" s="15">
        <v>5.2</v>
      </c>
      <c r="P32" s="30"/>
      <c r="S32" s="1">
        <v>158.1</v>
      </c>
      <c r="T32" s="1">
        <v>290.91800000000001</v>
      </c>
      <c r="U32" s="1">
        <v>0</v>
      </c>
      <c r="V32" s="1">
        <v>45</v>
      </c>
      <c r="W32" s="1">
        <v>0</v>
      </c>
    </row>
    <row r="33" spans="1:26" ht="63.75" customHeight="1">
      <c r="A33" s="14">
        <v>20</v>
      </c>
      <c r="B33" s="22" t="s">
        <v>63</v>
      </c>
      <c r="C33" s="13">
        <v>13086</v>
      </c>
      <c r="D33" s="39">
        <v>4440</v>
      </c>
      <c r="E33" s="15">
        <v>445.7</v>
      </c>
      <c r="F33" s="11">
        <v>451.85</v>
      </c>
      <c r="G33" s="15">
        <v>2200</v>
      </c>
      <c r="H33" s="11">
        <f>1455.42*0.3048</f>
        <v>443.61201600000004</v>
      </c>
      <c r="I33" s="15">
        <v>82.2</v>
      </c>
      <c r="J33" s="11">
        <f>1455.42*0.3048</f>
        <v>443.61201600000004</v>
      </c>
      <c r="K33" s="15">
        <v>82.2</v>
      </c>
      <c r="L33" s="15">
        <v>0</v>
      </c>
      <c r="M33" s="15">
        <v>0</v>
      </c>
      <c r="N33" s="14" t="s">
        <v>64</v>
      </c>
      <c r="O33" s="12"/>
      <c r="P33" s="30"/>
    </row>
    <row r="34" spans="1:26" ht="63.75" customHeight="1">
      <c r="A34" s="14"/>
      <c r="B34" s="65" t="s">
        <v>36</v>
      </c>
      <c r="C34" s="13"/>
      <c r="D34" s="39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</row>
    <row r="35" spans="1:26" ht="63.75" customHeight="1">
      <c r="A35" s="14">
        <v>21</v>
      </c>
      <c r="B35" s="22" t="s">
        <v>15</v>
      </c>
      <c r="C35" s="13">
        <v>7500</v>
      </c>
      <c r="D35" s="39">
        <v>640</v>
      </c>
      <c r="E35" s="14">
        <v>107</v>
      </c>
      <c r="F35" s="11">
        <v>115.25</v>
      </c>
      <c r="G35" s="15">
        <v>367</v>
      </c>
      <c r="H35" s="11">
        <v>113</v>
      </c>
      <c r="I35" s="15">
        <v>204.357</v>
      </c>
      <c r="J35" s="11">
        <v>112.95</v>
      </c>
      <c r="K35" s="15">
        <v>201.482</v>
      </c>
      <c r="L35" s="15">
        <v>0</v>
      </c>
      <c r="M35" s="15">
        <v>40</v>
      </c>
      <c r="N35" s="14">
        <v>5000</v>
      </c>
      <c r="O35" s="33"/>
      <c r="P35" s="30"/>
      <c r="R35" s="1">
        <v>112.9</v>
      </c>
      <c r="S35" s="1">
        <v>198.62700000000001</v>
      </c>
      <c r="T35" s="1">
        <v>0</v>
      </c>
      <c r="U35" s="1">
        <v>40</v>
      </c>
      <c r="V35" s="1">
        <v>0</v>
      </c>
      <c r="W35" s="11"/>
    </row>
    <row r="36" spans="1:26" ht="63.75" customHeight="1">
      <c r="A36" s="14">
        <v>22</v>
      </c>
      <c r="B36" s="22" t="s">
        <v>16</v>
      </c>
      <c r="C36" s="13">
        <v>8700</v>
      </c>
      <c r="D36" s="39">
        <v>2610</v>
      </c>
      <c r="E36" s="14">
        <v>86.77</v>
      </c>
      <c r="F36" s="11">
        <v>97.23</v>
      </c>
      <c r="G36" s="15">
        <v>2135</v>
      </c>
      <c r="H36" s="11">
        <f>(9*2.54)/100+(32*0.3048)+E36</f>
        <v>96.752200000000002</v>
      </c>
      <c r="I36" s="15">
        <v>1783.62</v>
      </c>
      <c r="J36" s="11">
        <f>(10*2.54)/100+(32*0.3048)+E36</f>
        <v>96.777599999999993</v>
      </c>
      <c r="K36" s="15">
        <v>1800.91</v>
      </c>
      <c r="L36" s="15">
        <v>0</v>
      </c>
      <c r="M36" s="15">
        <v>100</v>
      </c>
      <c r="N36" s="14">
        <v>8700</v>
      </c>
      <c r="O36" s="12"/>
      <c r="P36" s="30"/>
      <c r="V36" s="59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39">
        <v>5180</v>
      </c>
      <c r="E37" s="14">
        <v>192.33</v>
      </c>
      <c r="F37" s="11">
        <v>203</v>
      </c>
      <c r="G37" s="15">
        <v>2912</v>
      </c>
      <c r="H37" s="11">
        <f>(5*2.54)/100+(25*0.3048)+E37</f>
        <v>200.077</v>
      </c>
      <c r="I37" s="15">
        <v>1124</v>
      </c>
      <c r="J37" s="11">
        <f>(4*2.54)/100+(25*0.3048)+E37</f>
        <v>200.05160000000001</v>
      </c>
      <c r="K37" s="15">
        <v>1113</v>
      </c>
      <c r="L37" s="15">
        <v>0</v>
      </c>
      <c r="M37" s="15">
        <v>110</v>
      </c>
      <c r="N37" s="14">
        <v>5180</v>
      </c>
      <c r="O37" s="12"/>
      <c r="P37" s="30"/>
    </row>
    <row r="38" spans="1:26" ht="63.75" customHeight="1">
      <c r="A38" s="14"/>
      <c r="B38" s="22"/>
      <c r="C38" s="13"/>
      <c r="D38" s="39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67"/>
      <c r="B39" s="68" t="s">
        <v>34</v>
      </c>
      <c r="C39" s="69"/>
      <c r="D39" s="70"/>
      <c r="E39" s="67"/>
      <c r="F39" s="71"/>
      <c r="G39" s="72"/>
      <c r="H39" s="71"/>
      <c r="I39" s="72"/>
      <c r="J39" s="71"/>
      <c r="K39" s="72"/>
      <c r="L39" s="72"/>
      <c r="M39" s="72"/>
      <c r="N39" s="67"/>
      <c r="O39" s="73"/>
      <c r="P39" s="74"/>
    </row>
    <row r="40" spans="1:26" s="19" customFormat="1" ht="63.75" customHeight="1">
      <c r="A40" s="14">
        <v>24</v>
      </c>
      <c r="B40" s="14" t="s">
        <v>19</v>
      </c>
      <c r="C40" s="13">
        <v>16005</v>
      </c>
      <c r="D40" s="39">
        <v>2171</v>
      </c>
      <c r="E40" s="14">
        <v>74.42</v>
      </c>
      <c r="F40" s="11">
        <v>81.239999999999995</v>
      </c>
      <c r="G40" s="15">
        <v>558</v>
      </c>
      <c r="H40" s="60">
        <v>81.23</v>
      </c>
      <c r="I40" s="15">
        <v>557.89</v>
      </c>
      <c r="J40" s="60">
        <v>81.23</v>
      </c>
      <c r="K40" s="15">
        <v>557.89</v>
      </c>
      <c r="L40" s="15">
        <v>0</v>
      </c>
      <c r="M40" s="15">
        <v>30</v>
      </c>
      <c r="N40" s="14">
        <v>2360</v>
      </c>
      <c r="O40" s="33">
        <v>0</v>
      </c>
      <c r="P40" s="14" t="s">
        <v>84</v>
      </c>
      <c r="Q40" s="14"/>
      <c r="R40" s="14"/>
      <c r="S40" s="14"/>
      <c r="T40" s="14" t="s">
        <v>88</v>
      </c>
      <c r="U40" s="14"/>
      <c r="V40" s="14"/>
      <c r="W40" s="14"/>
      <c r="X40" s="14"/>
      <c r="Y40" s="14"/>
      <c r="Z40" s="14"/>
    </row>
    <row r="41" spans="1:26" s="34" customFormat="1" ht="63.75" customHeight="1">
      <c r="A41" s="14">
        <v>25</v>
      </c>
      <c r="B41" s="14" t="s">
        <v>22</v>
      </c>
      <c r="C41" s="13">
        <v>24710</v>
      </c>
      <c r="D41" s="39">
        <v>4270</v>
      </c>
      <c r="E41" s="61">
        <v>70</v>
      </c>
      <c r="F41" s="11">
        <v>74</v>
      </c>
      <c r="G41" s="15">
        <v>730</v>
      </c>
      <c r="H41" s="11">
        <v>73.2</v>
      </c>
      <c r="I41" s="15">
        <v>582.59</v>
      </c>
      <c r="J41" s="11">
        <v>73.08</v>
      </c>
      <c r="K41" s="15">
        <v>560.44000000000005</v>
      </c>
      <c r="L41" s="15">
        <v>250</v>
      </c>
      <c r="M41" s="15">
        <v>250</v>
      </c>
      <c r="N41" s="14">
        <v>24700</v>
      </c>
      <c r="O41" s="12">
        <v>0</v>
      </c>
      <c r="P41" s="64" t="s">
        <v>83</v>
      </c>
      <c r="Q41" s="14"/>
      <c r="R41" s="14"/>
      <c r="S41" s="14"/>
      <c r="T41" s="14">
        <v>73.14</v>
      </c>
      <c r="U41" s="14">
        <v>570.83000000000004</v>
      </c>
      <c r="V41" s="14">
        <v>920</v>
      </c>
      <c r="W41" s="14">
        <v>250</v>
      </c>
      <c r="X41" s="14">
        <v>0</v>
      </c>
      <c r="Y41" s="14"/>
      <c r="Z41" s="14"/>
    </row>
    <row r="42" spans="1:26" s="34" customFormat="1" ht="63.75" customHeight="1">
      <c r="A42" s="14">
        <v>26</v>
      </c>
      <c r="B42" s="14" t="s">
        <v>40</v>
      </c>
      <c r="C42" s="13">
        <v>2580</v>
      </c>
      <c r="D42" s="39">
        <v>367</v>
      </c>
      <c r="E42" s="14">
        <v>105.45</v>
      </c>
      <c r="F42" s="11">
        <v>116.7</v>
      </c>
      <c r="G42" s="15">
        <v>87.96</v>
      </c>
      <c r="H42" s="11">
        <v>107.9</v>
      </c>
      <c r="I42" s="15">
        <v>7</v>
      </c>
      <c r="J42" s="11">
        <v>107.7</v>
      </c>
      <c r="K42" s="15">
        <v>5</v>
      </c>
      <c r="L42" s="15">
        <v>0</v>
      </c>
      <c r="M42" s="15">
        <v>0</v>
      </c>
      <c r="N42" s="14">
        <v>1000</v>
      </c>
      <c r="O42" s="33">
        <v>0</v>
      </c>
      <c r="P42" s="14" t="s">
        <v>79</v>
      </c>
      <c r="Q42" s="14"/>
      <c r="R42" s="14"/>
      <c r="S42" s="14"/>
      <c r="T42" s="14">
        <v>107.5</v>
      </c>
      <c r="U42" s="14">
        <v>3</v>
      </c>
      <c r="V42" s="14">
        <v>0</v>
      </c>
      <c r="W42" s="14">
        <v>0</v>
      </c>
      <c r="X42" s="14">
        <v>0</v>
      </c>
      <c r="Y42" s="14"/>
      <c r="Z42" s="14"/>
    </row>
    <row r="43" spans="1:26" s="34" customFormat="1" ht="63.75" customHeight="1">
      <c r="A43" s="14">
        <v>27</v>
      </c>
      <c r="B43" s="14" t="s">
        <v>48</v>
      </c>
      <c r="C43" s="13">
        <v>13591</v>
      </c>
      <c r="D43" s="39">
        <v>2047</v>
      </c>
      <c r="E43" s="14" t="s">
        <v>52</v>
      </c>
      <c r="F43" s="11" t="s">
        <v>52</v>
      </c>
      <c r="G43" s="15" t="s">
        <v>52</v>
      </c>
      <c r="H43" s="64"/>
      <c r="I43" s="15"/>
      <c r="J43" s="64"/>
      <c r="K43" s="15"/>
      <c r="L43" s="15" t="s">
        <v>52</v>
      </c>
      <c r="M43" s="15" t="s">
        <v>52</v>
      </c>
      <c r="N43" s="14" t="s">
        <v>64</v>
      </c>
      <c r="O43" s="15"/>
      <c r="P43" s="14" t="s">
        <v>77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34" customFormat="1" ht="63.75" customHeight="1">
      <c r="A44" s="14">
        <v>28</v>
      </c>
      <c r="B44" s="14" t="s">
        <v>47</v>
      </c>
      <c r="C44" s="13">
        <v>10132</v>
      </c>
      <c r="D44" s="39">
        <v>2177</v>
      </c>
      <c r="E44" s="14"/>
      <c r="F44" s="11">
        <v>132.5</v>
      </c>
      <c r="G44" s="15">
        <v>1260</v>
      </c>
      <c r="H44" s="64">
        <v>124.8</v>
      </c>
      <c r="I44" s="15"/>
      <c r="J44" s="64">
        <v>124.8</v>
      </c>
      <c r="K44" s="15"/>
      <c r="L44" s="14"/>
      <c r="M44" s="14"/>
      <c r="N44" s="14">
        <v>5000</v>
      </c>
      <c r="O44" s="62"/>
      <c r="P44" s="58" t="s">
        <v>80</v>
      </c>
      <c r="Q44" s="14"/>
      <c r="R44" s="14"/>
      <c r="S44" s="14"/>
      <c r="T44" s="14">
        <v>124.8</v>
      </c>
      <c r="U44" s="14"/>
      <c r="V44" s="14"/>
      <c r="W44" s="14"/>
      <c r="X44" s="14"/>
      <c r="Y44" s="14"/>
      <c r="Z44" s="14"/>
    </row>
    <row r="45" spans="1:26" s="34" customFormat="1" ht="63.75" customHeight="1">
      <c r="A45" s="14">
        <v>29</v>
      </c>
      <c r="B45" s="14" t="s">
        <v>42</v>
      </c>
      <c r="C45" s="12">
        <v>10000</v>
      </c>
      <c r="D45" s="39">
        <v>8140</v>
      </c>
      <c r="E45" s="14">
        <v>121.61</v>
      </c>
      <c r="F45" s="11">
        <v>124.05</v>
      </c>
      <c r="G45" s="15">
        <v>8400</v>
      </c>
      <c r="H45" s="11">
        <v>123.9</v>
      </c>
      <c r="I45" s="15">
        <v>8250</v>
      </c>
      <c r="J45" s="11">
        <v>123.93</v>
      </c>
      <c r="K45" s="15">
        <v>8280</v>
      </c>
      <c r="L45" s="12">
        <v>347</v>
      </c>
      <c r="M45" s="12">
        <v>0</v>
      </c>
      <c r="N45" s="14">
        <v>4500</v>
      </c>
      <c r="O45" s="15"/>
      <c r="P45" s="14"/>
      <c r="Q45" s="14"/>
      <c r="R45" s="14"/>
      <c r="S45" s="14"/>
      <c r="T45" s="14" t="s">
        <v>65</v>
      </c>
      <c r="U45" s="14" t="s">
        <v>65</v>
      </c>
      <c r="V45" s="14">
        <v>0</v>
      </c>
      <c r="W45" s="14">
        <v>0</v>
      </c>
      <c r="X45" s="14"/>
      <c r="Y45" s="14"/>
      <c r="Z45" s="14"/>
    </row>
    <row r="46" spans="1:26" s="18" customFormat="1" ht="48" customHeight="1">
      <c r="A46" s="88" t="s">
        <v>58</v>
      </c>
      <c r="B46" s="88"/>
      <c r="C46" s="21">
        <f t="shared" ref="C46" si="0">SUM(C11:C45)</f>
        <v>349775</v>
      </c>
      <c r="D46" s="21"/>
      <c r="E46" s="21"/>
      <c r="F46" s="64"/>
      <c r="G46" s="21">
        <f t="shared" ref="G46" si="1">SUM(G11:G45)</f>
        <v>46386.084999999999</v>
      </c>
      <c r="H46" s="11"/>
      <c r="I46" s="21">
        <f>SUM(I11:I45)</f>
        <v>28493.734</v>
      </c>
      <c r="J46" s="11"/>
      <c r="K46" s="21">
        <f>SUM(K11:K45)</f>
        <v>28474.023999999998</v>
      </c>
      <c r="L46" s="21">
        <f>SUM(L11:L45)</f>
        <v>772</v>
      </c>
      <c r="M46" s="21">
        <f>SUM(M11:M45)</f>
        <v>830</v>
      </c>
      <c r="N46" s="21">
        <f>SUM(N18:N45)</f>
        <v>124340</v>
      </c>
      <c r="O46" s="21"/>
      <c r="P46" s="64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spans="1:26" s="6" customFormat="1" ht="39" customHeight="1">
      <c r="A47" s="91" t="s">
        <v>57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6" customFormat="1" ht="63.75" customHeight="1">
      <c r="A48" s="14"/>
      <c r="B48" s="65" t="s">
        <v>35</v>
      </c>
      <c r="C48" s="65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3"/>
      <c r="O48" s="12"/>
      <c r="P48" s="14"/>
      <c r="Q48" s="30"/>
      <c r="R48" s="30"/>
      <c r="S48" s="30"/>
      <c r="T48" s="30"/>
      <c r="U48" s="30"/>
      <c r="V48" s="30"/>
      <c r="W48" s="30"/>
      <c r="X48" s="76">
        <f>(4*0.3048)+E49</f>
        <v>308.75920000000002</v>
      </c>
      <c r="Y48" s="30"/>
      <c r="Z48" s="76">
        <f>1*0.3048+E49</f>
        <v>307.84480000000002</v>
      </c>
    </row>
    <row r="49" spans="1:26" s="6" customFormat="1" ht="63.75" customHeight="1">
      <c r="A49" s="14">
        <v>1</v>
      </c>
      <c r="B49" s="22" t="s">
        <v>26</v>
      </c>
      <c r="C49" s="13">
        <v>15246</v>
      </c>
      <c r="D49" s="39">
        <v>9400</v>
      </c>
      <c r="E49" s="14">
        <v>307.54000000000002</v>
      </c>
      <c r="F49" s="11">
        <v>310.27999999999997</v>
      </c>
      <c r="G49" s="15"/>
      <c r="H49" s="11">
        <v>308.02999999999997</v>
      </c>
      <c r="I49" s="14"/>
      <c r="J49" s="11">
        <v>308.83999999999997</v>
      </c>
      <c r="K49" s="14"/>
      <c r="L49" s="12"/>
      <c r="M49" s="12"/>
      <c r="N49" s="12">
        <v>8000</v>
      </c>
      <c r="O49" s="12"/>
      <c r="P49" s="49" t="s">
        <v>82</v>
      </c>
      <c r="Q49" s="30"/>
      <c r="R49" s="30"/>
      <c r="S49" s="30"/>
      <c r="T49" s="30"/>
      <c r="U49" s="30"/>
      <c r="V49" s="30"/>
      <c r="W49" s="30"/>
      <c r="X49" s="30"/>
      <c r="Y49" s="77"/>
      <c r="Z49" s="30"/>
    </row>
    <row r="50" spans="1:26" s="6" customFormat="1" ht="63.75" customHeight="1">
      <c r="A50" s="14">
        <v>2</v>
      </c>
      <c r="B50" s="22" t="s">
        <v>24</v>
      </c>
      <c r="C50" s="13">
        <v>12835</v>
      </c>
      <c r="D50" s="39">
        <v>3500</v>
      </c>
      <c r="E50" s="14">
        <v>385.64800000000002</v>
      </c>
      <c r="F50" s="11">
        <v>396.54500000000002</v>
      </c>
      <c r="G50" s="15">
        <v>2467</v>
      </c>
      <c r="H50" s="11">
        <v>386.49549999999999</v>
      </c>
      <c r="I50" s="78">
        <v>44.061</v>
      </c>
      <c r="J50" s="11">
        <v>386.49549999999999</v>
      </c>
      <c r="K50" s="78">
        <v>44.061</v>
      </c>
      <c r="L50" s="12" t="s">
        <v>62</v>
      </c>
      <c r="M50" s="12">
        <v>0</v>
      </c>
      <c r="N50" s="14" t="s">
        <v>64</v>
      </c>
      <c r="O50" s="12"/>
      <c r="P50" s="30"/>
      <c r="Q50" s="30"/>
      <c r="R50" s="30"/>
      <c r="S50" s="30"/>
      <c r="T50" s="30"/>
      <c r="U50" s="30"/>
      <c r="V50" s="30"/>
      <c r="W50" s="30"/>
      <c r="X50" s="30"/>
      <c r="Y50" s="30">
        <f>307.54+0.3</f>
        <v>307.84000000000003</v>
      </c>
      <c r="Z50" s="30"/>
    </row>
    <row r="51" spans="1:26" ht="63.75" customHeight="1">
      <c r="A51" s="64"/>
      <c r="B51" s="65" t="s">
        <v>6</v>
      </c>
      <c r="C51" s="13"/>
      <c r="D51" s="39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Q51" s="30"/>
      <c r="R51" s="30"/>
      <c r="S51" s="30"/>
      <c r="T51" s="30"/>
      <c r="U51" s="30"/>
      <c r="V51" s="30"/>
      <c r="W51" s="30">
        <f>69.125*35.315</f>
        <v>2441.149375</v>
      </c>
      <c r="X51" s="30"/>
      <c r="Y51" s="30"/>
      <c r="Z51" s="30"/>
    </row>
    <row r="52" spans="1:26" ht="81" customHeight="1">
      <c r="A52" s="14">
        <v>3</v>
      </c>
      <c r="B52" s="22" t="s">
        <v>7</v>
      </c>
      <c r="C52" s="13">
        <v>9200</v>
      </c>
      <c r="D52" s="39">
        <v>2000</v>
      </c>
      <c r="E52" s="14">
        <v>507.49</v>
      </c>
      <c r="F52" s="11">
        <v>514.80999999999995</v>
      </c>
      <c r="G52" s="15">
        <v>1572</v>
      </c>
      <c r="H52" s="11">
        <f>1670.3*0.3048</f>
        <v>509.10744</v>
      </c>
      <c r="I52" s="15">
        <v>456.88</v>
      </c>
      <c r="J52" s="11">
        <f>1670.3*0.3048</f>
        <v>509.10744</v>
      </c>
      <c r="K52" s="15">
        <v>456.88</v>
      </c>
      <c r="L52" s="12">
        <v>0</v>
      </c>
      <c r="M52" s="12">
        <v>0</v>
      </c>
      <c r="N52" s="14" t="s">
        <v>64</v>
      </c>
      <c r="O52" s="12"/>
      <c r="P52" s="14" t="s">
        <v>81</v>
      </c>
      <c r="Q52" s="30"/>
      <c r="R52" s="30"/>
      <c r="S52" s="30"/>
      <c r="T52" s="30"/>
      <c r="U52" s="30"/>
      <c r="V52" s="30"/>
      <c r="W52" s="22"/>
      <c r="X52" s="22"/>
      <c r="Y52" s="22"/>
      <c r="Z52" s="30"/>
    </row>
    <row r="53" spans="1:26" s="6" customFormat="1" ht="63.75" customHeight="1">
      <c r="A53" s="64"/>
      <c r="B53" s="65" t="s">
        <v>55</v>
      </c>
      <c r="C53" s="21"/>
      <c r="D53" s="39"/>
      <c r="E53" s="21"/>
      <c r="F53" s="11"/>
      <c r="G53" s="11"/>
      <c r="H53" s="64"/>
      <c r="I53" s="14"/>
      <c r="J53" s="64"/>
      <c r="K53" s="14"/>
      <c r="L53" s="12"/>
      <c r="M53" s="12"/>
      <c r="N53" s="14"/>
      <c r="O53" s="12"/>
      <c r="P53" s="30"/>
      <c r="Q53" s="30"/>
      <c r="R53" s="30"/>
      <c r="S53" s="30"/>
      <c r="T53" s="30"/>
      <c r="U53" s="30"/>
      <c r="V53" s="30"/>
      <c r="W53" s="22"/>
      <c r="X53" s="22"/>
      <c r="Y53" s="22"/>
      <c r="Z53" s="30"/>
    </row>
    <row r="54" spans="1:26" ht="63.75" customHeight="1">
      <c r="A54" s="14">
        <v>4</v>
      </c>
      <c r="B54" s="22" t="s">
        <v>18</v>
      </c>
      <c r="C54" s="13">
        <v>18193</v>
      </c>
      <c r="D54" s="39">
        <v>2600</v>
      </c>
      <c r="E54" s="14">
        <v>243.8</v>
      </c>
      <c r="F54" s="11">
        <v>253</v>
      </c>
      <c r="G54" s="15">
        <v>3139</v>
      </c>
      <c r="H54" s="11">
        <f>(26*0.3048)+(5*2.54)/100+E54</f>
        <v>251.85180000000003</v>
      </c>
      <c r="I54" s="15">
        <v>2483.85</v>
      </c>
      <c r="J54" s="11">
        <f>(26*0.3048)+(8*2.54)/100+E54</f>
        <v>251.928</v>
      </c>
      <c r="K54" s="15">
        <v>2531.89</v>
      </c>
      <c r="L54" s="12">
        <v>100</v>
      </c>
      <c r="M54" s="12">
        <v>0</v>
      </c>
      <c r="N54" s="14">
        <v>18193</v>
      </c>
      <c r="O54" s="33">
        <v>20</v>
      </c>
      <c r="P54" s="30"/>
      <c r="Q54" s="30"/>
      <c r="R54" s="30"/>
      <c r="S54" s="30"/>
      <c r="T54" s="30"/>
      <c r="U54" s="30"/>
      <c r="V54" s="30"/>
      <c r="W54" s="22"/>
      <c r="X54" s="22"/>
      <c r="Y54" s="22"/>
      <c r="Z54" s="30"/>
    </row>
    <row r="55" spans="1:26" ht="63.75" customHeight="1">
      <c r="A55" s="14"/>
      <c r="B55" s="65" t="s">
        <v>34</v>
      </c>
      <c r="C55" s="13"/>
      <c r="D55" s="39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Q55" s="30"/>
      <c r="R55" s="30"/>
      <c r="S55" s="30"/>
      <c r="T55" s="30"/>
      <c r="U55" s="30"/>
      <c r="V55" s="30"/>
      <c r="W55" s="22"/>
      <c r="X55" s="22"/>
      <c r="Y55" s="22"/>
      <c r="Z55" s="30"/>
    </row>
    <row r="56" spans="1:26" s="5" customFormat="1" ht="63.75" customHeight="1">
      <c r="A56" s="14">
        <v>5</v>
      </c>
      <c r="B56" s="22" t="s">
        <v>20</v>
      </c>
      <c r="C56" s="13">
        <v>17391</v>
      </c>
      <c r="D56" s="39">
        <v>3700</v>
      </c>
      <c r="E56" s="14">
        <v>90.28</v>
      </c>
      <c r="F56" s="11">
        <v>95.86</v>
      </c>
      <c r="G56" s="15">
        <v>2537</v>
      </c>
      <c r="H56" s="11">
        <v>95.56</v>
      </c>
      <c r="I56" s="14">
        <v>2333</v>
      </c>
      <c r="J56" s="11">
        <v>95.56</v>
      </c>
      <c r="K56" s="14">
        <v>2333</v>
      </c>
      <c r="L56" s="12">
        <v>0</v>
      </c>
      <c r="M56" s="12">
        <v>0</v>
      </c>
      <c r="N56" s="14">
        <v>20350</v>
      </c>
      <c r="O56" s="33">
        <v>0</v>
      </c>
      <c r="P56" s="66" t="s">
        <v>78</v>
      </c>
      <c r="Q56" s="64">
        <v>516</v>
      </c>
      <c r="R56" s="75"/>
      <c r="S56" s="30"/>
      <c r="T56" s="75">
        <v>95.61</v>
      </c>
      <c r="U56" s="75">
        <v>2364</v>
      </c>
      <c r="V56" s="75">
        <v>320</v>
      </c>
      <c r="W56" s="65">
        <v>0</v>
      </c>
      <c r="X56" s="65" t="s">
        <v>89</v>
      </c>
      <c r="Y56" s="65"/>
      <c r="Z56" s="75"/>
    </row>
    <row r="57" spans="1:26" ht="63.75" customHeight="1">
      <c r="A57" s="14">
        <v>6</v>
      </c>
      <c r="B57" s="22" t="s">
        <v>21</v>
      </c>
      <c r="C57" s="13">
        <v>7354</v>
      </c>
      <c r="D57" s="39">
        <v>1000</v>
      </c>
      <c r="E57" s="14">
        <v>113.39</v>
      </c>
      <c r="F57" s="11">
        <v>118.26</v>
      </c>
      <c r="G57" s="15">
        <v>665</v>
      </c>
      <c r="H57" s="11">
        <v>118.06</v>
      </c>
      <c r="I57" s="15">
        <v>624.54</v>
      </c>
      <c r="J57" s="11">
        <v>118.03</v>
      </c>
      <c r="K57" s="15">
        <v>618.34</v>
      </c>
      <c r="L57" s="15">
        <v>0</v>
      </c>
      <c r="M57" s="15">
        <v>71.8</v>
      </c>
      <c r="N57" s="14">
        <v>7350</v>
      </c>
      <c r="O57" s="33">
        <v>0</v>
      </c>
      <c r="P57" s="30"/>
      <c r="Q57" s="30"/>
      <c r="R57" s="30"/>
      <c r="S57" s="30"/>
      <c r="T57" s="30">
        <v>118.003</v>
      </c>
      <c r="U57" s="30">
        <v>612.13</v>
      </c>
      <c r="V57" s="30">
        <v>0</v>
      </c>
      <c r="W57" s="22">
        <v>71.900000000000006</v>
      </c>
      <c r="X57" s="22">
        <v>0</v>
      </c>
      <c r="Y57" s="22"/>
      <c r="Z57" s="30"/>
    </row>
    <row r="58" spans="1:26" s="6" customFormat="1" ht="63.75" customHeight="1">
      <c r="A58" s="14">
        <v>7</v>
      </c>
      <c r="B58" s="22" t="s">
        <v>23</v>
      </c>
      <c r="C58" s="13">
        <v>7200</v>
      </c>
      <c r="D58" s="39">
        <v>5180</v>
      </c>
      <c r="E58" s="14">
        <v>190.62</v>
      </c>
      <c r="F58" s="11">
        <v>195.38</v>
      </c>
      <c r="G58" s="15">
        <v>397</v>
      </c>
      <c r="H58" s="11">
        <v>195.3</v>
      </c>
      <c r="I58" s="15">
        <v>386</v>
      </c>
      <c r="J58" s="11">
        <v>195.22</v>
      </c>
      <c r="K58" s="15">
        <v>375.375</v>
      </c>
      <c r="L58" s="12">
        <v>0</v>
      </c>
      <c r="M58" s="12">
        <v>180</v>
      </c>
      <c r="N58" s="14">
        <v>7200</v>
      </c>
      <c r="O58" s="15">
        <v>0</v>
      </c>
      <c r="P58" s="63"/>
      <c r="Q58" s="30"/>
      <c r="R58" s="30"/>
      <c r="S58" s="30"/>
      <c r="T58" s="30" t="s">
        <v>65</v>
      </c>
      <c r="U58" s="30" t="s">
        <v>65</v>
      </c>
      <c r="V58" s="15">
        <v>150</v>
      </c>
      <c r="W58" s="30">
        <v>180</v>
      </c>
      <c r="X58" s="30">
        <v>0</v>
      </c>
      <c r="Y58" s="30"/>
      <c r="Z58" s="30"/>
    </row>
    <row r="59" spans="1:26" s="6" customFormat="1" ht="63.75" customHeight="1">
      <c r="A59" s="64"/>
      <c r="B59" s="65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6328.3309999999992</v>
      </c>
      <c r="J59" s="11"/>
      <c r="K59" s="21">
        <f t="shared" si="4"/>
        <v>6359.5460000000003</v>
      </c>
      <c r="L59" s="21">
        <f t="shared" ref="L59:M59" si="5">SUM(L49:L58)</f>
        <v>100</v>
      </c>
      <c r="M59" s="21">
        <f t="shared" si="5"/>
        <v>251.8</v>
      </c>
      <c r="N59" s="21">
        <f>SUM(N49:N58)</f>
        <v>61093</v>
      </c>
      <c r="O59" s="12"/>
      <c r="P59" s="14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6" customFormat="1" ht="63.75" customHeight="1">
      <c r="A60" s="64"/>
      <c r="B60" s="65" t="s">
        <v>59</v>
      </c>
      <c r="C60" s="21">
        <f t="shared" ref="C60" si="6">C59+C46</f>
        <v>437194</v>
      </c>
      <c r="D60" s="21"/>
      <c r="E60" s="21"/>
      <c r="F60" s="21"/>
      <c r="G60" s="21">
        <f t="shared" ref="G60" si="7">G59+G46</f>
        <v>57163.084999999999</v>
      </c>
      <c r="H60" s="11"/>
      <c r="I60" s="21">
        <f t="shared" ref="I60:K60" si="8">I59+I46</f>
        <v>34822.065000000002</v>
      </c>
      <c r="J60" s="11"/>
      <c r="K60" s="21">
        <f t="shared" si="8"/>
        <v>34833.57</v>
      </c>
      <c r="L60" s="21">
        <f t="shared" ref="L60:M60" si="9">L59+L46</f>
        <v>872</v>
      </c>
      <c r="M60" s="21">
        <f t="shared" si="9"/>
        <v>1081.8</v>
      </c>
      <c r="N60" s="21">
        <f>N59+N46</f>
        <v>185433</v>
      </c>
      <c r="O60" s="12"/>
      <c r="P60" s="14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6" customFormat="1" ht="23.25">
      <c r="A61" s="66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29"/>
      <c r="N61" s="14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6" customFormat="1" ht="15" customHeight="1">
      <c r="A62" s="89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</row>
    <row r="63" spans="1:26" s="6" customFormat="1" ht="22.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</row>
    <row r="64" spans="1:26" s="6" customFormat="1" ht="15" hidden="1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5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5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5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5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5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5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5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5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5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5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5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5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5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5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5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5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5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5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5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5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5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5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5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5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5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5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5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5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5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5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5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5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5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5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5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5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5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5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5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5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5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5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5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5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5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5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5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5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5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5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5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5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5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5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5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5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5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5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5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5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5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5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5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5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5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5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5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5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5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5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5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5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5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5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5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5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5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5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5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5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5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5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5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5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5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5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5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5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5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5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5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5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5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5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5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5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5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5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5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5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5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5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5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5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5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5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5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5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5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5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5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5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5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5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5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5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5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5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5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5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5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5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5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5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5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5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5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5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5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5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5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5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5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5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5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5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5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5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5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5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5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5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5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5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5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5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5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5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5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5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5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5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5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5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5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5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5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5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5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5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5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5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5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5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5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5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5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5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5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5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5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5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5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5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5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5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5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5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5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5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5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5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5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5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5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5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5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5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5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5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5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5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5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5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5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5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5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5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5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5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5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5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5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5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5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5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5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5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5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5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5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5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5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5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5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5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5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5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5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5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5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5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5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5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5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5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5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5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5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5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5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5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5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5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5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5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5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5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5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5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5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5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5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5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5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5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5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5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5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5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5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5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5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5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5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5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5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5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5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5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5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5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5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5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5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5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5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5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5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5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5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5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5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5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5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5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5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5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5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5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5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5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5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5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5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5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5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5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5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5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5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5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5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5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5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5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5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5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5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5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5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5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5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5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5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5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5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5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5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5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5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5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5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5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5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5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5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5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5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5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5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5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5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5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5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5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5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5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5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5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5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5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5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5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5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5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5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5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5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5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5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5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5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5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5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5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5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5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5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5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5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5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5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5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5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5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5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5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5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5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5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5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5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5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5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5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5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5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5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5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5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5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5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5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5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5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5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5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5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5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5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5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5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5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5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5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5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5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5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5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5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5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5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5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5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5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5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5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5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5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5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5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5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5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5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5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5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5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5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5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5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5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5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5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5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5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5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5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5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5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5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5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5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5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5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5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5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5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5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5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5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5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5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5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5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5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5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5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5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5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5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5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5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5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5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5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5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5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5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5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5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5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5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5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5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5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5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5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5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5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5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5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5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5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5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5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5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5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5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5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5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5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5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5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5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5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5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5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5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5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5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5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5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5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5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5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5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5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5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5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5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5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5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5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5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5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5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5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5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5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5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5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5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5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5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5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5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5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5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5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5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5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5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5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5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5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5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5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5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5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5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5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5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5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5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5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5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5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5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5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5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5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5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5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5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5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5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5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5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5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5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5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5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5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5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5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5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5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5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5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5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5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5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5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5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5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5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5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5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5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5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5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5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5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5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5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5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5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5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5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5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5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5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5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5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5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5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5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5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5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5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5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5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5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5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5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5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5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5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5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5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5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5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5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5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5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5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5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5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5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5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5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5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5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5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5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5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5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5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5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5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5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5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5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5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5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5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5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5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5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5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5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5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5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5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5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5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5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5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5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5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5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5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5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5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5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5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5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5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5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5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5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5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5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5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5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5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5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5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5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5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5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5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5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5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5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5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5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5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5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5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5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5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5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5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5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5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5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5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5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5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5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5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5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5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5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5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5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5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5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5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5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5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5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5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5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5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5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5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5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5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5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5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5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5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5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5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5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5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5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5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5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5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5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5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5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5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5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5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5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5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5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5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5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5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5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5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5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5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5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5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5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5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5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5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5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5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5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5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5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5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5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5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5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5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5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5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5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5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5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5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5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5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5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5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5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5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5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5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5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5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5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5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5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5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5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5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5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5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5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5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5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5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5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5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5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5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5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5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5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5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5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5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5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5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5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5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5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5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5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5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5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5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5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5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5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5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5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5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5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5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5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5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5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5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5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5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5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5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5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5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5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5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5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5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5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5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5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5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5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5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5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5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5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5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5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5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5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5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5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5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5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5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5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5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5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5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5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5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5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5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5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5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5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5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5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5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5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5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5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5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5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5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5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5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5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5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5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5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5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5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5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5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5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5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5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5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5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5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5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5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5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5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5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5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5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5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5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5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5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5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5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5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5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5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5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5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5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5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5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5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5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5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5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5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5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5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5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5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5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5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5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5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5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5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5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5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5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5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5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5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5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5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5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5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5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5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5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5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5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5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5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5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5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5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5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5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5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5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5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5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5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5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5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5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5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5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5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5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5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5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5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5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5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5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5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5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5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5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5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5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5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5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5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5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5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5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5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5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5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5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5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5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5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5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5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5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5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5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5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5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5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5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5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5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5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5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5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5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5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5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5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5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5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5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5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5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5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5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5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5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5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5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5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5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5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5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5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5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5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5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5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5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5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5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5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5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5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5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5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5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5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5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5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5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5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5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5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5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5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5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5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5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5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5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5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5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5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5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5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5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5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5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5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5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5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5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5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5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5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5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5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5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5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5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5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5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5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5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5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5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5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5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5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5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5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5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5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5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5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5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5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5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5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5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5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5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5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5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5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5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5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5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5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5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5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5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5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5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  <mergeCell ref="A1:P2"/>
    <mergeCell ref="N3:N5"/>
    <mergeCell ref="C3:C5"/>
    <mergeCell ref="P3:P6"/>
    <mergeCell ref="O3:O5"/>
    <mergeCell ref="F3:G4"/>
    <mergeCell ref="M3:M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2015-10-03T08:24:40Z</cp:lastPrinted>
  <dcterms:created xsi:type="dcterms:W3CDTF">2000-07-15T07:26:51Z</dcterms:created>
  <dcterms:modified xsi:type="dcterms:W3CDTF">2015-10-03T08:24:41Z</dcterms:modified>
</cp:coreProperties>
</file>