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11"/>
  <c r="J54"/>
  <c r="J36"/>
  <c r="J35"/>
  <c r="H54" l="1"/>
  <c r="H49"/>
  <c r="H37"/>
  <c r="H36"/>
  <c r="H35"/>
  <c r="H52"/>
  <c r="H33"/>
  <c r="H15"/>
  <c r="H14"/>
  <c r="H11"/>
  <c r="J52" l="1"/>
  <c r="J49"/>
  <c r="J15" l="1"/>
  <c r="X50" l="1"/>
  <c r="X49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<sst xmlns="http://schemas.openxmlformats.org/spreadsheetml/2006/main" count="111" uniqueCount="88">
  <si>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</si>
  <si>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</si>
  <si>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</si>
  <si>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</si>
  <si>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</si>
  <si>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</si>
  <si>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</si>
  <si>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</si>
  <si>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</si>
  <si>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</si>
  <si>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</si>
  <si>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</si>
  <si>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</si>
  <si>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</si>
  <si>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</si>
  <si>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</si>
  <si>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</si>
  <si>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</si>
  <si>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</si>
  <si>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</si>
  <si>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</si>
  <si>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</si>
  <si>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</si>
  <si>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</si>
  <si>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</si>
  <si>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</si>
  <si>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</si>
  <si>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</si>
  <si>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</si>
  <si>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</si>
  <si>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</si>
  <si>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</si>
  <si>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</si>
  <si>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</si>
  <si>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</si>
  <si>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</si>
  <si>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</si>
  <si>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</si>
  <si>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</si>
  <si>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</si>
  <si>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</si>
  <si>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</si>
  <si>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</si>
  <si>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</si>
  <si>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</si>
  <si>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</si>
  <si>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</si>
  <si>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</si>
  <si>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</si>
  <si>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</si>
  <si>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</si>
  <si>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</si>
  <si>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</si>
  <si>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</si>
  <si>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</si>
  <si>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</si>
  <si>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</si>
  <si>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</si>
  <si>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</si>
  <si>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</si>
  <si>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</si>
  <si>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</si>
  <si>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</si>
  <si>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</si>
  <si>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</si>
  <si>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</si>
  <si>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</si>
  <si>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</si>
  <si>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</si>
  <si>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</si>
  <si>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</si>
  <si>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</si>
  <si>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</si>
  <si>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</si>
  <si>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</si>
  <si>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</si>
  <si>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</si>
  <si>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</si>
  <si>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</si>
  <si>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</si>
  <si>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</si>
  <si>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</si>
  <si>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7350 acres transplantation</t>
  </si>
  <si>
    <t>Water not reached to Sill level</t>
  </si>
  <si>
    <t>15650
acres transplantation</t>
  </si>
  <si>
    <t xml:space="preserve"> TELANGANA MEDIUM IRRIGATION PROJECTS (BASIN WISE) 
WATER LEVELS as on Dt : 03-09-2015</t>
  </si>
  <si>
    <t>Water Level on 02.09.2015</t>
  </si>
  <si>
    <t>6000 acres transplantation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</si>
</sst>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1" activePane="bottomLeft" state="frozen"/>
      <selection pane="bottomLeft" activeCell="I37" sqref="I37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74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28" s="20" customFormat="1" ht="45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28" s="20" customFormat="1" ht="9" customHeight="1">
      <c r="A3" s="83" t="s">
        <v>47</v>
      </c>
      <c r="B3" s="95" t="s">
        <v>0</v>
      </c>
      <c r="C3" s="80" t="s">
        <v>39</v>
      </c>
      <c r="D3" s="83" t="s">
        <v>28</v>
      </c>
      <c r="E3" s="83" t="s">
        <v>1</v>
      </c>
      <c r="F3" s="83"/>
      <c r="G3" s="80" t="s">
        <v>41</v>
      </c>
      <c r="H3" s="96" t="s">
        <v>86</v>
      </c>
      <c r="I3" s="97"/>
      <c r="J3" s="100" t="s">
        <v>29</v>
      </c>
      <c r="K3" s="100"/>
      <c r="L3" s="80" t="s">
        <v>56</v>
      </c>
      <c r="M3" s="80" t="s">
        <v>55</v>
      </c>
      <c r="N3" s="80" t="s">
        <v>58</v>
      </c>
      <c r="O3" s="80" t="s">
        <v>46</v>
      </c>
    </row>
    <row r="4" spans="1:28" s="20" customFormat="1" ht="74.25" customHeight="1">
      <c r="A4" s="83"/>
      <c r="B4" s="95"/>
      <c r="C4" s="81"/>
      <c r="D4" s="83"/>
      <c r="E4" s="83"/>
      <c r="F4" s="83"/>
      <c r="G4" s="81"/>
      <c r="H4" s="98"/>
      <c r="I4" s="99"/>
      <c r="J4" s="100"/>
      <c r="K4" s="100"/>
      <c r="L4" s="81"/>
      <c r="M4" s="81"/>
      <c r="N4" s="81"/>
      <c r="O4" s="81"/>
    </row>
    <row r="5" spans="1:28" s="20" customFormat="1" ht="66.75" customHeight="1">
      <c r="A5" s="83"/>
      <c r="B5" s="95"/>
      <c r="C5" s="81"/>
      <c r="D5" s="83"/>
      <c r="E5" s="71" t="s">
        <v>2</v>
      </c>
      <c r="F5" s="71" t="s">
        <v>27</v>
      </c>
      <c r="G5" s="82"/>
      <c r="H5" s="11" t="s">
        <v>2</v>
      </c>
      <c r="I5" s="38" t="s">
        <v>63</v>
      </c>
      <c r="J5" s="11" t="s">
        <v>2</v>
      </c>
      <c r="K5" s="36" t="s">
        <v>63</v>
      </c>
      <c r="L5" s="82"/>
      <c r="M5" s="82"/>
      <c r="N5" s="82"/>
      <c r="O5" s="82"/>
    </row>
    <row r="6" spans="1:28" s="21" customFormat="1" ht="20.25" customHeight="1">
      <c r="A6" s="83"/>
      <c r="B6" s="95"/>
      <c r="C6" s="82"/>
      <c r="D6" s="83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9" t="s">
        <v>66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</row>
    <row r="9" spans="1:28" ht="47.25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4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1481.9*0.3048</f>
        <v>451.68312000000003</v>
      </c>
      <c r="I11" s="37">
        <v>241.02</v>
      </c>
      <c r="J11" s="11">
        <f>1483*0.3048</f>
        <v>452.01840000000004</v>
      </c>
      <c r="K11" s="37">
        <v>275.827</v>
      </c>
      <c r="L11" s="15">
        <v>214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83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5">
        <v>118.873</v>
      </c>
      <c r="J15" s="11">
        <f>1447.25*0.3048</f>
        <v>441.12180000000001</v>
      </c>
      <c r="K15" s="55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285.45</v>
      </c>
      <c r="I18" s="15">
        <v>994.37</v>
      </c>
      <c r="J18" s="11">
        <v>285.45</v>
      </c>
      <c r="K18" s="15">
        <v>994.37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355.09199999999998</v>
      </c>
      <c r="I19" s="37">
        <v>282.94</v>
      </c>
      <c r="J19" s="49">
        <v>355.09199999999998</v>
      </c>
      <c r="K19" s="37">
        <v>282.94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323.60000000000002</v>
      </c>
      <c r="I21" s="15">
        <v>224.99</v>
      </c>
      <c r="J21" s="11">
        <v>323.55</v>
      </c>
      <c r="K21" s="15">
        <v>223</v>
      </c>
      <c r="L21" s="37">
        <v>24.83</v>
      </c>
      <c r="M21" s="37">
        <v>24.83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354.8</v>
      </c>
      <c r="K23" s="15">
        <v>480.66</v>
      </c>
      <c r="L23" s="15">
        <v>150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15">
        <v>505.77100000000002</v>
      </c>
      <c r="J24" s="11">
        <v>277</v>
      </c>
      <c r="K24" s="15">
        <v>505.77100000000002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/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61">
        <v>0</v>
      </c>
      <c r="M26" s="15">
        <v>0</v>
      </c>
      <c r="N26" s="39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>
        <v>0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6">
        <v>0</v>
      </c>
      <c r="M29" s="66">
        <v>50</v>
      </c>
      <c r="N29" s="39">
        <v>0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37">
        <v>49.926000000000002</v>
      </c>
      <c r="J31" s="11">
        <v>348.23</v>
      </c>
      <c r="K31" s="37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157.4</v>
      </c>
      <c r="I32" s="37">
        <v>241.61199999999999</v>
      </c>
      <c r="J32" s="11">
        <v>157.35</v>
      </c>
      <c r="K32" s="37">
        <v>238.29</v>
      </c>
      <c r="L32" s="15">
        <v>40</v>
      </c>
      <c r="M32" s="15">
        <v>40</v>
      </c>
      <c r="N32" s="15">
        <v>0</v>
      </c>
      <c r="O32" s="56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(6*2.54)/100+(16*0.3048)+D35</f>
        <v>112.0292</v>
      </c>
      <c r="K35" s="15">
        <v>198</v>
      </c>
      <c r="L35" s="15">
        <v>0</v>
      </c>
      <c r="M35" s="15">
        <v>40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(4*2.54)/100+(33*0.3048)+D36</f>
        <v>96.929999999999993</v>
      </c>
      <c r="I36" s="15">
        <v>1950</v>
      </c>
      <c r="J36" s="11">
        <f>(2*2.54)/100+(33*0.3048)+D36</f>
        <v>96.879199999999997</v>
      </c>
      <c r="K36" s="15">
        <v>1832.68</v>
      </c>
      <c r="L36" s="15">
        <v>0</v>
      </c>
      <c r="M36" s="15">
        <v>150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(8*2.54)/100+(22*0.3048)+D37</f>
        <v>199.23880000000003</v>
      </c>
      <c r="I37" s="15">
        <v>792</v>
      </c>
      <c r="J37" s="11">
        <f>(7*2.54)/100+(22*0.3048)+D37</f>
        <v>199.21340000000001</v>
      </c>
      <c r="K37" s="15">
        <v>783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81.19</v>
      </c>
      <c r="I40" s="15">
        <v>551.07000000000005</v>
      </c>
      <c r="J40" s="11">
        <v>81.239999999999995</v>
      </c>
      <c r="K40" s="15">
        <v>557.89</v>
      </c>
      <c r="L40" s="15">
        <v>152</v>
      </c>
      <c r="M40" s="15">
        <v>21</v>
      </c>
      <c r="N40" s="39">
        <v>37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</v>
      </c>
      <c r="I41" s="14">
        <v>546</v>
      </c>
      <c r="J41" s="11">
        <v>73</v>
      </c>
      <c r="K41" s="14">
        <v>546</v>
      </c>
      <c r="L41" s="15">
        <v>250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113.6</v>
      </c>
      <c r="I42" s="14">
        <v>63</v>
      </c>
      <c r="J42" s="71">
        <v>113.3</v>
      </c>
      <c r="K42" s="14">
        <v>60</v>
      </c>
      <c r="L42" s="15">
        <v>729.16</v>
      </c>
      <c r="M42" s="15">
        <v>0</v>
      </c>
      <c r="N42" s="39">
        <v>24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3" t="s">
        <v>72</v>
      </c>
      <c r="M44" s="83"/>
      <c r="N44" s="83"/>
      <c r="O44" s="83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122.59</v>
      </c>
      <c r="I45" s="15">
        <v>7050</v>
      </c>
      <c r="J45" s="11">
        <v>122.62</v>
      </c>
      <c r="K45" s="15">
        <v>7088</v>
      </c>
      <c r="L45" s="12">
        <v>440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3" t="s">
        <v>69</v>
      </c>
      <c r="B46" s="83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25242.257999999998</v>
      </c>
      <c r="J46" s="11"/>
      <c r="K46" s="22">
        <f>SUM(K11:K45)</f>
        <v>25200.963</v>
      </c>
      <c r="L46" s="22"/>
      <c r="M46" s="22"/>
      <c r="N46" s="22"/>
      <c r="O46" s="71"/>
      <c r="R46" s="5"/>
    </row>
    <row r="47" spans="1:25" s="6" customFormat="1" ht="64.5" customHeight="1">
      <c r="A47" s="86" t="s">
        <v>67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8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1*0.3048+D49</f>
        <v>307.84480000000002</v>
      </c>
      <c r="I49" s="14"/>
      <c r="J49" s="11">
        <f>1*0.3048+D49</f>
        <v>307.84480000000002</v>
      </c>
      <c r="K49" s="14"/>
      <c r="L49" s="12"/>
      <c r="M49" s="12"/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</v>
      </c>
      <c r="I50" s="49">
        <v>37.029000000000003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1669.3*0.3048</f>
        <v>508.80264</v>
      </c>
      <c r="I52" s="15">
        <v>418.06</v>
      </c>
      <c r="J52" s="11">
        <f>1669.3*0.3048</f>
        <v>508.80264</v>
      </c>
      <c r="K52" s="15">
        <v>418.06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(25*0.3048)+(9*2.54)/100+D54</f>
        <v>251.64860000000002</v>
      </c>
      <c r="I54" s="15">
        <v>2359.59</v>
      </c>
      <c r="J54" s="11">
        <f>(25*0.3048)+(8*2.54)/100+D54</f>
        <v>251.6232</v>
      </c>
      <c r="K54" s="15">
        <v>2345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94.42</v>
      </c>
      <c r="I56" s="14">
        <v>1699</v>
      </c>
      <c r="J56" s="11">
        <v>94.39</v>
      </c>
      <c r="K56" s="14">
        <v>1687</v>
      </c>
      <c r="L56" s="12">
        <v>95</v>
      </c>
      <c r="M56" s="12">
        <v>235</v>
      </c>
      <c r="N56" s="39">
        <v>24.6</v>
      </c>
      <c r="O56" s="14" t="s">
        <v>84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/>
      <c r="I57" s="15"/>
      <c r="J57" s="11">
        <v>117.29</v>
      </c>
      <c r="K57" s="15">
        <v>478.64</v>
      </c>
      <c r="L57" s="15">
        <v>303.47000000000003</v>
      </c>
      <c r="M57" s="15">
        <v>30.32</v>
      </c>
      <c r="N57" s="39">
        <v>0</v>
      </c>
      <c r="O57" s="14" t="s">
        <v>82</v>
      </c>
      <c r="R57" s="1" t="e">
        <f>IF(#REF!="Full",1,0)</f>
        <v>#REF!</v>
      </c>
      <c r="V57" s="26"/>
      <c r="W57" s="26"/>
      <c r="X57" s="26"/>
    </row>
    <row r="58" spans="1:24" s="6" customFormat="1" ht="76.5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195.49700000000001</v>
      </c>
      <c r="K58" s="15">
        <v>397</v>
      </c>
      <c r="L58" s="12">
        <v>50</v>
      </c>
      <c r="M58" s="12">
        <v>10</v>
      </c>
      <c r="N58" s="15">
        <v>38.4</v>
      </c>
      <c r="O58" s="14" t="s">
        <v>87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4910.6790000000001</v>
      </c>
      <c r="J59" s="11"/>
      <c r="K59" s="22">
        <f t="shared" ref="K59" si="3">SUM(K49:K58)</f>
        <v>5362.7285000000002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30152.936999999998</v>
      </c>
      <c r="J60" s="11"/>
      <c r="K60" s="22">
        <f t="shared" ref="K60" si="6">K59+K46</f>
        <v>30563.691500000001</v>
      </c>
      <c r="L60" s="12"/>
      <c r="M60" s="12"/>
      <c r="N60" s="12"/>
      <c r="O60" s="14"/>
    </row>
    <row r="61" spans="1:24" s="6" customFormat="1" ht="15.75">
      <c r="A61" s="73"/>
      <c r="B61" s="101" t="s">
        <v>68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30"/>
      <c r="N61" s="30"/>
      <c r="O61" s="31"/>
    </row>
    <row r="62" spans="1:24" s="6" customFormat="1" ht="15" customHeight="1">
      <c r="A62" s="84" t="s">
        <v>76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24" s="6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</row>
    <row r="64" spans="1:24" s="6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2015-09-03T07:32:03Z</cp:lastPrinted>
  <dcterms:created xsi:type="dcterms:W3CDTF">2000-07-15T07:26:51Z</dcterms:created>
  <dcterms:modified xsi:type="dcterms:W3CDTF">2015-09-03T07:58:29Z</dcterms:modified>
</cp:coreProperties>
</file>