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23" i="3"/>
  <c r="W19"/>
  <c r="J49"/>
  <c r="J33"/>
  <c r="J54"/>
  <c r="J37"/>
  <c r="J36"/>
  <c r="J35"/>
  <c r="J15"/>
  <c r="H49"/>
  <c r="H54"/>
  <c r="H37"/>
  <c r="H36"/>
  <c r="H35"/>
  <c r="H52"/>
  <c r="H33"/>
  <c r="H15"/>
  <c r="H14"/>
  <c r="H11"/>
  <c r="J14"/>
  <c r="S49" l="1"/>
  <c r="W56" l="1"/>
  <c r="W54"/>
  <c r="Y48"/>
  <c r="W48"/>
  <c r="U36" l="1"/>
  <c r="J52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<sst xmlns="http://schemas.openxmlformats.org/spreadsheetml/2006/main" count="108" uniqueCount="85">
  <si>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</si>
  <si>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</si>
  <si>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</si>
  <si>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</si>
  <si>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</si>
  <si>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</si>
  <si>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</si>
  <si>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</si>
  <si>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</si>
  <si>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</si>
  <si>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</si>
  <si>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</si>
  <si>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</si>
  <si>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</si>
  <si>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</si>
  <si>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</si>
  <si>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</si>
  <si>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</si>
  <si>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</si>
  <si>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</si>
  <si>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</si>
  <si>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</si>
  <si>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</si>
  <si>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</si>
  <si>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</si>
  <si>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</si>
  <si>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</si>
  <si>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</si>
  <si>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</si>
  <si>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</si>
  <si>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</si>
  <si>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</si>
  <si>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</si>
  <si>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</si>
  <si>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</si>
  <si>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</si>
  <si>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</si>
  <si>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</si>
  <si>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</si>
  <si>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</si>
  <si>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</si>
  <si>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</si>
  <si>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</si>
  <si>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</si>
  <si>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</si>
  <si>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</si>
  <si>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</si>
  <si>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</si>
  <si>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</si>
  <si>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</si>
  <si>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</si>
  <si>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</si>
  <si>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</si>
  <si>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</si>
  <si>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</si>
  <si>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</si>
  <si>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</si>
  <si>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</si>
  <si>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</si>
  <si>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</si>
  <si>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</si>
  <si>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</si>
  <si>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</si>
  <si>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</si>
  <si>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</si>
  <si>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</si>
  <si>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</si>
  <si>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</si>
  <si>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</si>
  <si>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</si>
  <si>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</si>
  <si>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</si>
  <si>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</si>
  <si>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</si>
  <si>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</si>
  <si>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</si>
  <si>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</si>
  <si>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</si>
  <si>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</si>
  <si>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</si>
  <si>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</si>
  <si>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12-08-2015</t>
  </si>
  <si>
    <t>Water Level on 11.08.2015</t>
  </si>
  <si>
    <t>10000 cusecs surplus</t>
  </si>
  <si>
    <t>65 cusecs 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</si>
</sst>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K12" sqref="K12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3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3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3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82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3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3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7" t="s">
        <v>63</v>
      </c>
      <c r="J5" s="11" t="s">
        <v>2</v>
      </c>
      <c r="K5" s="44" t="s">
        <v>63</v>
      </c>
      <c r="L5" s="81"/>
      <c r="M5" s="81"/>
      <c r="N5" s="81"/>
      <c r="O5" s="81"/>
    </row>
    <row r="6" spans="1:28" s="24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6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75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6">
        <v>62.576000000000001</v>
      </c>
      <c r="J14" s="11">
        <f>1254*0.3048</f>
        <v>382.2192</v>
      </c>
      <c r="K14" s="46">
        <v>62.576000000000001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9">
        <v>115.401</v>
      </c>
      <c r="J15" s="11">
        <f>1447.41*0.3048</f>
        <v>441.17056800000006</v>
      </c>
      <c r="K15" s="59">
        <v>125.92700000000001</v>
      </c>
      <c r="L15" s="15">
        <v>132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284.7</v>
      </c>
      <c r="I18" s="15">
        <v>843.67</v>
      </c>
      <c r="J18" s="11">
        <v>284.8</v>
      </c>
      <c r="K18" s="15">
        <v>863.04</v>
      </c>
      <c r="L18" s="15">
        <v>224.18</v>
      </c>
      <c r="M18" s="15">
        <v>0</v>
      </c>
      <c r="N18" s="12">
        <v>2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353.38600000000002</v>
      </c>
      <c r="I19" s="46">
        <v>136.86199999999999</v>
      </c>
      <c r="J19" s="61">
        <v>353.87299999999999</v>
      </c>
      <c r="K19" s="46">
        <v>169.6</v>
      </c>
      <c r="L19" s="15">
        <v>378.9</v>
      </c>
      <c r="M19" s="15">
        <v>0</v>
      </c>
      <c r="N19" s="48">
        <v>3.6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</v>
      </c>
      <c r="K20" s="15">
        <v>1022</v>
      </c>
      <c r="L20" s="15">
        <v>0</v>
      </c>
      <c r="M20" s="15">
        <v>0</v>
      </c>
      <c r="N20" s="48">
        <v>22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322.75</v>
      </c>
      <c r="I21" s="15">
        <v>190</v>
      </c>
      <c r="J21" s="11">
        <v>322.75</v>
      </c>
      <c r="K21" s="15">
        <v>190</v>
      </c>
      <c r="L21" s="46">
        <v>50</v>
      </c>
      <c r="M21" s="15">
        <v>0</v>
      </c>
      <c r="N21" s="48">
        <v>13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443.35</v>
      </c>
      <c r="J23" s="11">
        <v>354.7</v>
      </c>
      <c r="K23" s="15">
        <f>0.48*1000</f>
        <v>480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276.8</v>
      </c>
      <c r="K24" s="15">
        <v>481.38</v>
      </c>
      <c r="L24" s="15">
        <v>7000</v>
      </c>
      <c r="M24" s="15">
        <v>7000</v>
      </c>
      <c r="N24" s="48">
        <v>12.4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7.9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239.25</v>
      </c>
      <c r="I26" s="15">
        <v>6949</v>
      </c>
      <c r="J26" s="11">
        <v>239.2</v>
      </c>
      <c r="K26" s="15">
        <v>6907</v>
      </c>
      <c r="L26" s="36">
        <v>2000</v>
      </c>
      <c r="M26" s="15">
        <v>2070</v>
      </c>
      <c r="N26" s="12">
        <v>17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123</v>
      </c>
      <c r="K28" s="15">
        <v>582</v>
      </c>
      <c r="L28" s="45">
        <v>1350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200</v>
      </c>
      <c r="M29" s="37">
        <v>50</v>
      </c>
      <c r="N29" s="48">
        <v>17.3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23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157.85</v>
      </c>
      <c r="I32" s="46">
        <v>272.50599999999997</v>
      </c>
      <c r="J32" s="11">
        <v>157.85</v>
      </c>
      <c r="K32" s="46">
        <v>272.50599999999997</v>
      </c>
      <c r="L32" s="15">
        <v>40</v>
      </c>
      <c r="M32" s="15">
        <v>40</v>
      </c>
      <c r="N32" s="48">
        <v>30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1455.08*0.3048</f>
        <v>443.50838399999998</v>
      </c>
      <c r="I33" s="15">
        <v>76.12</v>
      </c>
      <c r="J33" s="11">
        <f>1455.25*0.3048</f>
        <v>443.56020000000001</v>
      </c>
      <c r="K33" s="15">
        <v>79.16</v>
      </c>
      <c r="L33" s="15">
        <v>3.04</v>
      </c>
      <c r="M33" s="15">
        <v>0</v>
      </c>
      <c r="N33" s="12">
        <v>41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(0*2.54)/100+(16*0.3048)+D35</f>
        <v>111.8768</v>
      </c>
      <c r="I35" s="15">
        <v>180</v>
      </c>
      <c r="J35" s="11">
        <f>(0*2.54)/100+(17*0.3048)+D35</f>
        <v>112.1816</v>
      </c>
      <c r="K35" s="15">
        <v>185</v>
      </c>
      <c r="L35" s="15">
        <v>30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(4*2.54)/100+(32*0.3048)+D36</f>
        <v>96.625199999999992</v>
      </c>
      <c r="I36" s="15">
        <v>1700</v>
      </c>
      <c r="J36" s="11">
        <f>(0*2.54)/100+(33*0.3048)+D36</f>
        <v>96.828400000000002</v>
      </c>
      <c r="K36" s="15">
        <v>1832</v>
      </c>
      <c r="L36" s="15">
        <v>1588</v>
      </c>
      <c r="M36" s="15">
        <v>0</v>
      </c>
      <c r="N36" s="12">
        <v>40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(5*2.54)/100+(19*0.3048)+D37</f>
        <v>198.24820000000003</v>
      </c>
      <c r="I37" s="15">
        <v>470</v>
      </c>
      <c r="J37" s="11">
        <f>(4*2.54)/100+(19*0.3048)+D37</f>
        <v>198.22280000000001</v>
      </c>
      <c r="K37" s="15">
        <v>450</v>
      </c>
      <c r="L37" s="15">
        <v>0</v>
      </c>
      <c r="M37" s="15">
        <v>0</v>
      </c>
      <c r="N37" s="12">
        <v>35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78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80.484999999999999</v>
      </c>
      <c r="I40" s="15">
        <v>460.95</v>
      </c>
      <c r="J40" s="11">
        <v>81.045000000000002</v>
      </c>
      <c r="K40" s="15">
        <v>530.67999999999995</v>
      </c>
      <c r="L40" s="15">
        <v>810</v>
      </c>
      <c r="M40" s="15">
        <v>20</v>
      </c>
      <c r="N40" s="48">
        <v>7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73.7</v>
      </c>
      <c r="I41" s="14">
        <v>672.9</v>
      </c>
      <c r="J41" s="11">
        <v>73.959999999999994</v>
      </c>
      <c r="K41" s="14">
        <v>722.6</v>
      </c>
      <c r="L41" s="15">
        <v>10500</v>
      </c>
      <c r="M41" s="15">
        <v>300</v>
      </c>
      <c r="N41" s="12">
        <v>0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105.45</v>
      </c>
      <c r="I42" s="14">
        <v>7.0449999999999999</v>
      </c>
      <c r="J42" s="70">
        <v>105.45</v>
      </c>
      <c r="K42" s="14">
        <v>7.0449999999999999</v>
      </c>
      <c r="L42" s="12">
        <v>0</v>
      </c>
      <c r="M42" s="15">
        <v>0</v>
      </c>
      <c r="N42" s="12">
        <v>0</v>
      </c>
      <c r="O42" s="65" t="s">
        <v>76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2" t="s">
        <v>72</v>
      </c>
      <c r="M44" s="82"/>
      <c r="N44" s="82"/>
      <c r="O44" s="82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121.43</v>
      </c>
      <c r="I45" s="15">
        <v>6208</v>
      </c>
      <c r="J45" s="11">
        <v>121.7</v>
      </c>
      <c r="K45" s="15">
        <v>6413</v>
      </c>
      <c r="L45" s="12">
        <v>2372</v>
      </c>
      <c r="M45" s="12">
        <v>0</v>
      </c>
      <c r="N45" s="15">
        <v>38</v>
      </c>
      <c r="O45" s="14"/>
      <c r="R45" s="1"/>
    </row>
    <row r="46" spans="1:25" s="19" customFormat="1" ht="46.5" customHeight="1">
      <c r="A46" s="82" t="s">
        <v>69</v>
      </c>
      <c r="B46" s="82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46987.084999999999</v>
      </c>
      <c r="G46" s="25">
        <f t="shared" si="0"/>
        <v>1998181</v>
      </c>
      <c r="H46" s="11"/>
      <c r="I46" s="25">
        <f>SUM(I11:I45)</f>
        <v>22900.683000000001</v>
      </c>
      <c r="J46" s="11"/>
      <c r="K46" s="25">
        <f>SUM(K11:K45)</f>
        <v>23497.045999999998</v>
      </c>
      <c r="L46" s="25"/>
      <c r="M46" s="25"/>
      <c r="N46" s="25"/>
      <c r="O46" s="70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E49-6*0.3048</f>
        <v>308.45119999999997</v>
      </c>
      <c r="I49" s="14"/>
      <c r="J49" s="11">
        <f>E49-6*0.3048</f>
        <v>308.45119999999997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386.37360000000001</v>
      </c>
      <c r="K50" s="61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(23*0.3048)+(4*2.54)/100+D54</f>
        <v>250.91200000000001</v>
      </c>
      <c r="I54" s="15">
        <v>1943.32</v>
      </c>
      <c r="J54" s="11">
        <f>(23*0.3048)+(9*2.54)/100+D54</f>
        <v>251.03900000000002</v>
      </c>
      <c r="K54" s="15">
        <v>2011.33</v>
      </c>
      <c r="L54" s="12">
        <v>780</v>
      </c>
      <c r="M54" s="12">
        <v>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95.03</v>
      </c>
      <c r="I56" s="14">
        <v>2021.15</v>
      </c>
      <c r="J56" s="11">
        <v>95</v>
      </c>
      <c r="K56" s="14">
        <v>2005</v>
      </c>
      <c r="L56" s="12">
        <v>0</v>
      </c>
      <c r="M56" s="12">
        <v>170</v>
      </c>
      <c r="N56" s="66">
        <v>13.2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117.65</v>
      </c>
      <c r="I57" s="15">
        <v>544.29</v>
      </c>
      <c r="J57" s="11">
        <v>117.65</v>
      </c>
      <c r="K57" s="15">
        <v>544.29</v>
      </c>
      <c r="L57" s="67">
        <v>63.89</v>
      </c>
      <c r="M57" s="67">
        <v>63.79</v>
      </c>
      <c r="N57" s="48">
        <v>15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194.89</v>
      </c>
      <c r="I58" s="15">
        <v>330</v>
      </c>
      <c r="J58" s="11">
        <v>195.5</v>
      </c>
      <c r="K58" s="15">
        <v>397</v>
      </c>
      <c r="L58" s="12">
        <v>950</v>
      </c>
      <c r="M58" s="12">
        <v>120</v>
      </c>
      <c r="N58" s="48">
        <v>50.2</v>
      </c>
      <c r="O58" s="14" t="s">
        <v>84</v>
      </c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5310.6050000000005</v>
      </c>
      <c r="J59" s="11"/>
      <c r="K59" s="25">
        <f t="shared" ref="K59" si="3">SUM(K49:K58)</f>
        <v>5429.4650000000001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57764.084999999999</v>
      </c>
      <c r="G60" s="25"/>
      <c r="H60" s="11"/>
      <c r="I60" s="25">
        <f t="shared" ref="I60" si="5">I59+I46</f>
        <v>28211.288</v>
      </c>
      <c r="J60" s="11"/>
      <c r="K60" s="25">
        <f t="shared" ref="K60" si="6">K59+K46</f>
        <v>28926.510999999999</v>
      </c>
      <c r="L60" s="12"/>
      <c r="M60" s="12"/>
      <c r="N60" s="12"/>
      <c r="O60" s="14"/>
    </row>
    <row r="61" spans="1:24" s="6" customFormat="1" ht="15.75">
      <c r="A61" s="72"/>
      <c r="B61" s="100" t="s">
        <v>68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33"/>
      <c r="N61" s="33"/>
      <c r="O61" s="34"/>
    </row>
    <row r="62" spans="1:24" s="6" customFormat="1" ht="15" customHeight="1">
      <c r="A62" s="83" t="s">
        <v>77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2015-08-12T07:54:44Z</cp:lastPrinted>
  <dcterms:created xsi:type="dcterms:W3CDTF">2000-07-15T07:26:51Z</dcterms:created>
  <dcterms:modified xsi:type="dcterms:W3CDTF">2015-08-12T07:58:12Z</dcterms:modified>
</cp:coreProperties>
</file>