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I23"/>
  <c r="H15"/>
  <c r="H14"/>
  <c r="H11"/>
  <c r="J35" l="1"/>
  <c r="J37"/>
  <c r="J36"/>
  <c r="J54"/>
  <c r="O34"/>
  <c r="K23"/>
  <c r="W19"/>
  <c r="J49"/>
  <c r="J33"/>
  <c r="J15"/>
  <c r="J14"/>
  <c r="S49" l="1"/>
  <c r="W56" l="1"/>
  <c r="W54"/>
  <c r="Y48"/>
  <c r="W48"/>
  <c r="U36" l="1"/>
  <c r="J52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<sst xmlns="http://schemas.openxmlformats.org/spreadsheetml/2006/main" count="108" uniqueCount="85">
  <si>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</si>
  <si>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</si>
  <si>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</si>
  <si>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</si>
  <si>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</si>
  <si>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</si>
  <si>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</si>
  <si>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</si>
  <si>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</si>
  <si>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</si>
  <si>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</si>
  <si>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</si>
  <si>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</si>
  <si>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</si>
  <si>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</si>
  <si>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</si>
  <si>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</si>
  <si>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</si>
  <si>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</si>
  <si>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</si>
  <si>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</si>
  <si>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</si>
  <si>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</si>
  <si>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</si>
  <si>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</si>
  <si>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</si>
  <si>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</si>
  <si>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</si>
  <si>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</si>
  <si>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</si>
  <si>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</si>
  <si>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</si>
  <si>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</si>
  <si>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</si>
  <si>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</si>
  <si>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</si>
  <si>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</si>
  <si>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</si>
  <si>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</si>
  <si>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</si>
  <si>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</si>
  <si>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</si>
  <si>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</si>
  <si>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</si>
  <si>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</si>
  <si>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</si>
  <si>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</si>
  <si>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</si>
  <si>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</si>
  <si>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</si>
  <si>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</si>
  <si>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</si>
  <si>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</si>
  <si>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</si>
  <si>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</si>
  <si>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</si>
  <si>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</si>
  <si>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</si>
  <si>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</si>
  <si>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</si>
  <si>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</si>
  <si>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</si>
  <si>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</si>
  <si>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</si>
  <si>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</si>
  <si>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</si>
  <si>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</si>
  <si>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</si>
  <si>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</si>
  <si>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</si>
  <si>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</si>
  <si>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</si>
  <si>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</si>
  <si>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</si>
  <si>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</si>
  <si>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</si>
  <si>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</si>
  <si>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</si>
  <si>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</si>
  <si>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</si>
  <si>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</si>
  <si>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13-08-2015</t>
  </si>
  <si>
    <t>Water Level on 12.08.2015</t>
  </si>
  <si>
    <t>54000 cusecs surplus</t>
  </si>
  <si>
    <t>125 cusecs 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</si>
</sst>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16" activePane="bottomLeft" state="frozen"/>
      <selection pane="bottomLeft" activeCell="L22" sqref="L22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3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3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3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82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3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3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7" t="s">
        <v>63</v>
      </c>
      <c r="J5" s="11" t="s">
        <v>2</v>
      </c>
      <c r="K5" s="44" t="s">
        <v>63</v>
      </c>
      <c r="L5" s="81"/>
      <c r="M5" s="81"/>
      <c r="N5" s="81"/>
      <c r="O5" s="81"/>
    </row>
    <row r="6" spans="1:28" s="24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4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14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6">
        <v>62.576000000000001</v>
      </c>
      <c r="J14" s="11">
        <f>1254*0.3048</f>
        <v>382.2192</v>
      </c>
      <c r="K14" s="46">
        <v>62.576000000000001</v>
      </c>
      <c r="L14" s="15">
        <v>0</v>
      </c>
      <c r="M14" s="15">
        <v>0</v>
      </c>
      <c r="N14" s="48">
        <v>61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9">
        <v>125.92700000000001</v>
      </c>
      <c r="J15" s="11">
        <f>1447.41*0.3048</f>
        <v>441.17056800000006</v>
      </c>
      <c r="K15" s="59">
        <v>125.92700000000001</v>
      </c>
      <c r="L15" s="15">
        <v>132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454.15</v>
      </c>
      <c r="K16" s="15">
        <v>499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284.8</v>
      </c>
      <c r="I18" s="15">
        <v>863.04</v>
      </c>
      <c r="J18" s="11">
        <v>284.85000000000002</v>
      </c>
      <c r="K18" s="15">
        <v>872.73099999999999</v>
      </c>
      <c r="L18" s="15">
        <v>112.11</v>
      </c>
      <c r="M18" s="15">
        <v>0</v>
      </c>
      <c r="N18" s="12">
        <v>26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353.87299999999999</v>
      </c>
      <c r="I19" s="46">
        <v>169.6</v>
      </c>
      <c r="J19" s="61">
        <v>354.02600000000001</v>
      </c>
      <c r="K19" s="46">
        <v>181.55</v>
      </c>
      <c r="L19" s="15">
        <v>138.30000000000001</v>
      </c>
      <c r="M19" s="15">
        <v>0</v>
      </c>
      <c r="N19" s="48">
        <v>17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233.55</v>
      </c>
      <c r="K20" s="15">
        <v>1033</v>
      </c>
      <c r="L20" s="15">
        <v>0</v>
      </c>
      <c r="M20" s="15">
        <v>0</v>
      </c>
      <c r="N20" s="48">
        <v>20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322.75</v>
      </c>
      <c r="I21" s="15">
        <v>190</v>
      </c>
      <c r="J21" s="11">
        <v>323.5</v>
      </c>
      <c r="K21" s="15">
        <v>220</v>
      </c>
      <c r="L21" s="46">
        <v>122.52200000000001</v>
      </c>
      <c r="M21" s="15">
        <v>0</v>
      </c>
      <c r="N21" s="48">
        <v>21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147.30000000000001</v>
      </c>
      <c r="K22" s="15">
        <v>765</v>
      </c>
      <c r="L22" s="15">
        <v>0.41599999999999998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f>0.48*1000</f>
        <v>480</v>
      </c>
      <c r="J23" s="11">
        <v>354.7</v>
      </c>
      <c r="K23" s="15">
        <f>0.48*1000</f>
        <v>480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</v>
      </c>
      <c r="J24" s="11">
        <v>276.85000000000002</v>
      </c>
      <c r="K24" s="15">
        <v>487.404</v>
      </c>
      <c r="L24" s="15">
        <v>70</v>
      </c>
      <c r="M24" s="15">
        <v>0</v>
      </c>
      <c r="N24" s="48">
        <v>12.2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153.65</v>
      </c>
      <c r="K25" s="15">
        <v>353</v>
      </c>
      <c r="L25" s="15">
        <v>336</v>
      </c>
      <c r="M25" s="15">
        <v>0</v>
      </c>
      <c r="N25" s="48">
        <v>25.2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239.2</v>
      </c>
      <c r="I26" s="15">
        <v>6907</v>
      </c>
      <c r="J26" s="11">
        <v>239</v>
      </c>
      <c r="K26" s="15">
        <v>6740</v>
      </c>
      <c r="L26" s="36">
        <v>1000</v>
      </c>
      <c r="M26" s="15">
        <v>2070</v>
      </c>
      <c r="N26" s="12">
        <v>11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123</v>
      </c>
      <c r="I28" s="15">
        <v>582</v>
      </c>
      <c r="J28" s="11">
        <v>123.8</v>
      </c>
      <c r="K28" s="15">
        <v>789</v>
      </c>
      <c r="L28" s="45">
        <v>2395</v>
      </c>
      <c r="M28" s="45">
        <v>0</v>
      </c>
      <c r="N28" s="48">
        <v>32.200000000000003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200</v>
      </c>
      <c r="M29" s="37">
        <v>50</v>
      </c>
      <c r="N29" s="48">
        <v>35.200000000000003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19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157.85</v>
      </c>
      <c r="I32" s="46">
        <v>272.50599999999997</v>
      </c>
      <c r="J32" s="11">
        <v>157.85</v>
      </c>
      <c r="K32" s="46">
        <v>272.50599999999997</v>
      </c>
      <c r="L32" s="15">
        <v>40</v>
      </c>
      <c r="M32" s="15">
        <v>40</v>
      </c>
      <c r="N32" s="48">
        <v>18.100000000000001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3.04</v>
      </c>
      <c r="M33" s="15">
        <v>0</v>
      </c>
      <c r="N33" s="12">
        <v>20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>
        <f>6</f>
        <v>6</v>
      </c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(0*2.54)/100+(17*0.3048)+D35</f>
        <v>112.1816</v>
      </c>
      <c r="K35" s="15">
        <v>185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</v>
      </c>
      <c r="J36" s="11">
        <f>(0*2.54)/100+(33*0.3048)+D36</f>
        <v>96.828400000000002</v>
      </c>
      <c r="K36" s="15">
        <v>1832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(4*2.54)/100+(19*0.3048)+D37</f>
        <v>198.22280000000001</v>
      </c>
      <c r="I37" s="15">
        <v>450</v>
      </c>
      <c r="J37" s="11">
        <f>(4*2.54)/100+(19*0.3048)+D37</f>
        <v>198.22280000000001</v>
      </c>
      <c r="K37" s="15">
        <v>450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78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81.045000000000002</v>
      </c>
      <c r="I40" s="15">
        <v>530.67999999999995</v>
      </c>
      <c r="J40" s="11">
        <v>81.185000000000002</v>
      </c>
      <c r="K40" s="15">
        <v>551.07000000000005</v>
      </c>
      <c r="L40" s="15">
        <v>1195</v>
      </c>
      <c r="M40" s="15">
        <v>20</v>
      </c>
      <c r="N40" s="48">
        <v>25.4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73.959999999999994</v>
      </c>
      <c r="I41" s="14">
        <v>722.6</v>
      </c>
      <c r="J41" s="11">
        <v>73.8</v>
      </c>
      <c r="K41" s="14">
        <v>692</v>
      </c>
      <c r="L41" s="15">
        <v>54300</v>
      </c>
      <c r="M41" s="15">
        <v>300</v>
      </c>
      <c r="N41" s="12">
        <v>0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105.45</v>
      </c>
      <c r="I42" s="14">
        <v>7.0449999999999999</v>
      </c>
      <c r="J42" s="70">
        <v>105.45</v>
      </c>
      <c r="K42" s="14">
        <v>7.0449999999999999</v>
      </c>
      <c r="L42" s="12">
        <v>0</v>
      </c>
      <c r="M42" s="15">
        <v>0</v>
      </c>
      <c r="N42" s="12">
        <v>0</v>
      </c>
      <c r="O42" s="65" t="s">
        <v>76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2" t="s">
        <v>72</v>
      </c>
      <c r="M44" s="82"/>
      <c r="N44" s="82"/>
      <c r="O44" s="82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121.7</v>
      </c>
      <c r="I45" s="15">
        <v>6413</v>
      </c>
      <c r="J45" s="11">
        <v>121.79</v>
      </c>
      <c r="K45" s="15">
        <v>6472</v>
      </c>
      <c r="L45" s="12">
        <v>683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2" t="s">
        <v>69</v>
      </c>
      <c r="B46" s="82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46987.084999999999</v>
      </c>
      <c r="G46" s="25">
        <f t="shared" si="0"/>
        <v>1998181</v>
      </c>
      <c r="H46" s="11"/>
      <c r="I46" s="25">
        <f>SUM(I11:I45)</f>
        <v>23497.045999999998</v>
      </c>
      <c r="J46" s="11"/>
      <c r="K46" s="25">
        <f>SUM(K11:K45)</f>
        <v>23713.501</v>
      </c>
      <c r="L46" s="25"/>
      <c r="M46" s="25"/>
      <c r="N46" s="25"/>
      <c r="O46" s="70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E49-6*0.3048</f>
        <v>308.45119999999997</v>
      </c>
      <c r="I49" s="14"/>
      <c r="J49" s="11">
        <f>E49-6*0.3048</f>
        <v>308.45119999999997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386.37360000000001</v>
      </c>
      <c r="K50" s="61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(23*0.3048)+(9*2.54)/100+D54</f>
        <v>251.03900000000002</v>
      </c>
      <c r="I54" s="15">
        <v>2011.33</v>
      </c>
      <c r="J54" s="11">
        <f>(24*0.3048)+(0*2.54)/100+D54</f>
        <v>251.11520000000002</v>
      </c>
      <c r="K54" s="15">
        <v>2052.13</v>
      </c>
      <c r="L54" s="12">
        <v>500</v>
      </c>
      <c r="M54" s="12">
        <v>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</v>
      </c>
      <c r="I56" s="14">
        <v>2005</v>
      </c>
      <c r="J56" s="11">
        <v>95.08</v>
      </c>
      <c r="K56" s="14">
        <v>2048</v>
      </c>
      <c r="L56" s="12">
        <v>250</v>
      </c>
      <c r="M56" s="12">
        <v>0</v>
      </c>
      <c r="N56" s="66">
        <v>44.4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117.65</v>
      </c>
      <c r="I57" s="15">
        <v>544.29</v>
      </c>
      <c r="J57" s="11">
        <v>117.65</v>
      </c>
      <c r="K57" s="15">
        <v>544.29</v>
      </c>
      <c r="L57" s="67">
        <v>63.89</v>
      </c>
      <c r="M57" s="67">
        <v>63.79</v>
      </c>
      <c r="N57" s="48">
        <v>15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195.45</v>
      </c>
      <c r="K58" s="15">
        <v>397</v>
      </c>
      <c r="L58" s="12">
        <v>450</v>
      </c>
      <c r="M58" s="12">
        <v>120</v>
      </c>
      <c r="N58" s="48">
        <v>9.1999999999999993</v>
      </c>
      <c r="O58" s="14" t="s">
        <v>84</v>
      </c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5429.4650000000001</v>
      </c>
      <c r="J59" s="11"/>
      <c r="K59" s="25">
        <f t="shared" ref="K59" si="3">SUM(K49:K58)</f>
        <v>5513.2650000000003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57764.084999999999</v>
      </c>
      <c r="G60" s="25"/>
      <c r="H60" s="11"/>
      <c r="I60" s="25">
        <f t="shared" ref="I60" si="5">I59+I46</f>
        <v>28926.510999999999</v>
      </c>
      <c r="J60" s="11"/>
      <c r="K60" s="25">
        <f t="shared" ref="K60" si="6">K59+K46</f>
        <v>29226.766</v>
      </c>
      <c r="L60" s="12"/>
      <c r="M60" s="12"/>
      <c r="N60" s="12"/>
      <c r="O60" s="14"/>
    </row>
    <row r="61" spans="1:24" s="6" customFormat="1" ht="15.75">
      <c r="A61" s="72"/>
      <c r="B61" s="100" t="s">
        <v>68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33"/>
      <c r="N61" s="33"/>
      <c r="O61" s="34"/>
    </row>
    <row r="62" spans="1:24" s="6" customFormat="1" ht="15" customHeight="1">
      <c r="A62" s="83" t="s">
        <v>77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2015-08-13T07:00:07Z</cp:lastPrinted>
  <dcterms:created xsi:type="dcterms:W3CDTF">2000-07-15T07:26:51Z</dcterms:created>
  <dcterms:modified xsi:type="dcterms:W3CDTF">2015-08-13T07:35:17Z</dcterms:modified>
</cp:coreProperties>
</file>