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2" i="3"/>
  <c r="J37"/>
  <c r="J36"/>
  <c r="J54"/>
  <c r="H37" l="1"/>
  <c r="H36"/>
  <c r="H54"/>
  <c r="H52"/>
  <c r="H15"/>
  <c r="H14"/>
  <c r="H11"/>
  <c r="J11"/>
  <c r="J15" l="1"/>
  <c r="I59" l="1"/>
  <c r="Q7"/>
  <c r="K59"/>
  <c r="K46"/>
  <c r="J14"/>
  <c r="K60" l="1"/>
  <c r="I46" l="1"/>
  <c r="I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<sst xmlns="http://schemas.openxmlformats.org/spreadsheetml/2006/main" count="134" uniqueCount="91">
  <si>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</si>
  <si>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</si>
  <si>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</si>
  <si>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</si>
  <si>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</si>
  <si>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</si>
  <si>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</si>
  <si>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</si>
  <si>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</si>
  <si>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</si>
  <si>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</si>
  <si>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</si>
  <si>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</si>
  <si>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</si>
  <si>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</si>
  <si>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</si>
  <si>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</si>
  <si>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</si>
  <si>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</si>
  <si>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</si>
  <si>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</si>
  <si>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</si>
  <si>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</si>
  <si>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</si>
  <si>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</si>
  <si>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</si>
  <si>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</si>
  <si>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</si>
  <si>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</si>
  <si>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</si>
  <si>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</si>
  <si>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</si>
  <si>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</si>
  <si>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</si>
  <si>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</si>
  <si>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</si>
  <si>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</si>
  <si>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</si>
  <si>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</si>
  <si>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</si>
  <si>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</si>
  <si>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</si>
  <si>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</si>
  <si>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</si>
  <si>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</si>
  <si>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</si>
  <si>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</si>
  <si>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</si>
  <si>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</si>
  <si>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</si>
  <si>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</si>
  <si>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</si>
  <si>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</si>
  <si>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</si>
  <si>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</si>
  <si>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</si>
  <si>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</si>
  <si>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</si>
  <si>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</si>
  <si>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</si>
  <si>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</si>
  <si>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</si>
  <si>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</si>
  <si>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</si>
  <si>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</si>
  <si>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</si>
  <si>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</si>
  <si>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</si>
  <si>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</si>
  <si>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</si>
  <si>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</si>
  <si>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</si>
  <si>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</si>
  <si>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</si>
  <si>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</si>
  <si>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</si>
  <si>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</si>
  <si>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</si>
  <si>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>Canal discharge 150 cusecs</t>
  </si>
  <si>
    <t>Canal discharge 35 cusecs</t>
  </si>
  <si>
    <t>Canal discharge 90 cusecs</t>
  </si>
  <si>
    <t>1' canal water discharge</t>
  </si>
  <si>
    <t>Jowlinala Leakages 15 cusecs</t>
  </si>
  <si>
    <t xml:space="preserve"> Nil.Water is below Sill level.</t>
  </si>
  <si>
    <t>Work is in progress.</t>
  </si>
  <si>
    <t>.</t>
  </si>
  <si>
    <t xml:space="preserve"> Water level i.e., on 12.11.2015</t>
  </si>
  <si>
    <t>2360 Acres ,  canal discharge 40 cusecs</t>
  </si>
  <si>
    <t xml:space="preserve"> TELANGANA MEDIUM IRRIGATION PROJECTS (BASIN WISE) 
DAILY WATER LEVELS on 13.11.2015</t>
  </si>
  <si>
    <t xml:space="preserve"> Water level i.e., on 13.11.2015</t>
  </si>
  <si>
    <t>Canal discharge 160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</si>
</sst>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top" wrapText="1"/>
    </xf>
    <xf numFmtId="1" fontId="8" fillId="2" borderId="1" xfId="0" applyNumberFormat="1" applyFont="1" applyFill="1" applyBorder="1" applyAlignment="1">
      <alignment horizontal="center" vertical="top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13" activePane="bottomLeft" state="frozen"/>
      <selection pane="bottomLeft" activeCell="U5" sqref="U5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7" customWidth="1"/>
    <col min="15" max="15" width="17.42578125" style="3" customWidth="1"/>
    <col min="16" max="16" width="25.5703125" style="1" customWidth="1"/>
    <col min="17" max="17" width="0.28515625" style="1" hidden="1" customWidth="1"/>
    <col min="18" max="16384" width="9.140625" style="1"/>
  </cols>
  <sheetData>
    <row r="1" spans="1:17" s="16" customFormat="1" ht="23.25" customHeight="1">
      <c r="A1" s="75" t="s">
        <v>88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7"/>
    </row>
    <row r="2" spans="1:17" s="16" customFormat="1" ht="72.75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</row>
    <row r="3" spans="1:17" s="16" customFormat="1" ht="9" customHeight="1">
      <c r="A3" s="84" t="s">
        <v>41</v>
      </c>
      <c r="B3" s="91" t="s">
        <v>0</v>
      </c>
      <c r="C3" s="84" t="s">
        <v>72</v>
      </c>
      <c r="D3" s="84" t="s">
        <v>71</v>
      </c>
      <c r="E3" s="84" t="s">
        <v>70</v>
      </c>
      <c r="F3" s="84" t="s">
        <v>1</v>
      </c>
      <c r="G3" s="84"/>
      <c r="H3" s="85" t="s">
        <v>86</v>
      </c>
      <c r="I3" s="86"/>
      <c r="J3" s="85" t="s">
        <v>89</v>
      </c>
      <c r="K3" s="86"/>
      <c r="L3" s="81" t="s">
        <v>49</v>
      </c>
      <c r="M3" s="81" t="s">
        <v>68</v>
      </c>
      <c r="N3" s="81" t="s">
        <v>69</v>
      </c>
      <c r="O3" s="81" t="s">
        <v>50</v>
      </c>
      <c r="P3" s="81" t="s">
        <v>66</v>
      </c>
    </row>
    <row r="4" spans="1:17" s="16" customFormat="1" ht="60.75" customHeight="1">
      <c r="A4" s="84"/>
      <c r="B4" s="91"/>
      <c r="C4" s="84"/>
      <c r="D4" s="84"/>
      <c r="E4" s="84"/>
      <c r="F4" s="84"/>
      <c r="G4" s="84"/>
      <c r="H4" s="87"/>
      <c r="I4" s="88"/>
      <c r="J4" s="87"/>
      <c r="K4" s="88"/>
      <c r="L4" s="82"/>
      <c r="M4" s="82"/>
      <c r="N4" s="82"/>
      <c r="O4" s="82"/>
      <c r="P4" s="82"/>
    </row>
    <row r="5" spans="1:17" s="16" customFormat="1" ht="48.75" customHeight="1">
      <c r="A5" s="84"/>
      <c r="B5" s="91"/>
      <c r="C5" s="84"/>
      <c r="D5" s="84"/>
      <c r="E5" s="84"/>
      <c r="F5" s="54" t="s">
        <v>2</v>
      </c>
      <c r="G5" s="54" t="s">
        <v>67</v>
      </c>
      <c r="H5" s="8" t="s">
        <v>2</v>
      </c>
      <c r="I5" s="54" t="s">
        <v>67</v>
      </c>
      <c r="J5" s="8" t="s">
        <v>2</v>
      </c>
      <c r="K5" s="54" t="s">
        <v>67</v>
      </c>
      <c r="L5" s="83"/>
      <c r="M5" s="83"/>
      <c r="N5" s="83"/>
      <c r="O5" s="83"/>
      <c r="P5" s="82"/>
    </row>
    <row r="6" spans="1:17" s="17" customFormat="1" ht="34.5" customHeight="1">
      <c r="A6" s="84"/>
      <c r="B6" s="91"/>
      <c r="C6" s="14" t="s">
        <v>65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73</v>
      </c>
      <c r="M6" s="13" t="s">
        <v>73</v>
      </c>
      <c r="N6" s="14" t="s">
        <v>65</v>
      </c>
      <c r="O6" s="14" t="s">
        <v>51</v>
      </c>
      <c r="P6" s="83"/>
    </row>
    <row r="7" spans="1:17" s="16" customFormat="1" ht="26.25">
      <c r="A7" s="54">
        <v>1</v>
      </c>
      <c r="B7" s="55">
        <f>+A7+1</f>
        <v>2</v>
      </c>
      <c r="C7" s="55">
        <v>3</v>
      </c>
      <c r="D7" s="54">
        <v>4</v>
      </c>
      <c r="E7" s="55">
        <v>5</v>
      </c>
      <c r="F7" s="55">
        <v>6</v>
      </c>
      <c r="G7" s="54">
        <v>7</v>
      </c>
      <c r="H7" s="55">
        <v>8</v>
      </c>
      <c r="I7" s="55">
        <v>9</v>
      </c>
      <c r="J7" s="54">
        <v>10</v>
      </c>
      <c r="K7" s="55">
        <v>11</v>
      </c>
      <c r="L7" s="55">
        <v>12</v>
      </c>
      <c r="M7" s="54">
        <v>13</v>
      </c>
      <c r="N7" s="55">
        <v>14</v>
      </c>
      <c r="O7" s="55">
        <v>15</v>
      </c>
      <c r="P7" s="54">
        <v>16</v>
      </c>
      <c r="Q7" s="55">
        <f t="shared" ref="Q7" si="0">+P7+1</f>
        <v>17</v>
      </c>
    </row>
    <row r="8" spans="1:17" ht="23.25" customHeight="1">
      <c r="A8" s="92" t="s">
        <v>56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</row>
    <row r="9" spans="1:17" ht="24" customHeight="1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</row>
    <row r="10" spans="1:17" ht="63.75" customHeight="1">
      <c r="A10" s="11"/>
      <c r="B10" s="55" t="s">
        <v>30</v>
      </c>
      <c r="C10" s="55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35"/>
      <c r="O10" s="33"/>
      <c r="P10" s="11"/>
    </row>
    <row r="11" spans="1:17" s="73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1486.7*0.3048</f>
        <v>453.14616000000001</v>
      </c>
      <c r="I11" s="12">
        <v>416.399</v>
      </c>
      <c r="J11" s="8">
        <f>1486.7*0.3048</f>
        <v>453.14616000000001</v>
      </c>
      <c r="K11" s="12">
        <v>416.399</v>
      </c>
      <c r="L11" s="12">
        <v>0</v>
      </c>
      <c r="M11" s="12">
        <v>0</v>
      </c>
      <c r="N11" s="11" t="s">
        <v>64</v>
      </c>
      <c r="O11" s="9">
        <v>0</v>
      </c>
      <c r="P11" s="27"/>
      <c r="Q11" s="1"/>
    </row>
    <row r="12" spans="1:17" s="73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64</v>
      </c>
      <c r="O12" s="9">
        <v>0</v>
      </c>
      <c r="P12" s="57" t="s">
        <v>74</v>
      </c>
      <c r="Q12" s="1"/>
    </row>
    <row r="13" spans="1:17" ht="51" customHeight="1">
      <c r="A13" s="11"/>
      <c r="B13" s="55" t="s">
        <v>31</v>
      </c>
      <c r="C13" s="55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7" s="73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>
        <f>1254*0.3048</f>
        <v>382.2192</v>
      </c>
      <c r="I14" s="12">
        <v>62.576000000000001</v>
      </c>
      <c r="J14" s="8">
        <f>1254*0.3048</f>
        <v>382.2192</v>
      </c>
      <c r="K14" s="12">
        <v>62.576000000000001</v>
      </c>
      <c r="L14" s="12">
        <v>0</v>
      </c>
      <c r="M14" s="12">
        <v>0</v>
      </c>
      <c r="N14" s="11" t="s">
        <v>64</v>
      </c>
      <c r="O14" s="12">
        <v>0</v>
      </c>
      <c r="P14" s="27"/>
      <c r="Q14" s="1"/>
    </row>
    <row r="15" spans="1:17" s="73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>
        <f>1446*0.3048</f>
        <v>440.74080000000004</v>
      </c>
      <c r="I15" s="12">
        <v>105.232</v>
      </c>
      <c r="J15" s="8">
        <f>1446*0.3048</f>
        <v>440.74080000000004</v>
      </c>
      <c r="K15" s="12">
        <v>105.232</v>
      </c>
      <c r="L15" s="12">
        <v>0</v>
      </c>
      <c r="M15" s="12">
        <v>0</v>
      </c>
      <c r="N15" s="11" t="s">
        <v>64</v>
      </c>
      <c r="O15" s="12">
        <v>0</v>
      </c>
      <c r="P15" s="27"/>
      <c r="Q15" s="1"/>
    </row>
    <row r="16" spans="1:17" s="73" customFormat="1" ht="63.75" customHeight="1">
      <c r="A16" s="11">
        <v>5</v>
      </c>
      <c r="B16" s="19" t="s">
        <v>43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8">
        <v>454.1</v>
      </c>
      <c r="I16" s="12">
        <v>492</v>
      </c>
      <c r="J16" s="8">
        <v>454.1</v>
      </c>
      <c r="K16" s="12">
        <v>492</v>
      </c>
      <c r="L16" s="12">
        <v>0</v>
      </c>
      <c r="M16" s="12">
        <v>0</v>
      </c>
      <c r="N16" s="11" t="s">
        <v>64</v>
      </c>
      <c r="O16" s="12">
        <v>0</v>
      </c>
      <c r="P16" s="27"/>
      <c r="Q16" s="1"/>
    </row>
    <row r="17" spans="1:17" ht="63.75" customHeight="1">
      <c r="A17" s="11"/>
      <c r="B17" s="55" t="s">
        <v>32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7" s="73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285.25</v>
      </c>
      <c r="I18" s="33">
        <v>952.99699999999996</v>
      </c>
      <c r="J18" s="8">
        <v>285.2</v>
      </c>
      <c r="K18" s="12">
        <v>942.65200000000004</v>
      </c>
      <c r="L18" s="12">
        <v>0</v>
      </c>
      <c r="M18" s="12">
        <v>160</v>
      </c>
      <c r="N18" s="11">
        <v>18000</v>
      </c>
      <c r="O18" s="9">
        <v>0</v>
      </c>
      <c r="P18" s="47" t="s">
        <v>90</v>
      </c>
      <c r="Q18" s="16"/>
    </row>
    <row r="19" spans="1:17" s="73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8">
        <v>355.57900000000001</v>
      </c>
      <c r="I19" s="12">
        <v>341.83</v>
      </c>
      <c r="J19" s="8">
        <v>355.61</v>
      </c>
      <c r="K19" s="12">
        <v>345.74</v>
      </c>
      <c r="L19" s="12">
        <v>0</v>
      </c>
      <c r="M19" s="12">
        <v>15</v>
      </c>
      <c r="N19" s="9">
        <v>1000</v>
      </c>
      <c r="O19" s="48">
        <v>0</v>
      </c>
      <c r="P19" s="58" t="s">
        <v>82</v>
      </c>
      <c r="Q19" s="16" t="s">
        <v>27</v>
      </c>
    </row>
    <row r="20" spans="1:17" s="74" customFormat="1" ht="63.75" customHeight="1">
      <c r="A20" s="11">
        <f>+A19+1</f>
        <v>8</v>
      </c>
      <c r="B20" s="19" t="s">
        <v>53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9">
        <v>236.7</v>
      </c>
      <c r="I20" s="49">
        <v>1848</v>
      </c>
      <c r="J20" s="59">
        <v>236.7</v>
      </c>
      <c r="K20" s="49">
        <v>1848</v>
      </c>
      <c r="L20" s="12">
        <v>0</v>
      </c>
      <c r="M20" s="12">
        <v>150</v>
      </c>
      <c r="N20" s="11">
        <v>15000</v>
      </c>
      <c r="O20" s="48">
        <v>0</v>
      </c>
      <c r="P20" s="47" t="s">
        <v>78</v>
      </c>
      <c r="Q20" s="16"/>
    </row>
    <row r="21" spans="1:17" s="73" customFormat="1" ht="63.75" customHeight="1">
      <c r="A21" s="11">
        <f>+A20+1</f>
        <v>9</v>
      </c>
      <c r="B21" s="19" t="s">
        <v>28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324.05</v>
      </c>
      <c r="I21" s="12">
        <v>245</v>
      </c>
      <c r="J21" s="8">
        <v>324.05</v>
      </c>
      <c r="K21" s="12">
        <v>245</v>
      </c>
      <c r="L21" s="33">
        <v>0</v>
      </c>
      <c r="M21" s="12">
        <v>35</v>
      </c>
      <c r="N21" s="11">
        <v>2500</v>
      </c>
      <c r="O21" s="48">
        <v>0</v>
      </c>
      <c r="P21" s="47" t="s">
        <v>79</v>
      </c>
      <c r="Q21" s="16"/>
    </row>
    <row r="22" spans="1:17" s="74" customFormat="1" ht="63.75" customHeight="1">
      <c r="A22" s="11">
        <v>10</v>
      </c>
      <c r="B22" s="19" t="s">
        <v>29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147.05000000000001</v>
      </c>
      <c r="I22" s="12">
        <v>675</v>
      </c>
      <c r="J22" s="8">
        <v>147</v>
      </c>
      <c r="K22" s="12">
        <v>659</v>
      </c>
      <c r="L22" s="12">
        <v>0</v>
      </c>
      <c r="M22" s="12">
        <v>90</v>
      </c>
      <c r="N22" s="11">
        <v>6000</v>
      </c>
      <c r="O22" s="9">
        <v>0</v>
      </c>
      <c r="P22" s="47" t="s">
        <v>80</v>
      </c>
      <c r="Q22" s="16"/>
    </row>
    <row r="23" spans="1:17" s="73" customFormat="1" ht="63.75" customHeight="1">
      <c r="A23" s="11">
        <v>11</v>
      </c>
      <c r="B23" s="19" t="s">
        <v>54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354.5</v>
      </c>
      <c r="I23" s="12">
        <v>427.56</v>
      </c>
      <c r="J23" s="8">
        <v>354.5</v>
      </c>
      <c r="K23" s="12">
        <v>427.56</v>
      </c>
      <c r="L23" s="12">
        <v>0</v>
      </c>
      <c r="M23" s="12">
        <v>0</v>
      </c>
      <c r="N23" s="11">
        <v>500</v>
      </c>
      <c r="O23" s="48">
        <v>0</v>
      </c>
      <c r="P23" s="27"/>
      <c r="Q23" s="16"/>
    </row>
    <row r="24" spans="1:17" s="73" customFormat="1" ht="63.75" customHeight="1">
      <c r="A24" s="11">
        <v>12</v>
      </c>
      <c r="B24" s="19" t="s">
        <v>37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276.7</v>
      </c>
      <c r="I24" s="12">
        <v>469.48599999999999</v>
      </c>
      <c r="J24" s="8">
        <v>276.75</v>
      </c>
      <c r="K24" s="12">
        <v>475.40899999999999</v>
      </c>
      <c r="L24" s="12">
        <v>0</v>
      </c>
      <c r="M24" s="12">
        <v>65</v>
      </c>
      <c r="N24" s="11">
        <v>6900</v>
      </c>
      <c r="O24" s="48">
        <v>0</v>
      </c>
      <c r="P24" s="47"/>
      <c r="Q24" s="16"/>
    </row>
    <row r="25" spans="1:17" s="73" customFormat="1" ht="63.75" customHeight="1">
      <c r="A25" s="11">
        <v>13</v>
      </c>
      <c r="B25" s="19" t="s">
        <v>38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50">
        <v>154.55000000000001</v>
      </c>
      <c r="I25" s="49">
        <v>444.5</v>
      </c>
      <c r="J25" s="50">
        <v>154.55000000000001</v>
      </c>
      <c r="K25" s="49">
        <v>444</v>
      </c>
      <c r="L25" s="12">
        <v>0</v>
      </c>
      <c r="M25" s="12">
        <v>0</v>
      </c>
      <c r="N25" s="11">
        <v>2000</v>
      </c>
      <c r="O25" s="12">
        <v>0</v>
      </c>
      <c r="P25" s="47"/>
      <c r="Q25" s="16"/>
    </row>
    <row r="26" spans="1:17" s="73" customFormat="1" ht="63.75" customHeight="1">
      <c r="A26" s="11">
        <v>14</v>
      </c>
      <c r="B26" s="19" t="s">
        <v>44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9">
        <v>239</v>
      </c>
      <c r="I26" s="12">
        <v>6740</v>
      </c>
      <c r="J26" s="59">
        <v>239</v>
      </c>
      <c r="K26" s="12">
        <v>6740</v>
      </c>
      <c r="L26" s="34">
        <v>150</v>
      </c>
      <c r="M26" s="34">
        <v>150</v>
      </c>
      <c r="N26" s="11">
        <v>9500</v>
      </c>
      <c r="O26" s="48">
        <v>0</v>
      </c>
      <c r="P26" s="47" t="s">
        <v>78</v>
      </c>
      <c r="Q26" s="16"/>
    </row>
    <row r="27" spans="1:17" s="73" customFormat="1" ht="63.75" customHeight="1">
      <c r="A27" s="11">
        <v>15</v>
      </c>
      <c r="B27" s="19" t="s">
        <v>46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60" t="s">
        <v>52</v>
      </c>
      <c r="I27" s="61" t="s">
        <v>52</v>
      </c>
      <c r="J27" s="60" t="s">
        <v>52</v>
      </c>
      <c r="K27" s="61" t="s">
        <v>52</v>
      </c>
      <c r="L27" s="61" t="s">
        <v>52</v>
      </c>
      <c r="M27" s="61" t="s">
        <v>52</v>
      </c>
      <c r="N27" s="62" t="s">
        <v>64</v>
      </c>
      <c r="O27" s="9">
        <v>0</v>
      </c>
      <c r="P27" s="18" t="s">
        <v>60</v>
      </c>
      <c r="Q27" s="16"/>
    </row>
    <row r="28" spans="1:17" s="73" customFormat="1" ht="63.75" customHeight="1">
      <c r="A28" s="11">
        <v>16</v>
      </c>
      <c r="B28" s="19" t="s">
        <v>45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124</v>
      </c>
      <c r="I28" s="12">
        <v>846</v>
      </c>
      <c r="J28" s="8">
        <v>124</v>
      </c>
      <c r="K28" s="12">
        <v>846</v>
      </c>
      <c r="L28" s="51">
        <v>0</v>
      </c>
      <c r="M28" s="61">
        <v>0</v>
      </c>
      <c r="N28" s="9">
        <v>1000</v>
      </c>
      <c r="O28" s="48">
        <v>0</v>
      </c>
      <c r="P28" s="63" t="s">
        <v>60</v>
      </c>
      <c r="Q28" s="16"/>
    </row>
    <row r="29" spans="1:17" s="73" customFormat="1" ht="63.75" customHeight="1">
      <c r="A29" s="11">
        <v>17</v>
      </c>
      <c r="B29" s="19" t="s">
        <v>39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2">
        <v>150.80000000000001</v>
      </c>
      <c r="I29" s="49">
        <v>339</v>
      </c>
      <c r="J29" s="52">
        <v>150.80000000000001</v>
      </c>
      <c r="K29" s="49">
        <v>339</v>
      </c>
      <c r="L29" s="51">
        <v>0</v>
      </c>
      <c r="M29" s="51">
        <v>70</v>
      </c>
      <c r="N29" s="11">
        <v>2000</v>
      </c>
      <c r="O29" s="48">
        <v>0</v>
      </c>
      <c r="P29" s="47"/>
      <c r="Q29" s="16"/>
    </row>
    <row r="30" spans="1:17" ht="63.75" customHeight="1">
      <c r="A30" s="11"/>
      <c r="B30" s="55" t="s">
        <v>33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7" s="73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348.54</v>
      </c>
      <c r="I31" s="12">
        <v>62.695999999999998</v>
      </c>
      <c r="J31" s="8">
        <v>348.54</v>
      </c>
      <c r="K31" s="12">
        <v>62.695999999999998</v>
      </c>
      <c r="L31" s="12">
        <v>0</v>
      </c>
      <c r="M31" s="12">
        <v>0</v>
      </c>
      <c r="N31" s="11" t="s">
        <v>64</v>
      </c>
      <c r="O31" s="9">
        <v>0</v>
      </c>
      <c r="P31" s="27"/>
      <c r="Q31" s="1"/>
    </row>
    <row r="32" spans="1:17" s="73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156.35</v>
      </c>
      <c r="I32" s="12">
        <v>181.916</v>
      </c>
      <c r="J32" s="8">
        <v>156.30000000000001</v>
      </c>
      <c r="K32" s="12">
        <v>179.31739999999999</v>
      </c>
      <c r="L32" s="12">
        <v>0</v>
      </c>
      <c r="M32" s="12">
        <v>30</v>
      </c>
      <c r="N32" s="11">
        <v>3500</v>
      </c>
      <c r="O32" s="9">
        <v>0</v>
      </c>
      <c r="P32" s="27"/>
      <c r="Q32" s="1"/>
    </row>
    <row r="33" spans="1:21" s="73" customFormat="1" ht="63.75" customHeight="1">
      <c r="A33" s="11">
        <v>20</v>
      </c>
      <c r="B33" s="19" t="s">
        <v>63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52</v>
      </c>
      <c r="I33" s="12" t="s">
        <v>52</v>
      </c>
      <c r="J33" s="8" t="s">
        <v>52</v>
      </c>
      <c r="K33" s="12" t="s">
        <v>52</v>
      </c>
      <c r="L33" s="12" t="s">
        <v>52</v>
      </c>
      <c r="M33" s="12" t="s">
        <v>52</v>
      </c>
      <c r="N33" s="11" t="s">
        <v>64</v>
      </c>
      <c r="O33" s="9">
        <v>0</v>
      </c>
      <c r="P33" s="57" t="s">
        <v>83</v>
      </c>
      <c r="Q33" s="1"/>
    </row>
    <row r="34" spans="1:21" ht="63.75" customHeight="1">
      <c r="A34" s="11"/>
      <c r="B34" s="55" t="s">
        <v>36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1" s="73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>
        <v>111.85</v>
      </c>
      <c r="I35" s="12">
        <v>142.66999999999999</v>
      </c>
      <c r="J35" s="8">
        <v>111.85</v>
      </c>
      <c r="K35" s="12">
        <v>142.66999999999999</v>
      </c>
      <c r="L35" s="12">
        <v>0</v>
      </c>
      <c r="M35" s="12">
        <v>15</v>
      </c>
      <c r="N35" s="11">
        <v>5000</v>
      </c>
      <c r="O35" s="48">
        <v>0</v>
      </c>
      <c r="P35" s="47"/>
      <c r="Q35" s="1"/>
    </row>
    <row r="36" spans="1:21" s="73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>
        <f>(3*2.54)/100+(29*0.3048)+E36</f>
        <v>95.685400000000001</v>
      </c>
      <c r="I36" s="12">
        <v>1145</v>
      </c>
      <c r="J36" s="8">
        <f>(2*2.54)/100+(29*0.3048)+E36</f>
        <v>95.66</v>
      </c>
      <c r="K36" s="12">
        <v>1131.95</v>
      </c>
      <c r="L36" s="12">
        <v>0</v>
      </c>
      <c r="M36" s="12">
        <v>60</v>
      </c>
      <c r="N36" s="11">
        <v>8700</v>
      </c>
      <c r="O36" s="9">
        <v>0</v>
      </c>
      <c r="P36" s="47"/>
      <c r="Q36" s="1"/>
    </row>
    <row r="37" spans="1:21" s="73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>
        <f>(0*2.54)/100+(22*0.3048)+E37</f>
        <v>199.03560000000002</v>
      </c>
      <c r="I37" s="12">
        <v>723.65</v>
      </c>
      <c r="J37" s="8">
        <f>(11*2.54)/100+(21*0.3048)+E37</f>
        <v>199.01020000000003</v>
      </c>
      <c r="K37" s="12">
        <v>716</v>
      </c>
      <c r="L37" s="12">
        <v>0</v>
      </c>
      <c r="M37" s="12">
        <v>40</v>
      </c>
      <c r="N37" s="11">
        <v>5180</v>
      </c>
      <c r="O37" s="9">
        <v>0</v>
      </c>
      <c r="P37" s="47"/>
      <c r="Q37" s="1"/>
      <c r="U37" s="73" t="s">
        <v>85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61</v>
      </c>
      <c r="U38" s="1">
        <v>328</v>
      </c>
    </row>
    <row r="39" spans="1:21" ht="63.75" customHeight="1">
      <c r="A39" s="38"/>
      <c r="B39" s="39" t="s">
        <v>34</v>
      </c>
      <c r="C39" s="40"/>
      <c r="D39" s="41"/>
      <c r="E39" s="38"/>
      <c r="F39" s="42"/>
      <c r="G39" s="43"/>
      <c r="H39" s="42"/>
      <c r="I39" s="43"/>
      <c r="J39" s="42"/>
      <c r="K39" s="43"/>
      <c r="L39" s="43"/>
      <c r="M39" s="43"/>
      <c r="N39" s="38"/>
      <c r="O39" s="44"/>
      <c r="P39" s="45"/>
    </row>
    <row r="40" spans="1:21" s="70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79.39</v>
      </c>
      <c r="I40" s="12">
        <v>342.88299999999998</v>
      </c>
      <c r="J40" s="8">
        <v>79.39</v>
      </c>
      <c r="K40" s="12">
        <v>342.88299999999998</v>
      </c>
      <c r="L40" s="12">
        <v>0</v>
      </c>
      <c r="M40" s="12">
        <v>20</v>
      </c>
      <c r="N40" s="11">
        <v>2360</v>
      </c>
      <c r="O40" s="48">
        <v>0</v>
      </c>
      <c r="P40" s="26" t="s">
        <v>87</v>
      </c>
      <c r="Q40" s="11"/>
    </row>
    <row r="41" spans="1:21" s="71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64">
        <v>70</v>
      </c>
      <c r="F41" s="8">
        <v>74</v>
      </c>
      <c r="G41" s="12">
        <v>730</v>
      </c>
      <c r="H41" s="8">
        <v>72.430000000000007</v>
      </c>
      <c r="I41" s="12">
        <v>462.27</v>
      </c>
      <c r="J41" s="8">
        <v>72.400000000000006</v>
      </c>
      <c r="K41" s="12">
        <v>458.28</v>
      </c>
      <c r="L41" s="12">
        <v>150</v>
      </c>
      <c r="M41" s="12">
        <v>180</v>
      </c>
      <c r="N41" s="11">
        <v>24700</v>
      </c>
      <c r="O41" s="9">
        <v>0</v>
      </c>
      <c r="P41" s="56"/>
      <c r="Q41" s="11"/>
    </row>
    <row r="42" spans="1:21" s="71" customFormat="1" ht="63.75" customHeight="1">
      <c r="A42" s="11">
        <v>26</v>
      </c>
      <c r="B42" s="11" t="s">
        <v>40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52</v>
      </c>
      <c r="J42" s="8">
        <v>105.45</v>
      </c>
      <c r="K42" s="12" t="s">
        <v>52</v>
      </c>
      <c r="L42" s="12">
        <v>0</v>
      </c>
      <c r="M42" s="12">
        <v>0</v>
      </c>
      <c r="N42" s="11">
        <v>1000</v>
      </c>
      <c r="O42" s="48">
        <v>0</v>
      </c>
      <c r="P42" s="26" t="s">
        <v>76</v>
      </c>
      <c r="Q42" s="11"/>
    </row>
    <row r="43" spans="1:21" s="71" customFormat="1" ht="63.75" customHeight="1">
      <c r="A43" s="11">
        <v>27</v>
      </c>
      <c r="B43" s="11" t="s">
        <v>48</v>
      </c>
      <c r="C43" s="10">
        <v>13591</v>
      </c>
      <c r="D43" s="34">
        <v>2047</v>
      </c>
      <c r="E43" s="11" t="s">
        <v>52</v>
      </c>
      <c r="F43" s="8" t="s">
        <v>52</v>
      </c>
      <c r="G43" s="12" t="s">
        <v>52</v>
      </c>
      <c r="H43" s="54"/>
      <c r="I43" s="12"/>
      <c r="J43" s="54"/>
      <c r="K43" s="12"/>
      <c r="L43" s="12" t="s">
        <v>52</v>
      </c>
      <c r="M43" s="12" t="s">
        <v>52</v>
      </c>
      <c r="N43" s="11" t="s">
        <v>64</v>
      </c>
      <c r="O43" s="12"/>
      <c r="P43" s="26" t="s">
        <v>75</v>
      </c>
      <c r="Q43" s="11"/>
    </row>
    <row r="44" spans="1:21" s="71" customFormat="1" ht="63.75" customHeight="1">
      <c r="A44" s="11">
        <v>28</v>
      </c>
      <c r="B44" s="11" t="s">
        <v>47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124.39</v>
      </c>
      <c r="I44" s="12">
        <v>676.07</v>
      </c>
      <c r="J44" s="8">
        <v>124.39</v>
      </c>
      <c r="K44" s="12">
        <v>676.07</v>
      </c>
      <c r="L44" s="11">
        <v>0</v>
      </c>
      <c r="M44" s="11">
        <v>0</v>
      </c>
      <c r="N44" s="11">
        <v>5000</v>
      </c>
      <c r="O44" s="65"/>
      <c r="P44" s="66" t="s">
        <v>84</v>
      </c>
      <c r="Q44" s="11"/>
    </row>
    <row r="45" spans="1:21" s="71" customFormat="1" ht="63.75" customHeight="1">
      <c r="A45" s="11">
        <v>29</v>
      </c>
      <c r="B45" s="11" t="s">
        <v>42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123.35</v>
      </c>
      <c r="I45" s="12">
        <v>7760</v>
      </c>
      <c r="J45" s="8">
        <v>123.32</v>
      </c>
      <c r="K45" s="12">
        <v>7730</v>
      </c>
      <c r="L45" s="9">
        <v>0</v>
      </c>
      <c r="M45" s="9">
        <v>40</v>
      </c>
      <c r="N45" s="11">
        <v>4500</v>
      </c>
      <c r="O45" s="12"/>
      <c r="P45" s="11"/>
      <c r="Q45" s="11"/>
    </row>
    <row r="46" spans="1:21" s="15" customFormat="1" ht="48" customHeight="1">
      <c r="A46" s="84" t="s">
        <v>58</v>
      </c>
      <c r="B46" s="84"/>
      <c r="C46" s="18">
        <f t="shared" ref="C46" si="1">SUM(C11:C45)</f>
        <v>349775</v>
      </c>
      <c r="D46" s="18"/>
      <c r="E46" s="18"/>
      <c r="F46" s="54"/>
      <c r="G46" s="18">
        <f t="shared" ref="G46" si="2">SUM(G11:G45)</f>
        <v>46385.63</v>
      </c>
      <c r="H46" s="8"/>
      <c r="I46" s="18">
        <f>SUM(I11:I45)</f>
        <v>25902.735000000001</v>
      </c>
      <c r="J46" s="8"/>
      <c r="K46" s="18">
        <f>SUM(K11:K45)</f>
        <v>25828.434399999998</v>
      </c>
      <c r="L46" s="18">
        <f>SUM(L11:L45)</f>
        <v>300</v>
      </c>
      <c r="M46" s="18">
        <f>SUM(M11:M45)</f>
        <v>1120</v>
      </c>
      <c r="N46" s="18">
        <f>SUM(N18:N45)</f>
        <v>124340</v>
      </c>
      <c r="O46" s="18"/>
      <c r="P46" s="54"/>
      <c r="Q46" s="46"/>
    </row>
    <row r="47" spans="1:21" s="3" customFormat="1" ht="39" customHeight="1">
      <c r="A47" s="91" t="s">
        <v>57</v>
      </c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27"/>
    </row>
    <row r="48" spans="1:21" s="3" customFormat="1" ht="63.75" customHeight="1">
      <c r="A48" s="11"/>
      <c r="B48" s="55" t="s">
        <v>35</v>
      </c>
      <c r="C48" s="55"/>
      <c r="D48" s="10"/>
      <c r="E48" s="11"/>
      <c r="F48" s="8"/>
      <c r="G48" s="9"/>
      <c r="H48" s="8"/>
      <c r="I48" s="12"/>
      <c r="J48" s="8"/>
      <c r="K48" s="12"/>
      <c r="L48" s="9"/>
      <c r="M48" s="9"/>
      <c r="N48" s="36"/>
      <c r="O48" s="9"/>
      <c r="P48" s="11"/>
      <c r="Q48" s="27"/>
    </row>
    <row r="49" spans="1:17" s="69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>
        <v>307.83999999999997</v>
      </c>
      <c r="I49" s="11"/>
      <c r="J49" s="8">
        <v>307.83999999999997</v>
      </c>
      <c r="K49" s="11"/>
      <c r="L49" s="9"/>
      <c r="M49" s="12"/>
      <c r="N49" s="9">
        <v>8000</v>
      </c>
      <c r="O49" s="12"/>
      <c r="P49" s="57" t="s">
        <v>81</v>
      </c>
      <c r="Q49" s="27"/>
    </row>
    <row r="50" spans="1:17" s="69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386.31259999999997</v>
      </c>
      <c r="I50" s="67">
        <v>35.622</v>
      </c>
      <c r="J50" s="8">
        <v>386.31259999999997</v>
      </c>
      <c r="K50" s="67">
        <v>35.622</v>
      </c>
      <c r="L50" s="9" t="s">
        <v>62</v>
      </c>
      <c r="M50" s="9">
        <v>0</v>
      </c>
      <c r="N50" s="11" t="s">
        <v>64</v>
      </c>
      <c r="O50" s="9"/>
      <c r="P50" s="57"/>
      <c r="Q50" s="27"/>
    </row>
    <row r="51" spans="1:17" ht="63.75" customHeight="1">
      <c r="A51" s="54"/>
      <c r="B51" s="55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  <c r="Q51" s="27"/>
    </row>
    <row r="52" spans="1:17" s="73" customFormat="1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1669.8*0.3048</f>
        <v>508.95504</v>
      </c>
      <c r="I52" s="12">
        <v>437.25</v>
      </c>
      <c r="J52" s="8">
        <f>1669.75*0.3048</f>
        <v>508.93980000000005</v>
      </c>
      <c r="K52" s="12">
        <v>435.33</v>
      </c>
      <c r="L52" s="9">
        <v>0</v>
      </c>
      <c r="M52" s="9">
        <v>0</v>
      </c>
      <c r="N52" s="11" t="s">
        <v>64</v>
      </c>
      <c r="O52" s="9"/>
      <c r="P52" s="11" t="s">
        <v>77</v>
      </c>
      <c r="Q52" s="27"/>
    </row>
    <row r="53" spans="1:17" s="3" customFormat="1" ht="63.75" customHeight="1">
      <c r="A53" s="54"/>
      <c r="B53" s="55" t="s">
        <v>55</v>
      </c>
      <c r="C53" s="18"/>
      <c r="D53" s="34"/>
      <c r="E53" s="18"/>
      <c r="F53" s="8"/>
      <c r="G53" s="8"/>
      <c r="H53" s="54"/>
      <c r="I53" s="11"/>
      <c r="J53" s="54"/>
      <c r="K53" s="11"/>
      <c r="L53" s="9"/>
      <c r="M53" s="9"/>
      <c r="N53" s="11"/>
      <c r="O53" s="9"/>
      <c r="P53" s="27"/>
      <c r="Q53" s="27"/>
    </row>
    <row r="54" spans="1:17" s="73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>
        <f>(23*0.3048)+(1*2.54)/100+E54</f>
        <v>250.83580000000001</v>
      </c>
      <c r="I54" s="12">
        <v>1902.52</v>
      </c>
      <c r="J54" s="8">
        <f>(23*0.3048)+(0*2.54)/100+E54</f>
        <v>250.81040000000002</v>
      </c>
      <c r="K54" s="12">
        <v>1888.92</v>
      </c>
      <c r="L54" s="9">
        <v>0</v>
      </c>
      <c r="M54" s="9">
        <v>60</v>
      </c>
      <c r="N54" s="11">
        <v>18193</v>
      </c>
      <c r="O54" s="48">
        <v>0</v>
      </c>
      <c r="P54" s="27"/>
      <c r="Q54" s="27"/>
    </row>
    <row r="55" spans="1:17" ht="63.75" customHeight="1">
      <c r="A55" s="11"/>
      <c r="B55" s="55" t="s">
        <v>34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  <c r="Q55" s="27"/>
    </row>
    <row r="56" spans="1:17" s="72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93.4</v>
      </c>
      <c r="I56" s="11">
        <v>1243</v>
      </c>
      <c r="J56" s="8">
        <v>93.45</v>
      </c>
      <c r="K56" s="11">
        <v>1264</v>
      </c>
      <c r="L56" s="9">
        <v>242</v>
      </c>
      <c r="M56" s="9">
        <v>0</v>
      </c>
      <c r="N56" s="11">
        <v>17390</v>
      </c>
      <c r="O56" s="48">
        <v>0</v>
      </c>
      <c r="P56" s="56"/>
      <c r="Q56" s="54">
        <v>516</v>
      </c>
    </row>
    <row r="57" spans="1:17" s="73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8">
        <v>115.76</v>
      </c>
      <c r="I57" s="12">
        <v>253.75</v>
      </c>
      <c r="J57" s="8">
        <v>115.7</v>
      </c>
      <c r="K57" s="12">
        <v>246.62</v>
      </c>
      <c r="L57" s="12">
        <v>0</v>
      </c>
      <c r="M57" s="12">
        <v>82.5</v>
      </c>
      <c r="N57" s="11">
        <v>7350</v>
      </c>
      <c r="O57" s="48">
        <v>0</v>
      </c>
      <c r="P57" s="27"/>
      <c r="Q57" s="27"/>
    </row>
    <row r="58" spans="1:17" s="69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192.4</v>
      </c>
      <c r="I58" s="12">
        <v>54.34</v>
      </c>
      <c r="J58" s="8">
        <v>192.33</v>
      </c>
      <c r="K58" s="12">
        <v>54</v>
      </c>
      <c r="L58" s="9">
        <v>0</v>
      </c>
      <c r="M58" s="9">
        <v>95</v>
      </c>
      <c r="N58" s="11">
        <v>7200</v>
      </c>
      <c r="O58" s="12">
        <v>0</v>
      </c>
      <c r="P58" s="68"/>
      <c r="Q58" s="27"/>
    </row>
    <row r="59" spans="1:17" s="3" customFormat="1" ht="63.75" customHeight="1">
      <c r="A59" s="54"/>
      <c r="B59" s="55" t="s">
        <v>3</v>
      </c>
      <c r="C59" s="18">
        <f t="shared" ref="C59" si="3">SUM(C49:C58)</f>
        <v>87419</v>
      </c>
      <c r="D59" s="18"/>
      <c r="E59" s="18"/>
      <c r="F59" s="18"/>
      <c r="G59" s="18">
        <f t="shared" ref="G59" si="4">SUM(G49:G58)</f>
        <v>10777</v>
      </c>
      <c r="H59" s="8"/>
      <c r="I59" s="18">
        <f t="shared" ref="I59" si="5">SUM(I49:I58)</f>
        <v>3926.482</v>
      </c>
      <c r="J59" s="8"/>
      <c r="K59" s="18">
        <f t="shared" ref="K59" si="6">SUM(K49:K58)</f>
        <v>3924.4920000000002</v>
      </c>
      <c r="L59" s="18">
        <f t="shared" ref="L59:M59" si="7">SUM(L49:L58)</f>
        <v>242</v>
      </c>
      <c r="M59" s="18">
        <f t="shared" si="7"/>
        <v>237.5</v>
      </c>
      <c r="N59" s="18">
        <f>SUM(N49:N58)</f>
        <v>58133</v>
      </c>
      <c r="O59" s="9"/>
      <c r="P59" s="11"/>
      <c r="Q59" s="27"/>
    </row>
    <row r="60" spans="1:17" s="3" customFormat="1" ht="63.75" customHeight="1">
      <c r="A60" s="54"/>
      <c r="B60" s="55" t="s">
        <v>59</v>
      </c>
      <c r="C60" s="18">
        <f t="shared" ref="C60" si="8">C59+C46</f>
        <v>437194</v>
      </c>
      <c r="D60" s="18"/>
      <c r="E60" s="18"/>
      <c r="F60" s="18"/>
      <c r="G60" s="18">
        <f t="shared" ref="G60" si="9">G59+G46</f>
        <v>57162.63</v>
      </c>
      <c r="H60" s="8"/>
      <c r="I60" s="18">
        <f t="shared" ref="I60:K60" si="10">I59+I46</f>
        <v>29829.217000000001</v>
      </c>
      <c r="J60" s="8"/>
      <c r="K60" s="18">
        <f t="shared" si="10"/>
        <v>29752.926399999997</v>
      </c>
      <c r="L60" s="18">
        <f t="shared" ref="L60:M60" si="11">L59+L46</f>
        <v>542</v>
      </c>
      <c r="M60" s="18">
        <f t="shared" si="11"/>
        <v>1357.5</v>
      </c>
      <c r="N60" s="18">
        <f>N59+N46</f>
        <v>182473</v>
      </c>
      <c r="O60" s="9"/>
      <c r="P60" s="11"/>
      <c r="Q60" s="27"/>
    </row>
    <row r="61" spans="1:17" s="3" customFormat="1" ht="23.25">
      <c r="A61" s="5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26"/>
      <c r="N61" s="11"/>
      <c r="O61" s="26"/>
      <c r="P61" s="27"/>
      <c r="Q61" s="27"/>
    </row>
    <row r="62" spans="1:17" s="3" customFormat="1" ht="15" customHeight="1">
      <c r="A62" s="89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</row>
    <row r="63" spans="1:17" s="3" customFormat="1" ht="22.5" customHeight="1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</row>
    <row r="64" spans="1:17" s="3" customFormat="1" ht="15" hidden="1" customHeight="1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7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7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7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7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7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7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7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7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7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7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7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7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7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7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7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7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7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7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7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7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7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7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7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7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7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7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7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7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7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7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7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7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7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7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7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7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7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7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7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7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7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7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7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7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7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7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7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7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7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7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7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7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7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7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7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7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7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7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7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7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7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7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7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7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7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7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7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7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7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7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7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7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7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7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7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7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7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7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7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7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7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7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7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7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7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7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7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7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7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7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7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7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7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7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7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7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7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7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7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7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7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7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7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7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7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7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7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7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7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7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7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7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7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7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7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7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7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7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7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7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7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7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7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7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7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7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7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7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7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7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7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7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7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7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7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7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7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7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7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7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7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7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7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7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7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7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7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7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7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7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7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7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7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7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7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7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7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7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7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7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7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7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7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7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7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7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7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7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7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7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7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7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7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7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7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7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7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7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7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7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7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7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7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7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7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7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7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7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7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7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7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7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7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7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7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7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7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7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7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7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7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7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7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7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7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7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7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7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7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7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7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7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7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7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7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7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7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7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7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7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7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7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7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7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7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7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7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7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7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7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7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7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7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7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7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7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7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7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7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7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7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7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7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7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7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7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7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7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7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7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7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7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7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7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7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7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7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7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7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7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7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7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7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7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7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7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7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7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7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7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7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7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7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7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7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7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7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7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7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7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7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7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7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7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7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7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7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7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7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7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7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7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7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7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7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7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7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7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7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7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7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7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7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7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7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7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7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7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7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7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7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7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7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7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7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7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7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7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7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7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7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7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7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7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7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7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7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7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7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7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7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7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7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7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7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7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7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7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7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7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7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7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7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7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7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7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7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7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7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7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7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7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7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7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7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7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7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7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7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7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7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7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7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7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7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7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7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7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7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7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7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7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7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7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7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7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7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7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7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7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7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7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7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7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7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7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7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7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7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7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7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7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7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7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7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7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7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7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7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7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7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7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7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7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7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7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7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7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7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7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7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7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7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7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7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7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7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7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7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7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7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7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7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7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7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7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7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7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7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7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7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7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7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7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7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7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7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7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7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7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7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7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7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7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7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7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7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7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7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7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7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7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7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7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7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7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7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7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7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7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7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7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7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7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7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7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7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7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7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7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7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7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7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7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7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7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7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7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7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7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7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7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7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7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7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7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7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7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7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7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7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7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7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7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7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7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7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7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7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7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7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7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7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7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7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7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7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7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7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7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7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7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7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7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7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7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7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7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7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7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7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7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7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7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7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7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7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7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7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7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7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7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7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7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7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7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7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7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7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7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7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7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7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7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7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7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7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7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7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7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7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7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7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7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7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7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7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7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7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7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7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7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7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7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7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7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7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7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7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7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7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7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7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7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7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7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7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7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7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7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7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7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7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7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7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7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7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7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7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7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7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7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7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7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7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7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7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7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7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7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7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7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7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7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7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7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7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7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7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7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7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7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7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7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7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7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7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7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7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7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7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7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7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7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7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7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7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7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7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7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7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7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7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7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7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7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7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7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7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7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7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7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7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7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7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7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7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7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7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7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7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7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7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7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7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7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7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7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7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7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7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7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7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7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7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7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7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7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7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7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7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7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7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7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7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7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7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7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7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7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7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7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7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7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7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7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7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7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7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7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7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7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7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7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7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7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7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7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7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7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7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7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7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7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7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7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7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7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7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7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7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7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7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7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7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7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7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7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7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7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7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7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7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7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7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7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7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7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7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7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7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7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7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7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7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7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7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7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7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7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7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7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7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7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7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7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7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7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7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7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7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7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7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7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7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7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7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7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7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7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7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7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7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7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7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7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7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7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7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7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7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7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7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7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7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7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7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7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7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7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7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7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7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7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7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7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7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7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7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7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7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7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7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7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7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7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7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7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7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7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7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7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7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7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7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7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7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7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7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7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7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7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7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7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7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7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7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7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7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7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7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7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7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7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7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7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7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7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7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7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7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7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7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7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7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7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7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7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7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7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7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7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7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7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7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7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7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7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7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7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7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7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7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7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7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7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7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7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7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7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7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7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7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7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7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7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7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7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7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7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7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7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7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7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7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7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7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7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7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7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7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7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7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7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7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7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7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7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7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7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7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7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7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7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7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7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7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7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7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7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7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7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7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7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7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7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7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7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7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7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7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7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7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7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7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7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7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7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7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7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7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7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7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7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7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7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7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7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7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7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7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7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7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7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7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7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7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7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7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7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7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7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7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7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7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7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7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7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7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7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7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7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7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7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7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7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7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7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7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7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7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7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7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7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7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7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7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7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7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7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7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7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7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7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7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7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7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7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7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7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7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7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7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7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7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7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7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7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7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7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7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7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7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7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7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7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7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7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7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7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7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7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7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7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7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7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7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7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7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7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7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7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7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7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7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7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7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7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7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7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7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7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7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7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7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7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7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7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7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7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7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7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7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7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7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7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7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7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7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7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7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7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7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7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7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7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7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7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7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7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7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7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7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7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7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7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7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7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7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7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7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7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7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7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7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7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7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7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7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6" man="1"/>
  </rowBreaks>
  <colBreaks count="1" manualBreakCount="1">
    <brk id="16" max="5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2015-11-13T07:03:55Z</cp:lastPrinted>
  <dcterms:created xsi:type="dcterms:W3CDTF">2000-07-15T07:26:51Z</dcterms:created>
  <dcterms:modified xsi:type="dcterms:W3CDTF">2015-11-13T07:06:32Z</dcterms:modified>
</cp:coreProperties>
</file>