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7" i="3"/>
  <c r="H36"/>
  <c r="H54"/>
  <c r="H52"/>
  <c r="H33"/>
  <c r="H15"/>
  <c r="H14"/>
  <c r="H11"/>
  <c r="J33"/>
  <c r="J37"/>
  <c r="J36"/>
  <c r="J54"/>
  <c r="J15" l="1"/>
  <c r="J52"/>
  <c r="J11" l="1"/>
  <c r="N59" l="1"/>
  <c r="N46"/>
  <c r="N60" l="1"/>
  <c r="M59"/>
  <c r="L59"/>
  <c r="C59"/>
  <c r="M46"/>
  <c r="L46"/>
  <c r="C46"/>
  <c r="C60" l="1"/>
  <c r="L60"/>
  <c r="M60"/>
  <c r="I59" l="1"/>
  <c r="I46"/>
  <c r="I60" l="1"/>
  <c r="J14" l="1"/>
  <c r="Y50" l="1"/>
  <c r="Z48" l="1"/>
  <c r="X48"/>
  <c r="V36" l="1"/>
  <c r="K59" l="1"/>
  <c r="AC13"/>
  <c r="K46" l="1"/>
  <c r="K60" s="1"/>
  <c r="W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<sst xmlns="http://schemas.openxmlformats.org/spreadsheetml/2006/main" count="134" uniqueCount="94">
  <si>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</si>
  <si>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</si>
  <si>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</si>
  <si>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</si>
  <si>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</si>
  <si>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</si>
  <si>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</si>
  <si>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</si>
  <si>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</si>
  <si>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</si>
  <si>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</si>
  <si>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</si>
  <si>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</si>
  <si>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</si>
  <si>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</si>
  <si>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</si>
  <si>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</si>
  <si>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</si>
  <si>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</si>
  <si>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</si>
  <si>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</si>
  <si>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</si>
  <si>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</si>
  <si>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</si>
  <si>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</si>
  <si>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</si>
  <si>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</si>
  <si>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</si>
  <si>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</si>
  <si>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</si>
  <si>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</si>
  <si>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</si>
  <si>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</si>
  <si>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</si>
  <si>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</si>
  <si>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</si>
  <si>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</si>
  <si>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</si>
  <si>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</si>
  <si>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</si>
  <si>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</si>
  <si>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</si>
  <si>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</si>
  <si>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</si>
  <si>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</si>
  <si>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</si>
  <si>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</si>
  <si>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</si>
  <si>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</si>
  <si>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</si>
  <si>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</si>
  <si>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</si>
  <si>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</si>
  <si>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</si>
  <si>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</si>
  <si>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</si>
  <si>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</si>
  <si>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</si>
  <si>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</si>
  <si>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</si>
  <si>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</si>
  <si>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</si>
  <si>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</si>
  <si>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</si>
  <si>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</si>
  <si>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</si>
  <si>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</si>
  <si>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</si>
  <si>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</si>
  <si>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</si>
  <si>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</si>
  <si>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</si>
  <si>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</si>
  <si>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</si>
  <si>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</si>
  <si>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</si>
  <si>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</si>
  <si>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</si>
  <si>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</si>
  <si>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</si>
  <si>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</si>
  <si>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</si>
  <si>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</si>
  <si>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</si>
  <si>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</si>
  <si>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</si>
  <si>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 xml:space="preserve">10:30 pm - 1:30 AM  3rd gate opened at 0.3 m  </t>
  </si>
  <si>
    <t>Canal discharge 150 cusecs</t>
  </si>
  <si>
    <t>Canal discharge 50 cusecs</t>
  </si>
  <si>
    <t>Canal discharge 35 cusecs</t>
  </si>
  <si>
    <t xml:space="preserve"> TELANGANA MEDIUM IRRIGATION PROJECTS (BASIN WISE) 
DAILY WATER LEVELS on 14.10.2015.</t>
  </si>
  <si>
    <t>Yesterday Water level i.e., on 13.10.2015</t>
  </si>
  <si>
    <t>Today's Water level i.e., on 14.10.2015</t>
  </si>
  <si>
    <t>3' canal water discharge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</si>
</sst>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5" zoomScaleNormal="57" zoomScaleSheetLayoutView="55" workbookViewId="0">
      <pane ySplit="6" topLeftCell="A31" activePane="bottomLeft" state="frozen"/>
      <selection pane="bottomLeft" activeCell="H35" sqref="H35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21.7109375" style="42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4" width="21.5703125" style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81" t="s">
        <v>90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29" s="19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29" s="19" customFormat="1" ht="9" customHeight="1">
      <c r="A3" s="90" t="s">
        <v>41</v>
      </c>
      <c r="B3" s="93" t="s">
        <v>0</v>
      </c>
      <c r="C3" s="90" t="s">
        <v>73</v>
      </c>
      <c r="D3" s="90" t="s">
        <v>72</v>
      </c>
      <c r="E3" s="90" t="s">
        <v>71</v>
      </c>
      <c r="F3" s="90" t="s">
        <v>1</v>
      </c>
      <c r="G3" s="90"/>
      <c r="H3" s="95" t="s">
        <v>91</v>
      </c>
      <c r="I3" s="96"/>
      <c r="J3" s="95" t="s">
        <v>92</v>
      </c>
      <c r="K3" s="96"/>
      <c r="L3" s="87" t="s">
        <v>49</v>
      </c>
      <c r="M3" s="87" t="s">
        <v>69</v>
      </c>
      <c r="N3" s="87" t="s">
        <v>70</v>
      </c>
      <c r="O3" s="87" t="s">
        <v>50</v>
      </c>
      <c r="P3" s="87" t="s">
        <v>67</v>
      </c>
    </row>
    <row r="4" spans="1:29" s="19" customFormat="1" ht="60.75" customHeight="1">
      <c r="A4" s="90"/>
      <c r="B4" s="93"/>
      <c r="C4" s="90"/>
      <c r="D4" s="90"/>
      <c r="E4" s="90"/>
      <c r="F4" s="90"/>
      <c r="G4" s="90"/>
      <c r="H4" s="97"/>
      <c r="I4" s="98"/>
      <c r="J4" s="97"/>
      <c r="K4" s="98"/>
      <c r="L4" s="88"/>
      <c r="M4" s="88"/>
      <c r="N4" s="88"/>
      <c r="O4" s="88"/>
      <c r="P4" s="88"/>
    </row>
    <row r="5" spans="1:29" s="19" customFormat="1" ht="48.75" customHeight="1">
      <c r="A5" s="90"/>
      <c r="B5" s="93"/>
      <c r="C5" s="90"/>
      <c r="D5" s="90"/>
      <c r="E5" s="90"/>
      <c r="F5" s="77" t="s">
        <v>2</v>
      </c>
      <c r="G5" s="77" t="s">
        <v>68</v>
      </c>
      <c r="H5" s="77" t="s">
        <v>2</v>
      </c>
      <c r="I5" s="77" t="s">
        <v>68</v>
      </c>
      <c r="J5" s="11" t="s">
        <v>2</v>
      </c>
      <c r="K5" s="77" t="s">
        <v>68</v>
      </c>
      <c r="L5" s="89"/>
      <c r="M5" s="89"/>
      <c r="N5" s="89"/>
      <c r="O5" s="89"/>
      <c r="P5" s="88"/>
    </row>
    <row r="6" spans="1:29" s="20" customFormat="1" ht="34.5" customHeight="1">
      <c r="A6" s="90"/>
      <c r="B6" s="93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9"/>
    </row>
    <row r="7" spans="1:29" s="19" customFormat="1" ht="26.25">
      <c r="A7" s="77">
        <v>1</v>
      </c>
      <c r="B7" s="76">
        <f>+A7+1</f>
        <v>2</v>
      </c>
      <c r="C7" s="76">
        <v>3</v>
      </c>
      <c r="D7" s="77">
        <v>4</v>
      </c>
      <c r="E7" s="77">
        <v>5</v>
      </c>
      <c r="F7" s="77">
        <v>6</v>
      </c>
      <c r="G7" s="77">
        <v>7</v>
      </c>
      <c r="H7" s="21">
        <v>8</v>
      </c>
      <c r="I7" s="21">
        <v>9</v>
      </c>
      <c r="J7" s="77">
        <v>10</v>
      </c>
      <c r="K7" s="77">
        <v>11</v>
      </c>
      <c r="L7" s="21">
        <v>12</v>
      </c>
      <c r="M7" s="21">
        <v>13</v>
      </c>
      <c r="N7" s="77">
        <v>14</v>
      </c>
      <c r="O7" s="77">
        <v>15</v>
      </c>
      <c r="P7" s="21">
        <v>16</v>
      </c>
      <c r="Q7" s="41">
        <v>16</v>
      </c>
      <c r="R7" s="77">
        <v>17</v>
      </c>
      <c r="S7" s="77"/>
    </row>
    <row r="8" spans="1:29" ht="23.25" customHeight="1">
      <c r="A8" s="94" t="s">
        <v>56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</row>
    <row r="9" spans="1:29" ht="24" customHeight="1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</row>
    <row r="10" spans="1:29" ht="63.75" customHeight="1">
      <c r="A10" s="14"/>
      <c r="B10" s="76" t="s">
        <v>30</v>
      </c>
      <c r="C10" s="76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9"/>
      <c r="O10" s="37"/>
      <c r="P10" s="14"/>
    </row>
    <row r="11" spans="1:29" s="79" customFormat="1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12">
        <v>0</v>
      </c>
      <c r="P11" s="30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9" s="79" customFormat="1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100" t="s">
        <v>76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9" ht="51" customHeight="1">
      <c r="A13" s="14"/>
      <c r="B13" s="76" t="s">
        <v>31</v>
      </c>
      <c r="C13" s="76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>
        <v>0</v>
      </c>
      <c r="P14" s="30"/>
    </row>
    <row r="15" spans="1:29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1447*0.3048</f>
        <v>441.04560000000004</v>
      </c>
      <c r="I15" s="15">
        <v>108.583</v>
      </c>
      <c r="J15" s="11">
        <f>1447*0.3048</f>
        <v>441.04560000000004</v>
      </c>
      <c r="K15" s="15">
        <v>108.583</v>
      </c>
      <c r="L15" s="15">
        <v>0</v>
      </c>
      <c r="M15" s="15">
        <v>0</v>
      </c>
      <c r="N15" s="14" t="s">
        <v>64</v>
      </c>
      <c r="O15" s="15">
        <v>0</v>
      </c>
      <c r="P15" s="30"/>
    </row>
    <row r="16" spans="1:29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>
        <v>0</v>
      </c>
      <c r="P16" s="30"/>
    </row>
    <row r="17" spans="1:26" ht="63.75" customHeight="1">
      <c r="A17" s="14"/>
      <c r="B17" s="76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0</v>
      </c>
      <c r="N18" s="14">
        <v>18000</v>
      </c>
      <c r="O18" s="12">
        <v>0</v>
      </c>
      <c r="P18" s="30"/>
      <c r="Q18" s="19"/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355.89400000000001</v>
      </c>
      <c r="I19" s="15">
        <v>381.91199999999998</v>
      </c>
      <c r="J19" s="11">
        <v>355.89400000000001</v>
      </c>
      <c r="K19" s="15">
        <v>381.91199999999998</v>
      </c>
      <c r="L19" s="15">
        <v>0</v>
      </c>
      <c r="M19" s="15">
        <v>0</v>
      </c>
      <c r="N19" s="12">
        <v>1000</v>
      </c>
      <c r="O19" s="33">
        <v>0</v>
      </c>
      <c r="P19" s="65" t="s">
        <v>75</v>
      </c>
      <c r="Q19" s="19" t="s">
        <v>27</v>
      </c>
      <c r="V19" s="2">
        <v>355.94499999999999</v>
      </c>
      <c r="W19" s="66">
        <v>390.29599999999999</v>
      </c>
      <c r="X19" s="3">
        <v>97.03</v>
      </c>
      <c r="Y19" s="4">
        <v>0</v>
      </c>
      <c r="Z19" s="1">
        <v>0</v>
      </c>
    </row>
    <row r="20" spans="1:26" s="68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237.55</v>
      </c>
      <c r="I20" s="60">
        <v>2130</v>
      </c>
      <c r="J20" s="59">
        <v>237.55</v>
      </c>
      <c r="K20" s="60">
        <v>2130</v>
      </c>
      <c r="L20" s="15">
        <v>0</v>
      </c>
      <c r="M20" s="15">
        <v>0</v>
      </c>
      <c r="N20" s="14">
        <v>15000</v>
      </c>
      <c r="O20" s="33">
        <v>0</v>
      </c>
      <c r="P20" s="69" t="s">
        <v>87</v>
      </c>
      <c r="Q20" s="19"/>
      <c r="R20" s="1"/>
      <c r="S20" s="1"/>
      <c r="T20" s="1"/>
      <c r="U20" s="1"/>
      <c r="V20" s="2"/>
      <c r="W20" s="3"/>
      <c r="X20" s="3"/>
      <c r="Y20" s="67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325.95</v>
      </c>
      <c r="I21" s="15">
        <v>351</v>
      </c>
      <c r="J21" s="11">
        <v>325.95</v>
      </c>
      <c r="K21" s="15">
        <v>351</v>
      </c>
      <c r="L21" s="37">
        <v>0</v>
      </c>
      <c r="M21" s="15">
        <v>0</v>
      </c>
      <c r="N21" s="14">
        <v>2500</v>
      </c>
      <c r="O21" s="33">
        <v>0</v>
      </c>
      <c r="P21" s="69" t="s">
        <v>89</v>
      </c>
      <c r="Q21" s="19"/>
      <c r="V21" s="2"/>
      <c r="W21" s="66"/>
      <c r="X21" s="3"/>
      <c r="Y21" s="4"/>
    </row>
    <row r="22" spans="1:26" s="68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>
        <v>0</v>
      </c>
      <c r="P22" s="30"/>
      <c r="Q22" s="19"/>
      <c r="R22" s="1"/>
      <c r="S22" s="1"/>
      <c r="T22" s="1"/>
      <c r="U22" s="1"/>
      <c r="V22" s="2"/>
      <c r="W22" s="3"/>
      <c r="X22" s="3"/>
      <c r="Y22" s="70"/>
    </row>
    <row r="23" spans="1:26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14">
        <v>500</v>
      </c>
      <c r="O23" s="33">
        <v>0</v>
      </c>
      <c r="P23" s="30"/>
      <c r="Q23" s="19"/>
      <c r="V23" s="2" t="s">
        <v>65</v>
      </c>
      <c r="W23" s="3"/>
      <c r="X23" s="3"/>
      <c r="Y23" s="3"/>
    </row>
    <row r="24" spans="1:26" s="79" customFormat="1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277.25</v>
      </c>
      <c r="I24" s="15">
        <v>537.60599999999999</v>
      </c>
      <c r="J24" s="11">
        <v>277.3</v>
      </c>
      <c r="K24" s="15">
        <v>544.178</v>
      </c>
      <c r="L24" s="15">
        <v>76</v>
      </c>
      <c r="M24" s="15">
        <v>0</v>
      </c>
      <c r="N24" s="14">
        <v>6900</v>
      </c>
      <c r="O24" s="33">
        <v>0</v>
      </c>
      <c r="P24" s="29" t="s">
        <v>86</v>
      </c>
      <c r="Q24" s="19"/>
      <c r="R24" s="1"/>
      <c r="S24" s="1"/>
      <c r="T24" s="1"/>
      <c r="U24" s="1"/>
      <c r="V24" s="2"/>
      <c r="W24" s="3"/>
      <c r="X24" s="3"/>
      <c r="Y24" s="3"/>
      <c r="Z24" s="1"/>
    </row>
    <row r="25" spans="1:26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456.5</v>
      </c>
      <c r="J25" s="61">
        <v>154.65</v>
      </c>
      <c r="K25" s="60">
        <v>456.5</v>
      </c>
      <c r="L25" s="15">
        <v>0</v>
      </c>
      <c r="M25" s="15">
        <v>0</v>
      </c>
      <c r="N25" s="14">
        <v>2000</v>
      </c>
      <c r="O25" s="15">
        <v>0</v>
      </c>
      <c r="P25" s="69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0</v>
      </c>
      <c r="N26" s="14">
        <v>9500</v>
      </c>
      <c r="O26" s="33">
        <v>0</v>
      </c>
      <c r="P26" s="69" t="s">
        <v>87</v>
      </c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71" t="s">
        <v>64</v>
      </c>
      <c r="O27" s="12">
        <v>0</v>
      </c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12">
        <v>1000</v>
      </c>
      <c r="O28" s="33">
        <v>0</v>
      </c>
      <c r="P28" s="74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151.30000000000001</v>
      </c>
      <c r="I29" s="60">
        <v>387</v>
      </c>
      <c r="J29" s="64">
        <v>151.30000000000001</v>
      </c>
      <c r="K29" s="60">
        <v>387</v>
      </c>
      <c r="L29" s="72">
        <v>0</v>
      </c>
      <c r="M29" s="72">
        <v>0</v>
      </c>
      <c r="N29" s="14">
        <v>2000</v>
      </c>
      <c r="O29" s="33">
        <v>0</v>
      </c>
      <c r="P29" s="69" t="s">
        <v>88</v>
      </c>
      <c r="Q29" s="19"/>
    </row>
    <row r="30" spans="1:26" ht="63.75" customHeight="1">
      <c r="A30" s="14"/>
      <c r="B30" s="76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</row>
    <row r="31" spans="1:26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>
        <v>0</v>
      </c>
      <c r="P31" s="30"/>
      <c r="S31" s="1" t="s">
        <v>83</v>
      </c>
      <c r="W31" s="11"/>
    </row>
    <row r="32" spans="1:26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157.69999999999999</v>
      </c>
      <c r="I32" s="15">
        <v>261.94499999999999</v>
      </c>
      <c r="J32" s="11">
        <v>157.65</v>
      </c>
      <c r="K32" s="15">
        <v>258.42399999999998</v>
      </c>
      <c r="L32" s="15">
        <v>0</v>
      </c>
      <c r="M32" s="15">
        <v>0</v>
      </c>
      <c r="N32" s="14">
        <v>3500</v>
      </c>
      <c r="O32" s="15">
        <v>0</v>
      </c>
      <c r="P32" s="30"/>
      <c r="S32" s="1">
        <v>158.1</v>
      </c>
      <c r="T32" s="1">
        <v>290.91800000000001</v>
      </c>
      <c r="U32" s="1">
        <v>0</v>
      </c>
      <c r="V32" s="1">
        <v>45</v>
      </c>
      <c r="W32" s="1">
        <v>0</v>
      </c>
    </row>
    <row r="33" spans="1:26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1455.33*0.3048</f>
        <v>443.58458400000001</v>
      </c>
      <c r="I33" s="15">
        <v>80.59</v>
      </c>
      <c r="J33" s="11">
        <f>1455.33*0.3048</f>
        <v>443.58458400000001</v>
      </c>
      <c r="K33" s="15">
        <v>80.59</v>
      </c>
      <c r="L33" s="15">
        <v>0</v>
      </c>
      <c r="M33" s="15">
        <v>0</v>
      </c>
      <c r="N33" s="14" t="s">
        <v>64</v>
      </c>
      <c r="O33" s="12">
        <v>0</v>
      </c>
      <c r="P33" s="30"/>
    </row>
    <row r="34" spans="1:26" ht="63.75" customHeight="1">
      <c r="A34" s="14"/>
      <c r="B34" s="76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</row>
    <row r="35" spans="1:26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112.5</v>
      </c>
      <c r="I35" s="15">
        <v>175</v>
      </c>
      <c r="J35" s="11">
        <v>112.5</v>
      </c>
      <c r="K35" s="15">
        <v>175</v>
      </c>
      <c r="L35" s="15">
        <v>0</v>
      </c>
      <c r="M35" s="15">
        <v>0</v>
      </c>
      <c r="N35" s="14">
        <v>5000</v>
      </c>
      <c r="O35" s="33">
        <v>0</v>
      </c>
      <c r="P35" s="69"/>
      <c r="R35" s="1">
        <v>112.9</v>
      </c>
      <c r="S35" s="1">
        <v>198.62700000000001</v>
      </c>
      <c r="T35" s="1">
        <v>0</v>
      </c>
      <c r="U35" s="1">
        <v>40</v>
      </c>
      <c r="V35" s="1">
        <v>0</v>
      </c>
      <c r="W35" s="11"/>
    </row>
    <row r="36" spans="1:26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(0*2.54)/100+(32*0.3048)+E36</f>
        <v>96.523600000000002</v>
      </c>
      <c r="I36" s="15">
        <v>1628.07</v>
      </c>
      <c r="J36" s="11">
        <f>(0*2.54)/100+(32*0.3048)+E36</f>
        <v>96.523600000000002</v>
      </c>
      <c r="K36" s="15">
        <v>1628.07</v>
      </c>
      <c r="L36" s="15">
        <v>0</v>
      </c>
      <c r="M36" s="15">
        <v>0</v>
      </c>
      <c r="N36" s="14">
        <v>8700</v>
      </c>
      <c r="O36" s="12">
        <v>0</v>
      </c>
      <c r="P36" s="69"/>
      <c r="V36" s="56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(6*2.54)/100+(24*0.3048)+E37</f>
        <v>199.79760000000002</v>
      </c>
      <c r="I37" s="15">
        <v>1000</v>
      </c>
      <c r="J37" s="11">
        <f>(6*2.54)/100+(24*0.3048)+E37</f>
        <v>199.79760000000002</v>
      </c>
      <c r="K37" s="15">
        <v>1000</v>
      </c>
      <c r="L37" s="15">
        <v>0</v>
      </c>
      <c r="M37" s="15">
        <v>0</v>
      </c>
      <c r="N37" s="14">
        <v>5180</v>
      </c>
      <c r="O37" s="12">
        <v>0</v>
      </c>
      <c r="P37" s="69"/>
    </row>
    <row r="38" spans="1:26" ht="63.7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45"/>
      <c r="O39" s="51"/>
      <c r="P39" s="52"/>
    </row>
    <row r="40" spans="1:26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81.14</v>
      </c>
      <c r="I40" s="15">
        <v>544.75</v>
      </c>
      <c r="J40" s="11">
        <v>81.14</v>
      </c>
      <c r="K40" s="15">
        <v>544.75</v>
      </c>
      <c r="L40" s="15">
        <v>0</v>
      </c>
      <c r="M40" s="15">
        <v>0</v>
      </c>
      <c r="N40" s="14">
        <v>2360</v>
      </c>
      <c r="O40" s="33">
        <v>0</v>
      </c>
      <c r="P40" s="29" t="s">
        <v>85</v>
      </c>
      <c r="Q40" s="14"/>
      <c r="R40" s="14"/>
      <c r="S40" s="14"/>
      <c r="T40" s="14" t="s">
        <v>83</v>
      </c>
      <c r="U40" s="14"/>
      <c r="V40" s="14"/>
      <c r="W40" s="14"/>
      <c r="X40" s="14"/>
      <c r="Y40" s="14"/>
      <c r="Z40" s="14"/>
    </row>
    <row r="41" spans="1:26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73.349999999999994</v>
      </c>
      <c r="I41" s="15">
        <v>607.1</v>
      </c>
      <c r="J41" s="11">
        <v>73.349999999999994</v>
      </c>
      <c r="K41" s="15">
        <v>607.1</v>
      </c>
      <c r="L41" s="15">
        <v>0</v>
      </c>
      <c r="M41" s="15">
        <v>0</v>
      </c>
      <c r="N41" s="14">
        <v>24700</v>
      </c>
      <c r="O41" s="12">
        <v>0</v>
      </c>
      <c r="P41" s="78" t="s">
        <v>82</v>
      </c>
      <c r="Q41" s="14"/>
      <c r="R41" s="14"/>
      <c r="S41" s="14"/>
      <c r="T41" s="14">
        <v>73.14</v>
      </c>
      <c r="U41" s="14">
        <v>570.83000000000004</v>
      </c>
      <c r="V41" s="14">
        <v>920</v>
      </c>
      <c r="W41" s="14">
        <v>250</v>
      </c>
      <c r="X41" s="14">
        <v>0</v>
      </c>
      <c r="Y41" s="14"/>
      <c r="Z41" s="14"/>
    </row>
    <row r="42" spans="1:26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</v>
      </c>
      <c r="I42" s="15">
        <v>0</v>
      </c>
      <c r="J42" s="11">
        <v>105.4</v>
      </c>
      <c r="K42" s="15">
        <v>0</v>
      </c>
      <c r="L42" s="15">
        <v>0</v>
      </c>
      <c r="M42" s="15">
        <v>0</v>
      </c>
      <c r="N42" s="14">
        <v>1000</v>
      </c>
      <c r="O42" s="33">
        <v>0</v>
      </c>
      <c r="P42" s="29" t="s">
        <v>79</v>
      </c>
      <c r="Q42" s="14"/>
      <c r="R42" s="14"/>
      <c r="S42" s="14"/>
      <c r="T42" s="14">
        <v>107.5</v>
      </c>
      <c r="U42" s="14">
        <v>3</v>
      </c>
      <c r="V42" s="14">
        <v>0</v>
      </c>
      <c r="W42" s="14">
        <v>0</v>
      </c>
      <c r="X42" s="14">
        <v>0</v>
      </c>
      <c r="Y42" s="14"/>
      <c r="Z42" s="14"/>
    </row>
    <row r="43" spans="1:26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7"/>
      <c r="I43" s="15"/>
      <c r="J43" s="77"/>
      <c r="K43" s="15"/>
      <c r="L43" s="15" t="s">
        <v>52</v>
      </c>
      <c r="M43" s="15" t="s">
        <v>52</v>
      </c>
      <c r="N43" s="14" t="s">
        <v>64</v>
      </c>
      <c r="O43" s="15"/>
      <c r="P43" s="29" t="s">
        <v>77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7">
        <v>124.5</v>
      </c>
      <c r="I44" s="15">
        <v>682.4</v>
      </c>
      <c r="J44" s="77">
        <v>124.5</v>
      </c>
      <c r="K44" s="15">
        <v>682.4</v>
      </c>
      <c r="L44" s="14"/>
      <c r="M44" s="14"/>
      <c r="N44" s="14">
        <v>5000</v>
      </c>
      <c r="O44" s="44"/>
      <c r="P44" s="55" t="s">
        <v>80</v>
      </c>
      <c r="Q44" s="14"/>
      <c r="R44" s="14"/>
      <c r="S44" s="14"/>
      <c r="T44" s="14">
        <v>124.8</v>
      </c>
      <c r="U44" s="14"/>
      <c r="V44" s="14"/>
      <c r="W44" s="14"/>
      <c r="X44" s="14"/>
      <c r="Y44" s="14"/>
      <c r="Z44" s="14"/>
    </row>
    <row r="45" spans="1:26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123.87</v>
      </c>
      <c r="I45" s="15">
        <v>8220</v>
      </c>
      <c r="J45" s="11">
        <v>123.87</v>
      </c>
      <c r="K45" s="15">
        <v>8220</v>
      </c>
      <c r="L45" s="12">
        <v>0</v>
      </c>
      <c r="M45" s="12">
        <v>0</v>
      </c>
      <c r="N45" s="14">
        <v>4500</v>
      </c>
      <c r="O45" s="15"/>
      <c r="P45" s="14"/>
      <c r="Q45" s="14"/>
      <c r="R45" s="14"/>
      <c r="S45" s="14"/>
      <c r="T45" s="14" t="s">
        <v>65</v>
      </c>
      <c r="U45" s="14" t="s">
        <v>65</v>
      </c>
      <c r="V45" s="14">
        <v>0</v>
      </c>
      <c r="W45" s="14">
        <v>0</v>
      </c>
      <c r="X45" s="14"/>
      <c r="Y45" s="14"/>
      <c r="Z45" s="14"/>
    </row>
    <row r="46" spans="1:26" s="18" customFormat="1" ht="48" customHeight="1">
      <c r="A46" s="90" t="s">
        <v>58</v>
      </c>
      <c r="B46" s="90"/>
      <c r="C46" s="21">
        <f t="shared" ref="C46" si="0">SUM(C11:C45)</f>
        <v>349775</v>
      </c>
      <c r="D46" s="21"/>
      <c r="E46" s="21"/>
      <c r="F46" s="77"/>
      <c r="G46" s="21">
        <f t="shared" ref="G46" si="1">SUM(G11:G45)</f>
        <v>46385.63</v>
      </c>
      <c r="H46" s="11"/>
      <c r="I46" s="21">
        <f>SUM(I11:I45)</f>
        <v>28668.222999999998</v>
      </c>
      <c r="J46" s="11"/>
      <c r="K46" s="21">
        <f>SUM(K11:K45)</f>
        <v>28671.273999999998</v>
      </c>
      <c r="L46" s="21">
        <f>SUM(L11:L45)</f>
        <v>76</v>
      </c>
      <c r="M46" s="21">
        <f>SUM(M11:M45)</f>
        <v>0</v>
      </c>
      <c r="N46" s="21">
        <f>SUM(N18:N45)</f>
        <v>124340</v>
      </c>
      <c r="O46" s="21"/>
      <c r="P46" s="77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s="6" customFormat="1" ht="39" customHeight="1">
      <c r="A47" s="93" t="s">
        <v>57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6" customFormat="1" ht="63.75" customHeight="1">
      <c r="A48" s="14"/>
      <c r="B48" s="76" t="s">
        <v>35</v>
      </c>
      <c r="C48" s="76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0"/>
      <c r="O48" s="12"/>
      <c r="P48" s="14"/>
      <c r="Q48" s="30"/>
      <c r="R48" s="30"/>
      <c r="S48" s="30"/>
      <c r="T48" s="30"/>
      <c r="U48" s="30"/>
      <c r="V48" s="30"/>
      <c r="W48" s="30"/>
      <c r="X48" s="54">
        <f>(4*0.3048)+E49</f>
        <v>308.75920000000002</v>
      </c>
      <c r="Y48" s="30"/>
      <c r="Z48" s="54">
        <f>1*0.3048+E49</f>
        <v>307.84480000000002</v>
      </c>
    </row>
    <row r="49" spans="1:26" s="80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310.27999999999997</v>
      </c>
      <c r="I49" s="14"/>
      <c r="J49" s="15">
        <v>309.38</v>
      </c>
      <c r="K49" s="14"/>
      <c r="L49" s="12"/>
      <c r="M49" s="15"/>
      <c r="N49" s="12">
        <v>8000</v>
      </c>
      <c r="O49" s="15"/>
      <c r="P49" s="100" t="s">
        <v>93</v>
      </c>
      <c r="Q49" s="30"/>
      <c r="R49" s="30"/>
      <c r="S49" s="30"/>
      <c r="T49" s="30"/>
      <c r="U49" s="30"/>
      <c r="V49" s="30"/>
      <c r="W49" s="30"/>
      <c r="X49" s="30"/>
      <c r="Y49" s="101"/>
      <c r="Z49" s="30"/>
    </row>
    <row r="50" spans="1:26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386.43400000000003</v>
      </c>
      <c r="I50" s="57">
        <v>41.247999999999998</v>
      </c>
      <c r="J50" s="11">
        <v>386.43400000000003</v>
      </c>
      <c r="K50" s="57">
        <v>41.247999999999998</v>
      </c>
      <c r="L50" s="12" t="s">
        <v>62</v>
      </c>
      <c r="M50" s="12">
        <v>0</v>
      </c>
      <c r="N50" s="14" t="s">
        <v>64</v>
      </c>
      <c r="O50" s="12"/>
      <c r="P50" s="30"/>
      <c r="Q50" s="30"/>
      <c r="R50" s="30"/>
      <c r="S50" s="30"/>
      <c r="T50" s="30"/>
      <c r="U50" s="30"/>
      <c r="V50" s="30"/>
      <c r="W50" s="30"/>
      <c r="X50" s="30"/>
      <c r="Y50" s="30">
        <f>307.54+0.3</f>
        <v>307.84000000000003</v>
      </c>
      <c r="Z50" s="30"/>
    </row>
    <row r="51" spans="1:26" ht="63.75" customHeight="1">
      <c r="A51" s="77"/>
      <c r="B51" s="76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Q51" s="30"/>
      <c r="R51" s="30"/>
      <c r="S51" s="30"/>
      <c r="T51" s="30"/>
      <c r="U51" s="30"/>
      <c r="V51" s="30"/>
      <c r="W51" s="30">
        <f>69.125*35.315</f>
        <v>2441.149375</v>
      </c>
      <c r="X51" s="30"/>
      <c r="Y51" s="30"/>
      <c r="Z51" s="30"/>
    </row>
    <row r="52" spans="1:26" s="79" customFormat="1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4" t="s">
        <v>64</v>
      </c>
      <c r="O52" s="12"/>
      <c r="P52" s="14" t="s">
        <v>81</v>
      </c>
      <c r="Q52" s="30"/>
      <c r="R52" s="30"/>
      <c r="S52" s="30"/>
      <c r="T52" s="30"/>
      <c r="U52" s="30"/>
      <c r="V52" s="30"/>
      <c r="W52" s="22"/>
      <c r="X52" s="22"/>
      <c r="Y52" s="22"/>
      <c r="Z52" s="30"/>
    </row>
    <row r="53" spans="1:26" s="6" customFormat="1" ht="63.75" customHeight="1">
      <c r="A53" s="77"/>
      <c r="B53" s="76" t="s">
        <v>55</v>
      </c>
      <c r="C53" s="21"/>
      <c r="D53" s="38"/>
      <c r="E53" s="21"/>
      <c r="F53" s="11"/>
      <c r="G53" s="11"/>
      <c r="H53" s="77"/>
      <c r="I53" s="14"/>
      <c r="J53" s="77"/>
      <c r="K53" s="14"/>
      <c r="L53" s="12"/>
      <c r="M53" s="12"/>
      <c r="N53" s="14"/>
      <c r="O53" s="12"/>
      <c r="P53" s="30"/>
      <c r="Q53" s="30"/>
      <c r="R53" s="30"/>
      <c r="S53" s="30"/>
      <c r="T53" s="30"/>
      <c r="U53" s="30"/>
      <c r="V53" s="30"/>
      <c r="W53" s="22"/>
      <c r="X53" s="22"/>
      <c r="Y53" s="22"/>
      <c r="Z53" s="30"/>
    </row>
    <row r="54" spans="1:26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(27*0.3048)+(2*2.54)/100+E54</f>
        <v>252.0804</v>
      </c>
      <c r="I54" s="15">
        <v>2627.71</v>
      </c>
      <c r="J54" s="11">
        <f>(27*0.3048)+(2*2.54)/100+E54</f>
        <v>252.0804</v>
      </c>
      <c r="K54" s="15">
        <v>2627.71</v>
      </c>
      <c r="L54" s="12">
        <v>0</v>
      </c>
      <c r="M54" s="12">
        <v>0</v>
      </c>
      <c r="N54" s="14">
        <v>18193</v>
      </c>
      <c r="O54" s="33">
        <v>0</v>
      </c>
      <c r="P54" s="30"/>
      <c r="Q54" s="30"/>
      <c r="R54" s="30"/>
      <c r="S54" s="30"/>
      <c r="T54" s="30"/>
      <c r="U54" s="30"/>
      <c r="V54" s="30"/>
      <c r="W54" s="22"/>
      <c r="X54" s="22"/>
      <c r="Y54" s="22"/>
      <c r="Z54" s="30"/>
    </row>
    <row r="55" spans="1:26" ht="63.75" customHeight="1">
      <c r="A55" s="14"/>
      <c r="B55" s="76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Q55" s="30"/>
      <c r="R55" s="30"/>
      <c r="S55" s="30"/>
      <c r="T55" s="30"/>
      <c r="U55" s="30"/>
      <c r="V55" s="30"/>
      <c r="W55" s="22"/>
      <c r="X55" s="22"/>
      <c r="Y55" s="22"/>
      <c r="Z55" s="30"/>
    </row>
    <row r="56" spans="1:26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95.11</v>
      </c>
      <c r="I56" s="14">
        <v>2063</v>
      </c>
      <c r="J56" s="11">
        <v>95.11</v>
      </c>
      <c r="K56" s="14">
        <v>2063</v>
      </c>
      <c r="L56" s="12">
        <v>0</v>
      </c>
      <c r="M56" s="12">
        <v>0</v>
      </c>
      <c r="N56" s="14">
        <v>20350</v>
      </c>
      <c r="O56" s="33">
        <v>0</v>
      </c>
      <c r="P56" s="78" t="s">
        <v>78</v>
      </c>
      <c r="Q56" s="77">
        <v>516</v>
      </c>
      <c r="R56" s="53"/>
      <c r="S56" s="30"/>
      <c r="T56" s="53">
        <v>95.61</v>
      </c>
      <c r="U56" s="53">
        <v>2364</v>
      </c>
      <c r="V56" s="53">
        <v>320</v>
      </c>
      <c r="W56" s="76">
        <v>0</v>
      </c>
      <c r="X56" s="76" t="s">
        <v>84</v>
      </c>
      <c r="Y56" s="76"/>
      <c r="Z56" s="53"/>
    </row>
    <row r="57" spans="1:26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117.64</v>
      </c>
      <c r="I57" s="15">
        <v>541.53</v>
      </c>
      <c r="J57" s="11">
        <v>117.64</v>
      </c>
      <c r="K57" s="15">
        <v>541.53</v>
      </c>
      <c r="L57" s="15">
        <v>0</v>
      </c>
      <c r="M57" s="15">
        <v>0</v>
      </c>
      <c r="N57" s="14">
        <v>7350</v>
      </c>
      <c r="O57" s="33">
        <v>0</v>
      </c>
      <c r="P57" s="30"/>
      <c r="Q57" s="30"/>
      <c r="R57" s="30"/>
      <c r="S57" s="30"/>
      <c r="T57" s="30">
        <v>118.003</v>
      </c>
      <c r="U57" s="30">
        <v>612.13</v>
      </c>
      <c r="V57" s="30">
        <v>0</v>
      </c>
      <c r="W57" s="22">
        <v>71.900000000000006</v>
      </c>
      <c r="X57" s="22">
        <v>0</v>
      </c>
      <c r="Y57" s="22"/>
      <c r="Z57" s="30"/>
    </row>
    <row r="58" spans="1:26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194.92</v>
      </c>
      <c r="I58" s="15">
        <v>333.35</v>
      </c>
      <c r="J58" s="11">
        <v>194.92</v>
      </c>
      <c r="K58" s="15">
        <v>333.35</v>
      </c>
      <c r="L58" s="12">
        <v>0</v>
      </c>
      <c r="M58" s="12">
        <v>0</v>
      </c>
      <c r="N58" s="14">
        <v>7200</v>
      </c>
      <c r="O58" s="15">
        <v>0</v>
      </c>
      <c r="P58" s="58"/>
      <c r="Q58" s="30"/>
      <c r="R58" s="30"/>
      <c r="S58" s="30"/>
      <c r="T58" s="30" t="s">
        <v>65</v>
      </c>
      <c r="U58" s="30" t="s">
        <v>65</v>
      </c>
      <c r="V58" s="15">
        <v>150</v>
      </c>
      <c r="W58" s="30">
        <v>180</v>
      </c>
      <c r="X58" s="30">
        <v>0</v>
      </c>
      <c r="Y58" s="30"/>
      <c r="Z58" s="30"/>
    </row>
    <row r="59" spans="1:26" s="6" customFormat="1" ht="63.75" customHeight="1">
      <c r="A59" s="77"/>
      <c r="B59" s="76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6065.7179999999998</v>
      </c>
      <c r="J59" s="11"/>
      <c r="K59" s="21">
        <f t="shared" si="4"/>
        <v>6065.7179999999998</v>
      </c>
      <c r="L59" s="21">
        <f t="shared" ref="L59:M59" si="5">SUM(L49:L58)</f>
        <v>0</v>
      </c>
      <c r="M59" s="21">
        <f t="shared" si="5"/>
        <v>0</v>
      </c>
      <c r="N59" s="21">
        <f>SUM(N49:N58)</f>
        <v>61093</v>
      </c>
      <c r="O59" s="12"/>
      <c r="P59" s="14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6" customFormat="1" ht="63.75" customHeight="1">
      <c r="A60" s="77"/>
      <c r="B60" s="76" t="s">
        <v>59</v>
      </c>
      <c r="C60" s="21">
        <f t="shared" ref="C60" si="6">C59+C46</f>
        <v>437194</v>
      </c>
      <c r="D60" s="21"/>
      <c r="E60" s="21"/>
      <c r="F60" s="21"/>
      <c r="G60" s="21">
        <f t="shared" ref="G60" si="7">G59+G46</f>
        <v>57162.63</v>
      </c>
      <c r="H60" s="11"/>
      <c r="I60" s="21">
        <f t="shared" ref="I60:K60" si="8">I59+I46</f>
        <v>34733.940999999999</v>
      </c>
      <c r="J60" s="11"/>
      <c r="K60" s="21">
        <f t="shared" si="8"/>
        <v>34736.991999999998</v>
      </c>
      <c r="L60" s="21">
        <f t="shared" ref="L60:M60" si="9">L59+L46</f>
        <v>76</v>
      </c>
      <c r="M60" s="21">
        <f t="shared" si="9"/>
        <v>0</v>
      </c>
      <c r="N60" s="21">
        <f>N59+N46</f>
        <v>185433</v>
      </c>
      <c r="O60" s="12"/>
      <c r="P60" s="14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6" customFormat="1" ht="23.25">
      <c r="A61" s="75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29"/>
      <c r="N61" s="14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6" customFormat="1" ht="15" customHeight="1">
      <c r="A62" s="91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</row>
    <row r="63" spans="1:26" s="6" customFormat="1" ht="22.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</row>
    <row r="64" spans="1:26" s="6" customFormat="1" ht="15" hidden="1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2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2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2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2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2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2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2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2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2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2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2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2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2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2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2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2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2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2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2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2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2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2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2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2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2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2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2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2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2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2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2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2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2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2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2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2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2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2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2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2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2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2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2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2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2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2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2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2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2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2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2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2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2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2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2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2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2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2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2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2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2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2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2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2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2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2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2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2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2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2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2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2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2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2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2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2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2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2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2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2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2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2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2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2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2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2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2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2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2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2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2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2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2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2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2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2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2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2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2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2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2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2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2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2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2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2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2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2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2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2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2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2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2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2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2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2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2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2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2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2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2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2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2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2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2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2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2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2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2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2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2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2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2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2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2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2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2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2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2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2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2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2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2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2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2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2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2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2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2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2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2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2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2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2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2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2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2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2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2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2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2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2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2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2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2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2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2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2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2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2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2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2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2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2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2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2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2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2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2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2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2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2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2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2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2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2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2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2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2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2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2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2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2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2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2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2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2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2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2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2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2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2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2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2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2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2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2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2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2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2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2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2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2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2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2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2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2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2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2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2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2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2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2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2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2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2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2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2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2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2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2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2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2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2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2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2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2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2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2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2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2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2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2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2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2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2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2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2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2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2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2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2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2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2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2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2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2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2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2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2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2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2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2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2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2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2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2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2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2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2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2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2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2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2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2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2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2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2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2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2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2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2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2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2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2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2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2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2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2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2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2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2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2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2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2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2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2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2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2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2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2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2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2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2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2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2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2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2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2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2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2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2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2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2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2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2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2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2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2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2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2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2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2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2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2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2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2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2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2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2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2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2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2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2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2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2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2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2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2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2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2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2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2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2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2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2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2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2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2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2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2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2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2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2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2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2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2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2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2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2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2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2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2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2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2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2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2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2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2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2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2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2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2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2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2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2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2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2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2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2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2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2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2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2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2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2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2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2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2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2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2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2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2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2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2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2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2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2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2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2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2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2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2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2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2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2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2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2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2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2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2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2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2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2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2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2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2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2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2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2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2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2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2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2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2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2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2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2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2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2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2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2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2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2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2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2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2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2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2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2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2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2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2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2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2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2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2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2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2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2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2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2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2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2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2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2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2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2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2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2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2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2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2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2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2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2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2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2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2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2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2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2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2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2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2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2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2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2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2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2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2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2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2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2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2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2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2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2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2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2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2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2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2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2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2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2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2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2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2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2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2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2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2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2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2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2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2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2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2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2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2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2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2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2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2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2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2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2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2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2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2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2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2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2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2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2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2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2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2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2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2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2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2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2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2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2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2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2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2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2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2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2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2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2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2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2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2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2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2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2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2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2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2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2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2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2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2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2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2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2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2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2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2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2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2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2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2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2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2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2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2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2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2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2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2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2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2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2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2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2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2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2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2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2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2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2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2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2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2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2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2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2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2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2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2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2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2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2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2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2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2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2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2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2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2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2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2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2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2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2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2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2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2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2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2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2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2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2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2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2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2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2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2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2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2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2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2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2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2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2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2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2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2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2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2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2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2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2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2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2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2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2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2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2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2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2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2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2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2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2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2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2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2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2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2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2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2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2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2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2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2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2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2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2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2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2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2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2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2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2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2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2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2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2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2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2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2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2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2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2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2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2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2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2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2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2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2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2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2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2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2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2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2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2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2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2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2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2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2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2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2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2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2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2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2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2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2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2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2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2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2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2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2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2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2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2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2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2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2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2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2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2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2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2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2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2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2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2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2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2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2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2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2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2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2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2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2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2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2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2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2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2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2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2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2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2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2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2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2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2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2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2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2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2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2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2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2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2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2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2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2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2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2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2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2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2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2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2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2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2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2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2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2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2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2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2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2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2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2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2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2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2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2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2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2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2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2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2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2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2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2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2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2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2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2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2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2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2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2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2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2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2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2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2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2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2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2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2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2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2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2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2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2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2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2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2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2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2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2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2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2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2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2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2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2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2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2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2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2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2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2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2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2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2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2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2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2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2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2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2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2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2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2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2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2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2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2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2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2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2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2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2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2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2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2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2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2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2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2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2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2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2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2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2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2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2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2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2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2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2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2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2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2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2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2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2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2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2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2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2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2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2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2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2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2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2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2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2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2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2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2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2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2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2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2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2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2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2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2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2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2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2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2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2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2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2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2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2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2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2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2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2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2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2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2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2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2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2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2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2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2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2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2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2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2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2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2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2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2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2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2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2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2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2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2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2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2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2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2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2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2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2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2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2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2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2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2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2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2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2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2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2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2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2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2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2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2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2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2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2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2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2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2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2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2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2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2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2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2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2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2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2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2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2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2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2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2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2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2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2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2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2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2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2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2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2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2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2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2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2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2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2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2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2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2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2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2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2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2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2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2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2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2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2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2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2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2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2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2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2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2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2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2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2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2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2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2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2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2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2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2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2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2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2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2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2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2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2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2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2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2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2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2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2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2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2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2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2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2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2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2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2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2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2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2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2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2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2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2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2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2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2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2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2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2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2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2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2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2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2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2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2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2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2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2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2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2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2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2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2015-10-14T07:09:52Z</cp:lastPrinted>
  <dcterms:created xsi:type="dcterms:W3CDTF">2000-07-15T07:26:51Z</dcterms:created>
  <dcterms:modified xsi:type="dcterms:W3CDTF">2015-10-14T08:49:15Z</dcterms:modified>
</cp:coreProperties>
</file>