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49"/>
  <c r="J37" l="1"/>
  <c r="J36"/>
  <c r="J35"/>
  <c r="J11"/>
  <c r="H54" l="1"/>
  <c r="H49"/>
  <c r="H37"/>
  <c r="H36"/>
  <c r="H35"/>
  <c r="H52"/>
  <c r="H33"/>
  <c r="I29"/>
  <c r="H15"/>
  <c r="H14"/>
  <c r="H11"/>
  <c r="J52"/>
  <c r="J14" l="1"/>
  <c r="J15"/>
  <c r="J54"/>
  <c r="X50" l="1"/>
  <c r="X49"/>
  <c r="T49" l="1"/>
  <c r="S49"/>
  <c r="W19" l="1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<sst xmlns="http://schemas.openxmlformats.org/spreadsheetml/2006/main" count="117" uniqueCount="91">
  <si>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</si>
  <si>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</si>
  <si>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</si>
  <si>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</si>
  <si>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</si>
  <si>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</si>
  <si>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</si>
  <si>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</si>
  <si>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</si>
  <si>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</si>
  <si>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</si>
  <si>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</si>
  <si>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</si>
  <si>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</si>
  <si>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</si>
  <si>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</si>
  <si>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</si>
  <si>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</si>
  <si>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</si>
  <si>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</si>
  <si>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</si>
  <si>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</si>
  <si>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</si>
  <si>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</si>
  <si>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</si>
  <si>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</si>
  <si>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</si>
  <si>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</si>
  <si>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</si>
  <si>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</si>
  <si>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</si>
  <si>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</si>
  <si>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</si>
  <si>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</si>
  <si>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</si>
  <si>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</si>
  <si>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</si>
  <si>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</si>
  <si>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</si>
  <si>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</si>
  <si>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</si>
  <si>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</si>
  <si>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</si>
  <si>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</si>
  <si>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</si>
  <si>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</si>
  <si>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</si>
  <si>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</si>
  <si>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</si>
  <si>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</si>
  <si>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</si>
  <si>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</si>
  <si>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</si>
  <si>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</si>
  <si>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</si>
  <si>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</si>
  <si>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</si>
  <si>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</si>
  <si>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</si>
  <si>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</si>
  <si>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</si>
  <si>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</si>
  <si>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</si>
  <si>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</si>
  <si>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</si>
  <si>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</si>
  <si>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</si>
  <si>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</si>
  <si>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</si>
  <si>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</si>
  <si>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</si>
  <si>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</si>
  <si>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</si>
  <si>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</si>
  <si>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</si>
  <si>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</si>
  <si>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</si>
  <si>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</si>
  <si>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</si>
  <si>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</si>
  <si>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</si>
  <si>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</si>
  <si>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</si>
  <si>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>3500 acres transplantation</t>
  </si>
  <si>
    <t>Transplantation ayacut Nil.Water not reached to Sill level.</t>
  </si>
  <si>
    <t>Transplantation ayacut Nil</t>
  </si>
  <si>
    <t>125 cusecs surplus, 7200 acres transplantation</t>
  </si>
  <si>
    <t xml:space="preserve"> TELANGANA MEDIUM IRRIGATION PROJECTS (BASIN WISE) 
WATER LEVELS as on Dt : 16-09-2015</t>
  </si>
  <si>
    <t>Water Level on 15.09.2015</t>
  </si>
  <si>
    <t>8 gates opened, 11000 cusecs surplus, 19500 acres transplantation</t>
  </si>
  <si>
    <t>1.43 Mcft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</si>
</sst>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25" activePane="bottomLeft" state="frozen"/>
      <selection pane="bottomLeft" activeCell="U29" sqref="U29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5" customWidth="1"/>
    <col min="11" max="11" width="19.7109375" style="76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103" t="s">
        <v>87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1:28" s="19" customFormat="1" ht="45.7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1:28" s="19" customFormat="1" ht="9" customHeight="1">
      <c r="A3" s="92" t="s">
        <v>47</v>
      </c>
      <c r="B3" s="93" t="s">
        <v>0</v>
      </c>
      <c r="C3" s="94" t="s">
        <v>39</v>
      </c>
      <c r="D3" s="92" t="s">
        <v>28</v>
      </c>
      <c r="E3" s="92" t="s">
        <v>1</v>
      </c>
      <c r="F3" s="92"/>
      <c r="G3" s="94" t="s">
        <v>41</v>
      </c>
      <c r="H3" s="97" t="s">
        <v>88</v>
      </c>
      <c r="I3" s="98"/>
      <c r="J3" s="101" t="s">
        <v>29</v>
      </c>
      <c r="K3" s="101"/>
      <c r="L3" s="94" t="s">
        <v>56</v>
      </c>
      <c r="M3" s="94" t="s">
        <v>55</v>
      </c>
      <c r="N3" s="94" t="s">
        <v>58</v>
      </c>
      <c r="O3" s="94" t="s">
        <v>46</v>
      </c>
    </row>
    <row r="4" spans="1:28" s="19" customFormat="1" ht="50.25" customHeight="1">
      <c r="A4" s="92"/>
      <c r="B4" s="93"/>
      <c r="C4" s="95"/>
      <c r="D4" s="92"/>
      <c r="E4" s="92"/>
      <c r="F4" s="92"/>
      <c r="G4" s="95"/>
      <c r="H4" s="99"/>
      <c r="I4" s="100"/>
      <c r="J4" s="101"/>
      <c r="K4" s="101"/>
      <c r="L4" s="95"/>
      <c r="M4" s="95"/>
      <c r="N4" s="95"/>
      <c r="O4" s="95"/>
    </row>
    <row r="5" spans="1:28" s="19" customFormat="1" ht="66.75" customHeight="1">
      <c r="A5" s="92"/>
      <c r="B5" s="93"/>
      <c r="C5" s="95"/>
      <c r="D5" s="92"/>
      <c r="E5" s="77" t="s">
        <v>2</v>
      </c>
      <c r="F5" s="77" t="s">
        <v>27</v>
      </c>
      <c r="G5" s="96"/>
      <c r="H5" s="11" t="s">
        <v>2</v>
      </c>
      <c r="I5" s="33" t="s">
        <v>63</v>
      </c>
      <c r="J5" s="11" t="s">
        <v>2</v>
      </c>
      <c r="K5" s="70" t="s">
        <v>63</v>
      </c>
      <c r="L5" s="96"/>
      <c r="M5" s="96"/>
      <c r="N5" s="96"/>
      <c r="O5" s="96"/>
    </row>
    <row r="6" spans="1:28" s="20" customFormat="1" ht="20.25" customHeight="1">
      <c r="A6" s="92"/>
      <c r="B6" s="93"/>
      <c r="C6" s="96"/>
      <c r="D6" s="92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7">
        <v>1</v>
      </c>
      <c r="B7" s="78">
        <f>+A7+1</f>
        <v>2</v>
      </c>
      <c r="C7" s="77">
        <v>5</v>
      </c>
      <c r="D7" s="77">
        <v>6</v>
      </c>
      <c r="E7" s="77">
        <v>7</v>
      </c>
      <c r="F7" s="77">
        <f>+E7+1</f>
        <v>8</v>
      </c>
      <c r="G7" s="77">
        <v>9</v>
      </c>
      <c r="H7" s="77">
        <v>10</v>
      </c>
      <c r="I7" s="77">
        <v>11</v>
      </c>
      <c r="J7" s="21">
        <v>12</v>
      </c>
      <c r="K7" s="21">
        <v>13</v>
      </c>
      <c r="L7" s="77">
        <v>14</v>
      </c>
      <c r="M7" s="77">
        <v>15</v>
      </c>
      <c r="N7" s="77">
        <v>16</v>
      </c>
      <c r="O7" s="77">
        <v>17</v>
      </c>
      <c r="P7" s="77">
        <v>16</v>
      </c>
      <c r="Q7" s="77">
        <v>17</v>
      </c>
      <c r="R7" s="77">
        <v>18</v>
      </c>
    </row>
    <row r="8" spans="1:28" ht="23.25" customHeight="1">
      <c r="A8" s="86" t="s">
        <v>66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78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1486*0.3048</f>
        <v>452.93280000000004</v>
      </c>
      <c r="I11" s="52">
        <v>389.358</v>
      </c>
      <c r="J11" s="11">
        <f>1486.4*0.3048</f>
        <v>453.05472000000003</v>
      </c>
      <c r="K11" s="52">
        <v>404.81</v>
      </c>
      <c r="L11" s="15">
        <v>178</v>
      </c>
      <c r="M11" s="15">
        <v>0</v>
      </c>
      <c r="N11" s="12">
        <v>0</v>
      </c>
      <c r="O11" s="14" t="s">
        <v>85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84</v>
      </c>
      <c r="R12" s="1" t="e">
        <f>IF(#REF!="Full",1,0)</f>
        <v>#REF!</v>
      </c>
    </row>
    <row r="13" spans="1:28" ht="37.5" customHeight="1">
      <c r="A13" s="14"/>
      <c r="B13" s="78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3">
        <v>122.383</v>
      </c>
      <c r="J15" s="11">
        <f>1447.33*0.3048</f>
        <v>441.14618400000001</v>
      </c>
      <c r="K15" s="53">
        <v>122.383</v>
      </c>
      <c r="L15" s="15">
        <v>91</v>
      </c>
      <c r="M15" s="15">
        <v>0</v>
      </c>
      <c r="N15" s="15">
        <v>16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8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285.7</v>
      </c>
      <c r="I18" s="52">
        <v>1046.771</v>
      </c>
      <c r="J18" s="11">
        <v>285.7</v>
      </c>
      <c r="K18" s="52">
        <v>1046.771</v>
      </c>
      <c r="L18" s="15">
        <v>0</v>
      </c>
      <c r="M18" s="15">
        <v>0</v>
      </c>
      <c r="N18" s="12">
        <v>1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355.12200000000001</v>
      </c>
      <c r="I19" s="52">
        <v>286.512</v>
      </c>
      <c r="J19" s="55">
        <v>355.24400000000003</v>
      </c>
      <c r="K19" s="52">
        <v>300.8</v>
      </c>
      <c r="L19" s="15">
        <v>165.36</v>
      </c>
      <c r="M19" s="15">
        <v>0</v>
      </c>
      <c r="N19" s="34">
        <v>11.2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74">
        <v>234.15</v>
      </c>
      <c r="I20" s="68">
        <v>1151</v>
      </c>
      <c r="J20" s="74">
        <v>234.15</v>
      </c>
      <c r="K20" s="68">
        <v>1151</v>
      </c>
      <c r="L20" s="15">
        <v>0</v>
      </c>
      <c r="M20" s="15">
        <v>150</v>
      </c>
      <c r="N20" s="34">
        <v>0</v>
      </c>
      <c r="O20" s="57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323.2</v>
      </c>
      <c r="I21" s="15">
        <v>208</v>
      </c>
      <c r="J21" s="11">
        <v>323.14999999999998</v>
      </c>
      <c r="K21" s="15">
        <v>205</v>
      </c>
      <c r="L21" s="52">
        <v>0</v>
      </c>
      <c r="M21" s="15">
        <v>24.84</v>
      </c>
      <c r="N21" s="34">
        <v>1</v>
      </c>
      <c r="O21" s="14"/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13.8</v>
      </c>
      <c r="O23" s="54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277.25</v>
      </c>
      <c r="I24" s="52">
        <v>534.678</v>
      </c>
      <c r="J24" s="11">
        <v>277.39999999999998</v>
      </c>
      <c r="K24" s="52">
        <v>557.53</v>
      </c>
      <c r="L24" s="15">
        <v>230</v>
      </c>
      <c r="M24" s="15">
        <v>0</v>
      </c>
      <c r="N24" s="34">
        <v>6.4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71">
        <v>153.9</v>
      </c>
      <c r="I25" s="69">
        <v>382</v>
      </c>
      <c r="J25" s="71">
        <v>153.9</v>
      </c>
      <c r="K25" s="69">
        <v>382</v>
      </c>
      <c r="L25" s="15">
        <v>0</v>
      </c>
      <c r="M25" s="15">
        <v>0</v>
      </c>
      <c r="N25" s="34">
        <v>2.2000000000000002</v>
      </c>
      <c r="O25" s="14"/>
      <c r="P25" s="19"/>
    </row>
    <row r="26" spans="1:24" ht="69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80">
        <v>239</v>
      </c>
      <c r="I26" s="15">
        <v>6740</v>
      </c>
      <c r="J26" s="80">
        <v>239</v>
      </c>
      <c r="K26" s="15">
        <v>6740</v>
      </c>
      <c r="L26" s="61">
        <v>0</v>
      </c>
      <c r="M26" s="61">
        <v>50</v>
      </c>
      <c r="N26" s="34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72" t="s">
        <v>60</v>
      </c>
      <c r="I27" s="62" t="s">
        <v>60</v>
      </c>
      <c r="J27" s="7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4">
        <v>180</v>
      </c>
      <c r="M28" s="65">
        <v>180</v>
      </c>
      <c r="N28" s="34">
        <v>3.2</v>
      </c>
      <c r="O28" s="63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3">
        <v>151</v>
      </c>
      <c r="I29" s="69">
        <f>358</f>
        <v>358</v>
      </c>
      <c r="J29" s="73">
        <v>151.5</v>
      </c>
      <c r="K29" s="69">
        <v>408</v>
      </c>
      <c r="L29" s="66">
        <v>100</v>
      </c>
      <c r="M29" s="66">
        <v>50</v>
      </c>
      <c r="N29" s="34">
        <v>5.2</v>
      </c>
      <c r="O29" s="14"/>
      <c r="P29" s="19"/>
    </row>
    <row r="30" spans="1:24" ht="38.1" customHeight="1">
      <c r="A30" s="14"/>
      <c r="B30" s="78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2">
        <v>49.926000000000002</v>
      </c>
      <c r="J31" s="11">
        <v>348.23</v>
      </c>
      <c r="K31" s="52">
        <v>49.926000000000002</v>
      </c>
      <c r="L31" s="15">
        <v>0</v>
      </c>
      <c r="M31" s="15">
        <v>0</v>
      </c>
      <c r="N31" s="12">
        <v>0</v>
      </c>
      <c r="O31" s="14" t="s">
        <v>85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157.30000000000001</v>
      </c>
      <c r="I32" s="52">
        <v>234.96700000000001</v>
      </c>
      <c r="J32" s="11">
        <v>157.30000000000001</v>
      </c>
      <c r="K32" s="52">
        <v>234.96700000000001</v>
      </c>
      <c r="L32" s="15">
        <v>0</v>
      </c>
      <c r="M32" s="15">
        <v>0</v>
      </c>
      <c r="N32" s="15">
        <v>0</v>
      </c>
      <c r="O32" s="14" t="s">
        <v>83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82.2</v>
      </c>
      <c r="J33" s="11">
        <f>1455.5*0.3048</f>
        <v>443.63640000000004</v>
      </c>
      <c r="K33" s="15">
        <v>83.63</v>
      </c>
      <c r="L33" s="15" t="s">
        <v>90</v>
      </c>
      <c r="M33" s="15">
        <v>0</v>
      </c>
      <c r="N33" s="12">
        <v>40</v>
      </c>
      <c r="O33" s="14" t="s">
        <v>85</v>
      </c>
      <c r="R33" s="1" t="e">
        <f>IF(#REF!="Full",1,0)</f>
        <v>#REF!</v>
      </c>
    </row>
    <row r="34" spans="1:25" ht="60" customHeight="1">
      <c r="A34" s="14"/>
      <c r="B34" s="78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(6*2.54)/100+(17*0.3048)+D35</f>
        <v>112.334</v>
      </c>
      <c r="I35" s="15">
        <v>240</v>
      </c>
      <c r="J35" s="11">
        <f>(6*2.54)/100+(17*0.3048)+D35</f>
        <v>112.334</v>
      </c>
      <c r="K35" s="15">
        <v>240</v>
      </c>
      <c r="L35" s="15">
        <v>0</v>
      </c>
      <c r="M35" s="15">
        <v>0</v>
      </c>
      <c r="N35" s="34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(10*2.54)/100+(32*0.3048)+D36</f>
        <v>96.777599999999993</v>
      </c>
      <c r="I36" s="15">
        <v>1800.91</v>
      </c>
      <c r="J36" s="11">
        <f>(0*2.54)/100+(33*0.3048)+D36</f>
        <v>96.828400000000002</v>
      </c>
      <c r="K36" s="15">
        <v>1832.59</v>
      </c>
      <c r="L36" s="15">
        <v>376</v>
      </c>
      <c r="M36" s="15">
        <v>0</v>
      </c>
      <c r="N36" s="12">
        <v>19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(0*2.54)/100+(24*0.3048)+D37</f>
        <v>199.64520000000002</v>
      </c>
      <c r="I37" s="15">
        <v>939</v>
      </c>
      <c r="J37" s="11">
        <f>(1*2.54)/100+(24*0.3048)+D37</f>
        <v>199.67060000000001</v>
      </c>
      <c r="K37" s="15">
        <v>948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77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81.239999999999995</v>
      </c>
      <c r="I40" s="15">
        <v>557.89</v>
      </c>
      <c r="J40" s="55">
        <v>81.09</v>
      </c>
      <c r="K40" s="15">
        <v>537.923</v>
      </c>
      <c r="L40" s="15">
        <v>4135</v>
      </c>
      <c r="M40" s="15">
        <v>30</v>
      </c>
      <c r="N40" s="34">
        <v>7.4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73.599999999999994</v>
      </c>
      <c r="I41" s="14">
        <v>653.85</v>
      </c>
      <c r="J41" s="11">
        <v>73.45</v>
      </c>
      <c r="K41" s="14">
        <v>624.4</v>
      </c>
      <c r="L41" s="15">
        <v>11250</v>
      </c>
      <c r="M41" s="15">
        <v>250</v>
      </c>
      <c r="N41" s="12">
        <v>50</v>
      </c>
      <c r="O41" s="29" t="s">
        <v>89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111</v>
      </c>
      <c r="I42" s="15">
        <v>38</v>
      </c>
      <c r="J42" s="11">
        <v>110.9</v>
      </c>
      <c r="K42" s="15">
        <v>37</v>
      </c>
      <c r="L42" s="15">
        <v>0</v>
      </c>
      <c r="M42" s="15">
        <v>0</v>
      </c>
      <c r="N42" s="34">
        <v>12.6</v>
      </c>
      <c r="O42" s="50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7"/>
      <c r="I43" s="14"/>
      <c r="J43" s="77"/>
      <c r="K43" s="14"/>
      <c r="L43" s="15" t="s">
        <v>60</v>
      </c>
      <c r="M43" s="15" t="s">
        <v>60</v>
      </c>
      <c r="N43" s="15" t="s">
        <v>60</v>
      </c>
      <c r="O43" s="44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7">
        <v>124.5</v>
      </c>
      <c r="I44" s="14"/>
      <c r="J44" s="77">
        <v>124.5</v>
      </c>
      <c r="K44" s="14"/>
      <c r="L44" s="92" t="s">
        <v>72</v>
      </c>
      <c r="M44" s="92"/>
      <c r="N44" s="92"/>
      <c r="O44" s="92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123.07</v>
      </c>
      <c r="I45" s="15">
        <v>7495</v>
      </c>
      <c r="J45" s="11">
        <v>123.13</v>
      </c>
      <c r="K45" s="15">
        <v>7550</v>
      </c>
      <c r="L45" s="12">
        <v>637</v>
      </c>
      <c r="M45" s="12">
        <v>0</v>
      </c>
      <c r="N45" s="15">
        <v>46</v>
      </c>
      <c r="O45" s="14"/>
      <c r="R45" s="1"/>
    </row>
    <row r="46" spans="1:25" s="18" customFormat="1" ht="46.5" customHeight="1">
      <c r="A46" s="92" t="s">
        <v>69</v>
      </c>
      <c r="B46" s="92"/>
      <c r="C46" s="21">
        <f t="shared" ref="C46:G46" si="0">SUM(C11:C45)</f>
        <v>349582</v>
      </c>
      <c r="D46" s="21">
        <f t="shared" si="0"/>
        <v>6233.8550000000005</v>
      </c>
      <c r="E46" s="77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26038.680999999997</v>
      </c>
      <c r="J46" s="11"/>
      <c r="K46" s="21">
        <f>SUM(K11:K45)</f>
        <v>26184.965999999997</v>
      </c>
      <c r="L46" s="21"/>
      <c r="M46" s="21"/>
      <c r="N46" s="21"/>
      <c r="O46" s="77"/>
      <c r="R46" s="5"/>
    </row>
    <row r="47" spans="1:25" s="6" customFormat="1" ht="64.5" customHeight="1">
      <c r="A47" s="83" t="s">
        <v>67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5"/>
      <c r="R47" s="1"/>
    </row>
    <row r="48" spans="1:25" s="6" customFormat="1" ht="38.1" customHeight="1">
      <c r="A48" s="14"/>
      <c r="B48" s="78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5">
        <v>37.028500000000001</v>
      </c>
      <c r="J50" s="11">
        <v>386.34314000000001</v>
      </c>
      <c r="K50" s="55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7"/>
      <c r="B51" s="78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85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7"/>
      <c r="B53" s="78" t="s">
        <v>65</v>
      </c>
      <c r="C53" s="21"/>
      <c r="D53" s="21"/>
      <c r="E53" s="11"/>
      <c r="F53" s="11"/>
      <c r="G53" s="11"/>
      <c r="H53" s="77"/>
      <c r="I53" s="14"/>
      <c r="J53" s="77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(25*0.3048)+(2*2.54)/100+D54</f>
        <v>251.4708</v>
      </c>
      <c r="I54" s="15">
        <v>2254.14</v>
      </c>
      <c r="J54" s="11">
        <f>(25*0.3048)+(2*2.54)/100+D54</f>
        <v>251.4708</v>
      </c>
      <c r="K54" s="15">
        <v>2254.14</v>
      </c>
      <c r="L54" s="12">
        <v>0</v>
      </c>
      <c r="M54" s="12">
        <v>0</v>
      </c>
      <c r="N54" s="34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8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95.05</v>
      </c>
      <c r="I56" s="14">
        <v>2035</v>
      </c>
      <c r="J56" s="11">
        <v>95.13</v>
      </c>
      <c r="K56" s="14">
        <v>2077</v>
      </c>
      <c r="L56" s="12">
        <v>190</v>
      </c>
      <c r="M56" s="12">
        <v>0</v>
      </c>
      <c r="N56" s="34">
        <v>0</v>
      </c>
      <c r="O56" s="14" t="s">
        <v>82</v>
      </c>
      <c r="P56" s="77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117.65</v>
      </c>
      <c r="I57" s="15">
        <v>544.29</v>
      </c>
      <c r="J57" s="11">
        <v>117.69</v>
      </c>
      <c r="K57" s="15">
        <v>562.07000000000005</v>
      </c>
      <c r="L57" s="15">
        <v>101.62</v>
      </c>
      <c r="M57" s="15">
        <v>0</v>
      </c>
      <c r="N57" s="34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195.376</v>
      </c>
      <c r="I58" s="15">
        <v>397</v>
      </c>
      <c r="J58" s="11">
        <v>195.376</v>
      </c>
      <c r="K58" s="15">
        <v>397</v>
      </c>
      <c r="L58" s="12">
        <v>150</v>
      </c>
      <c r="M58" s="12">
        <v>10</v>
      </c>
      <c r="N58" s="15">
        <v>1</v>
      </c>
      <c r="O58" s="44" t="s">
        <v>86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7"/>
      <c r="B59" s="78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5722.3485000000001</v>
      </c>
      <c r="J59" s="11"/>
      <c r="K59" s="21">
        <f t="shared" ref="K59" si="3">SUM(K49:K58)</f>
        <v>5782.1284999999998</v>
      </c>
      <c r="L59" s="12"/>
      <c r="M59" s="12"/>
      <c r="N59" s="12"/>
      <c r="O59" s="14"/>
    </row>
    <row r="60" spans="1:24" s="6" customFormat="1" ht="38.1" customHeight="1">
      <c r="A60" s="77"/>
      <c r="B60" s="78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31761.029499999997</v>
      </c>
      <c r="J60" s="11"/>
      <c r="K60" s="21">
        <f t="shared" ref="K60" si="6">K59+K46</f>
        <v>31967.094499999996</v>
      </c>
      <c r="L60" s="12"/>
      <c r="M60" s="12"/>
      <c r="N60" s="12"/>
      <c r="O60" s="14"/>
    </row>
    <row r="61" spans="1:24" s="6" customFormat="1" ht="15.75">
      <c r="A61" s="79"/>
      <c r="B61" s="102" t="s">
        <v>68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29"/>
      <c r="N61" s="29"/>
      <c r="O61" s="30"/>
    </row>
    <row r="62" spans="1:24" s="6" customFormat="1" ht="15" customHeight="1">
      <c r="A62" s="81" t="s">
        <v>76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1:24" s="6" customFormat="1" ht="22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1:24" s="6" customFormat="1" ht="15" hidden="1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2015-09-16T09:51:42Z</cp:lastPrinted>
  <dcterms:created xsi:type="dcterms:W3CDTF">2000-07-15T07:26:51Z</dcterms:created>
  <dcterms:modified xsi:type="dcterms:W3CDTF">2015-09-16T09:51:43Z</dcterms:modified>
</cp:coreProperties>
</file>