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3" i="3"/>
  <c r="J54" l="1"/>
  <c r="J37"/>
  <c r="J36"/>
  <c r="J15"/>
  <c r="H37" l="1"/>
  <c r="H36"/>
  <c r="H54"/>
  <c r="H52"/>
  <c r="H33"/>
  <c r="H15"/>
  <c r="H14"/>
  <c r="H11"/>
  <c r="J52" l="1"/>
  <c r="J11" l="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<sst xmlns="http://schemas.openxmlformats.org/spreadsheetml/2006/main" count="135" uniqueCount="93">
  <si>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</si>
  <si>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</si>
  <si>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</si>
  <si>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</si>
  <si>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</si>
  <si>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</si>
  <si>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</si>
  <si>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</si>
  <si>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</si>
  <si>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</si>
  <si>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</si>
  <si>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</si>
  <si>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</si>
  <si>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</si>
  <si>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</si>
  <si>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</si>
  <si>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</si>
  <si>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</si>
  <si>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</si>
  <si>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</si>
  <si>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</si>
  <si>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</si>
  <si>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</si>
  <si>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</si>
  <si>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</si>
  <si>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</si>
  <si>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</si>
  <si>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</si>
  <si>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</si>
  <si>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</si>
  <si>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</si>
  <si>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</si>
  <si>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</si>
  <si>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</si>
  <si>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</si>
  <si>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</si>
  <si>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</si>
  <si>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</si>
  <si>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</si>
  <si>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</si>
  <si>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</si>
  <si>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</si>
  <si>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</si>
  <si>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</si>
  <si>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</si>
  <si>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</si>
  <si>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</si>
  <si>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</si>
  <si>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</si>
  <si>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</si>
  <si>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</si>
  <si>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</si>
  <si>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</si>
  <si>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</si>
  <si>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</si>
  <si>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</si>
  <si>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</si>
  <si>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</si>
  <si>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</si>
  <si>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</si>
  <si>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</si>
  <si>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</si>
  <si>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</si>
  <si>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</si>
  <si>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</si>
  <si>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</si>
  <si>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</si>
  <si>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</si>
  <si>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</si>
  <si>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</si>
  <si>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</si>
  <si>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</si>
  <si>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</si>
  <si>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</si>
  <si>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</si>
  <si>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</si>
  <si>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</si>
  <si>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</si>
  <si>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</si>
  <si>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</si>
  <si>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</si>
  <si>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</si>
  <si>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</si>
  <si>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</si>
  <si>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</si>
  <si>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</si>
  <si>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</si>
  <si>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</si>
  <si>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</si>
  <si>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 xml:space="preserve"> TELANGANA MEDIUM IRRIGATION PROJECTS (BASIN WISE) 
DAILY WATER LEVELS on 16.10.2015.</t>
  </si>
  <si>
    <t>Yesterday Water level i.e., on 15.10.2015</t>
  </si>
  <si>
    <t>Today's Water level i.e., on 16.10.2015</t>
  </si>
  <si>
    <t>2' canal water discharge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</si>
</sst>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9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T11" sqref="T11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2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81" t="s">
        <v>89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29" s="19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29" s="19" customFormat="1" ht="9" customHeight="1">
      <c r="A3" s="90" t="s">
        <v>41</v>
      </c>
      <c r="B3" s="93" t="s">
        <v>0</v>
      </c>
      <c r="C3" s="90" t="s">
        <v>73</v>
      </c>
      <c r="D3" s="90" t="s">
        <v>72</v>
      </c>
      <c r="E3" s="90" t="s">
        <v>71</v>
      </c>
      <c r="F3" s="90" t="s">
        <v>1</v>
      </c>
      <c r="G3" s="90"/>
      <c r="H3" s="95" t="s">
        <v>90</v>
      </c>
      <c r="I3" s="96"/>
      <c r="J3" s="95" t="s">
        <v>91</v>
      </c>
      <c r="K3" s="96"/>
      <c r="L3" s="87" t="s">
        <v>49</v>
      </c>
      <c r="M3" s="87" t="s">
        <v>69</v>
      </c>
      <c r="N3" s="87" t="s">
        <v>70</v>
      </c>
      <c r="O3" s="87" t="s">
        <v>50</v>
      </c>
      <c r="P3" s="87" t="s">
        <v>67</v>
      </c>
    </row>
    <row r="4" spans="1:29" s="19" customFormat="1" ht="60.75" customHeight="1">
      <c r="A4" s="90"/>
      <c r="B4" s="93"/>
      <c r="C4" s="90"/>
      <c r="D4" s="90"/>
      <c r="E4" s="90"/>
      <c r="F4" s="90"/>
      <c r="G4" s="90"/>
      <c r="H4" s="97"/>
      <c r="I4" s="98"/>
      <c r="J4" s="97"/>
      <c r="K4" s="98"/>
      <c r="L4" s="88"/>
      <c r="M4" s="88"/>
      <c r="N4" s="88"/>
      <c r="O4" s="88"/>
      <c r="P4" s="88"/>
    </row>
    <row r="5" spans="1:29" s="19" customFormat="1" ht="48.75" customHeight="1">
      <c r="A5" s="90"/>
      <c r="B5" s="93"/>
      <c r="C5" s="90"/>
      <c r="D5" s="90"/>
      <c r="E5" s="90"/>
      <c r="F5" s="79" t="s">
        <v>2</v>
      </c>
      <c r="G5" s="79" t="s">
        <v>68</v>
      </c>
      <c r="H5" s="79" t="s">
        <v>2</v>
      </c>
      <c r="I5" s="79" t="s">
        <v>68</v>
      </c>
      <c r="J5" s="11" t="s">
        <v>2</v>
      </c>
      <c r="K5" s="79" t="s">
        <v>68</v>
      </c>
      <c r="L5" s="89"/>
      <c r="M5" s="89"/>
      <c r="N5" s="89"/>
      <c r="O5" s="89"/>
      <c r="P5" s="88"/>
    </row>
    <row r="6" spans="1:29" s="20" customFormat="1" ht="34.5" customHeight="1">
      <c r="A6" s="90"/>
      <c r="B6" s="93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9"/>
    </row>
    <row r="7" spans="1:29" s="19" customFormat="1" ht="26.25">
      <c r="A7" s="79">
        <v>1</v>
      </c>
      <c r="B7" s="78">
        <f>+A7+1</f>
        <v>2</v>
      </c>
      <c r="C7" s="78">
        <v>3</v>
      </c>
      <c r="D7" s="79">
        <v>4</v>
      </c>
      <c r="E7" s="79">
        <v>5</v>
      </c>
      <c r="F7" s="79">
        <v>6</v>
      </c>
      <c r="G7" s="79">
        <v>7</v>
      </c>
      <c r="H7" s="21">
        <v>8</v>
      </c>
      <c r="I7" s="21">
        <v>9</v>
      </c>
      <c r="J7" s="79">
        <v>10</v>
      </c>
      <c r="K7" s="79">
        <v>11</v>
      </c>
      <c r="L7" s="21">
        <v>12</v>
      </c>
      <c r="M7" s="21">
        <v>13</v>
      </c>
      <c r="N7" s="79">
        <v>14</v>
      </c>
      <c r="O7" s="79">
        <v>15</v>
      </c>
      <c r="P7" s="21">
        <v>16</v>
      </c>
      <c r="Q7" s="41">
        <v>16</v>
      </c>
      <c r="R7" s="79">
        <v>17</v>
      </c>
      <c r="S7" s="79"/>
    </row>
    <row r="8" spans="1:29" ht="23.25" customHeight="1">
      <c r="A8" s="94" t="s">
        <v>56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</row>
    <row r="9" spans="1:29" ht="24" customHeight="1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</row>
    <row r="10" spans="1:29" ht="63.75" customHeight="1">
      <c r="A10" s="14"/>
      <c r="B10" s="78" t="s">
        <v>30</v>
      </c>
      <c r="C10" s="78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9"/>
      <c r="O10" s="37"/>
      <c r="P10" s="14"/>
    </row>
    <row r="11" spans="1:29" s="101" customFormat="1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9" s="101" customFormat="1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76" t="s">
        <v>76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9" ht="51" customHeight="1">
      <c r="A13" s="14"/>
      <c r="B13" s="78" t="s">
        <v>31</v>
      </c>
      <c r="C13" s="78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s="101" customFormat="1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>
        <v>0</v>
      </c>
      <c r="P14" s="30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9" s="101" customFormat="1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1447*0.3048</f>
        <v>441.04560000000004</v>
      </c>
      <c r="I15" s="15">
        <v>108.583</v>
      </c>
      <c r="J15" s="11">
        <f>1446.91*0.3048</f>
        <v>441.01816800000006</v>
      </c>
      <c r="K15" s="15">
        <v>105.232</v>
      </c>
      <c r="L15" s="15">
        <v>0</v>
      </c>
      <c r="M15" s="15">
        <v>0</v>
      </c>
      <c r="N15" s="14" t="s">
        <v>64</v>
      </c>
      <c r="O15" s="15">
        <v>0</v>
      </c>
      <c r="P15" s="30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9" s="101" customFormat="1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>
        <v>0</v>
      </c>
      <c r="P16" s="30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3.75" customHeight="1">
      <c r="A17" s="14"/>
      <c r="B17" s="78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s="101" customFormat="1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286.25</v>
      </c>
      <c r="I18" s="15">
        <v>1170.2339999999999</v>
      </c>
      <c r="J18" s="11">
        <v>286.25</v>
      </c>
      <c r="K18" s="15">
        <v>1170.2339999999999</v>
      </c>
      <c r="L18" s="15">
        <v>0</v>
      </c>
      <c r="M18" s="15">
        <v>0</v>
      </c>
      <c r="N18" s="14">
        <v>18000</v>
      </c>
      <c r="O18" s="12">
        <v>0</v>
      </c>
      <c r="P18" s="30"/>
      <c r="Q18" s="19"/>
      <c r="R18" s="1"/>
      <c r="S18" s="1"/>
      <c r="T18" s="1"/>
      <c r="U18" s="1"/>
      <c r="V18" s="2"/>
      <c r="W18" s="3"/>
      <c r="X18" s="3"/>
      <c r="Y18" s="3"/>
      <c r="Z18" s="1"/>
    </row>
    <row r="19" spans="1:26" s="101" customFormat="1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355.89400000000001</v>
      </c>
      <c r="I19" s="15">
        <v>381.91199999999998</v>
      </c>
      <c r="J19" s="11">
        <v>355.85399999999998</v>
      </c>
      <c r="K19" s="15">
        <v>377.72</v>
      </c>
      <c r="L19" s="15">
        <v>0</v>
      </c>
      <c r="M19" s="15">
        <v>0</v>
      </c>
      <c r="N19" s="12">
        <v>1000</v>
      </c>
      <c r="O19" s="33">
        <v>0</v>
      </c>
      <c r="P19" s="65" t="s">
        <v>75</v>
      </c>
      <c r="Q19" s="19" t="s">
        <v>27</v>
      </c>
      <c r="R19" s="1"/>
      <c r="S19" s="1"/>
      <c r="T19" s="1"/>
      <c r="U19" s="1"/>
      <c r="V19" s="2">
        <v>355.94499999999999</v>
      </c>
      <c r="W19" s="66">
        <v>390.29599999999999</v>
      </c>
      <c r="X19" s="3">
        <v>97.03</v>
      </c>
      <c r="Y19" s="4">
        <v>0</v>
      </c>
      <c r="Z19" s="1">
        <v>0</v>
      </c>
    </row>
    <row r="20" spans="1:26" s="103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59">
        <v>237.5</v>
      </c>
      <c r="I20" s="60">
        <v>2113</v>
      </c>
      <c r="J20" s="59">
        <v>237.5</v>
      </c>
      <c r="K20" s="60">
        <v>2113</v>
      </c>
      <c r="L20" s="15">
        <v>0</v>
      </c>
      <c r="M20" s="15">
        <v>150</v>
      </c>
      <c r="N20" s="14">
        <v>15000</v>
      </c>
      <c r="O20" s="33">
        <v>0</v>
      </c>
      <c r="P20" s="69" t="s">
        <v>85</v>
      </c>
      <c r="Q20" s="19"/>
      <c r="R20" s="1"/>
      <c r="S20" s="1"/>
      <c r="T20" s="1"/>
      <c r="U20" s="1"/>
      <c r="V20" s="2"/>
      <c r="W20" s="3"/>
      <c r="X20" s="3"/>
      <c r="Y20" s="67"/>
      <c r="Z20" s="68"/>
    </row>
    <row r="21" spans="1:26" s="101" customFormat="1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325.8</v>
      </c>
      <c r="I21" s="15">
        <v>342</v>
      </c>
      <c r="J21" s="11">
        <v>325.7</v>
      </c>
      <c r="K21" s="15">
        <v>336</v>
      </c>
      <c r="L21" s="37">
        <v>0</v>
      </c>
      <c r="M21" s="15">
        <v>35</v>
      </c>
      <c r="N21" s="14">
        <v>2500</v>
      </c>
      <c r="O21" s="33">
        <v>0</v>
      </c>
      <c r="P21" s="69" t="s">
        <v>87</v>
      </c>
      <c r="Q21" s="19"/>
      <c r="R21" s="1"/>
      <c r="S21" s="1"/>
      <c r="T21" s="1"/>
      <c r="U21" s="1"/>
      <c r="V21" s="2"/>
      <c r="W21" s="66"/>
      <c r="X21" s="3"/>
      <c r="Y21" s="4"/>
      <c r="Z21" s="1"/>
    </row>
    <row r="22" spans="1:26" s="103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147.19999999999999</v>
      </c>
      <c r="I22" s="15">
        <v>727</v>
      </c>
      <c r="J22" s="11">
        <v>147.15</v>
      </c>
      <c r="K22" s="15">
        <v>710</v>
      </c>
      <c r="L22" s="15">
        <v>0</v>
      </c>
      <c r="M22" s="15">
        <v>90</v>
      </c>
      <c r="N22" s="14">
        <v>6000</v>
      </c>
      <c r="O22" s="12">
        <v>0</v>
      </c>
      <c r="P22" s="69" t="s">
        <v>88</v>
      </c>
      <c r="Q22" s="19"/>
      <c r="R22" s="1"/>
      <c r="S22" s="1"/>
      <c r="T22" s="1"/>
      <c r="U22" s="1"/>
      <c r="V22" s="2"/>
      <c r="W22" s="3"/>
      <c r="X22" s="3"/>
      <c r="Y22" s="70"/>
      <c r="Z22" s="68"/>
    </row>
    <row r="23" spans="1:26" s="101" customFormat="1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14">
        <v>500</v>
      </c>
      <c r="O23" s="33">
        <v>0</v>
      </c>
      <c r="P23" s="30"/>
      <c r="Q23" s="19"/>
      <c r="R23" s="1"/>
      <c r="S23" s="1"/>
      <c r="T23" s="1"/>
      <c r="U23" s="1"/>
      <c r="V23" s="2" t="s">
        <v>65</v>
      </c>
      <c r="W23" s="3"/>
      <c r="X23" s="3"/>
      <c r="Y23" s="3"/>
      <c r="Z23" s="1"/>
    </row>
    <row r="24" spans="1:26" s="101" customFormat="1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277.3</v>
      </c>
      <c r="K24" s="15">
        <v>544.178</v>
      </c>
      <c r="L24" s="15">
        <v>0</v>
      </c>
      <c r="M24" s="15">
        <v>0</v>
      </c>
      <c r="N24" s="14">
        <v>6900</v>
      </c>
      <c r="O24" s="33">
        <v>0</v>
      </c>
      <c r="P24" s="29"/>
      <c r="Q24" s="19"/>
      <c r="R24" s="1"/>
      <c r="S24" s="1"/>
      <c r="T24" s="1"/>
      <c r="U24" s="1"/>
      <c r="V24" s="2"/>
      <c r="W24" s="3"/>
      <c r="X24" s="3"/>
      <c r="Y24" s="3"/>
      <c r="Z24" s="1"/>
    </row>
    <row r="25" spans="1:26" s="101" customFormat="1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1">
        <v>154.65</v>
      </c>
      <c r="I25" s="60">
        <v>456</v>
      </c>
      <c r="J25" s="61">
        <v>154.65</v>
      </c>
      <c r="K25" s="60">
        <v>456</v>
      </c>
      <c r="L25" s="15">
        <v>0</v>
      </c>
      <c r="M25" s="15">
        <v>9.36</v>
      </c>
      <c r="N25" s="14">
        <v>2000</v>
      </c>
      <c r="O25" s="15">
        <v>0</v>
      </c>
      <c r="P25" s="69"/>
      <c r="Q25" s="19"/>
      <c r="R25" s="1"/>
      <c r="S25" s="1"/>
      <c r="T25" s="1"/>
      <c r="U25" s="1"/>
      <c r="V25" s="1"/>
      <c r="W25" s="1"/>
      <c r="X25" s="1"/>
      <c r="Y25" s="1"/>
      <c r="Z25" s="1"/>
    </row>
    <row r="26" spans="1:26" s="101" customFormat="1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59">
        <v>239</v>
      </c>
      <c r="I26" s="15">
        <v>6740</v>
      </c>
      <c r="J26" s="59">
        <v>239</v>
      </c>
      <c r="K26" s="15">
        <v>6740</v>
      </c>
      <c r="L26" s="38">
        <v>0</v>
      </c>
      <c r="M26" s="38">
        <v>150</v>
      </c>
      <c r="N26" s="14">
        <v>9500</v>
      </c>
      <c r="O26" s="33">
        <v>0</v>
      </c>
      <c r="P26" s="69" t="s">
        <v>85</v>
      </c>
      <c r="Q26" s="19"/>
      <c r="R26" s="1"/>
      <c r="S26" s="1"/>
      <c r="T26" s="1"/>
      <c r="U26" s="1"/>
      <c r="V26" s="1"/>
      <c r="W26" s="1"/>
      <c r="X26" s="1"/>
      <c r="Y26" s="1"/>
      <c r="Z26" s="1"/>
    </row>
    <row r="27" spans="1:26" s="101" customFormat="1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2" t="s">
        <v>52</v>
      </c>
      <c r="I27" s="63" t="s">
        <v>52</v>
      </c>
      <c r="J27" s="62" t="s">
        <v>52</v>
      </c>
      <c r="K27" s="63" t="s">
        <v>52</v>
      </c>
      <c r="L27" s="63" t="s">
        <v>52</v>
      </c>
      <c r="M27" s="63" t="s">
        <v>52</v>
      </c>
      <c r="N27" s="71" t="s">
        <v>64</v>
      </c>
      <c r="O27" s="12">
        <v>0</v>
      </c>
      <c r="P27" s="21" t="s">
        <v>60</v>
      </c>
      <c r="Q27" s="19"/>
      <c r="R27" s="1"/>
      <c r="S27" s="1"/>
      <c r="T27" s="1"/>
      <c r="U27" s="1"/>
      <c r="V27" s="1"/>
      <c r="W27" s="1"/>
      <c r="X27" s="1"/>
      <c r="Y27" s="1"/>
      <c r="Z27" s="1"/>
    </row>
    <row r="28" spans="1:26" s="101" customFormat="1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2">
        <v>0</v>
      </c>
      <c r="M28" s="73">
        <v>0</v>
      </c>
      <c r="N28" s="12">
        <v>1000</v>
      </c>
      <c r="O28" s="33">
        <v>0</v>
      </c>
      <c r="P28" s="74" t="s">
        <v>60</v>
      </c>
      <c r="Q28" s="19"/>
      <c r="R28" s="1"/>
      <c r="S28" s="1"/>
      <c r="T28" s="1"/>
      <c r="U28" s="1"/>
      <c r="V28" s="1"/>
      <c r="W28" s="1"/>
      <c r="X28" s="1"/>
      <c r="Y28" s="1"/>
      <c r="Z28" s="1"/>
    </row>
    <row r="29" spans="1:26" s="101" customFormat="1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4">
        <v>151.19999999999999</v>
      </c>
      <c r="I29" s="60">
        <v>377</v>
      </c>
      <c r="J29" s="64">
        <v>151.19999999999999</v>
      </c>
      <c r="K29" s="60">
        <v>377</v>
      </c>
      <c r="L29" s="72">
        <v>0</v>
      </c>
      <c r="M29" s="72">
        <v>55</v>
      </c>
      <c r="N29" s="14">
        <v>2000</v>
      </c>
      <c r="O29" s="33">
        <v>0</v>
      </c>
      <c r="P29" s="69" t="s">
        <v>86</v>
      </c>
      <c r="Q29" s="19"/>
      <c r="R29" s="1"/>
      <c r="S29" s="1"/>
      <c r="T29" s="1"/>
      <c r="U29" s="1"/>
      <c r="V29" s="1"/>
      <c r="W29" s="1"/>
      <c r="X29" s="1"/>
      <c r="Y29" s="1"/>
      <c r="Z29" s="1"/>
    </row>
    <row r="30" spans="1:26" ht="63.75" customHeight="1">
      <c r="A30" s="14"/>
      <c r="B30" s="78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s="101" customFormat="1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>
        <v>0</v>
      </c>
      <c r="P31" s="30"/>
      <c r="Q31" s="1"/>
      <c r="R31" s="1"/>
      <c r="S31" s="1" t="s">
        <v>82</v>
      </c>
      <c r="T31" s="1"/>
      <c r="U31" s="1"/>
      <c r="V31" s="1"/>
      <c r="W31" s="11"/>
      <c r="X31" s="1"/>
      <c r="Y31" s="1"/>
      <c r="Z31" s="1"/>
    </row>
    <row r="32" spans="1:26" s="101" customFormat="1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157.6</v>
      </c>
      <c r="I32" s="15">
        <v>254.904</v>
      </c>
      <c r="J32" s="11">
        <v>157.6</v>
      </c>
      <c r="K32" s="15">
        <v>254.904</v>
      </c>
      <c r="L32" s="15">
        <v>40</v>
      </c>
      <c r="M32" s="15">
        <v>40</v>
      </c>
      <c r="N32" s="14">
        <v>3500</v>
      </c>
      <c r="O32" s="15">
        <v>35</v>
      </c>
      <c r="P32" s="30"/>
      <c r="Q32" s="1"/>
      <c r="R32" s="1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  <c r="X32" s="1"/>
      <c r="Y32" s="1"/>
      <c r="Z32" s="1"/>
    </row>
    <row r="33" spans="1:26" s="101" customFormat="1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1455.33*0.3048</f>
        <v>443.58458400000001</v>
      </c>
      <c r="I33" s="15">
        <v>80.59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4" t="s">
        <v>64</v>
      </c>
      <c r="O33" s="12">
        <v>0</v>
      </c>
      <c r="P33" s="30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3.75" customHeight="1">
      <c r="A34" s="14"/>
      <c r="B34" s="78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s="101" customFormat="1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112.45</v>
      </c>
      <c r="I35" s="15">
        <v>173.18</v>
      </c>
      <c r="J35" s="11">
        <v>112.4</v>
      </c>
      <c r="K35" s="15">
        <v>170.583</v>
      </c>
      <c r="L35" s="15">
        <v>0</v>
      </c>
      <c r="M35" s="15">
        <v>15</v>
      </c>
      <c r="N35" s="14">
        <v>5000</v>
      </c>
      <c r="O35" s="33">
        <v>0</v>
      </c>
      <c r="P35" s="69"/>
      <c r="Q35" s="1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  <c r="X35" s="1"/>
      <c r="Y35" s="1"/>
      <c r="Z35" s="1"/>
    </row>
    <row r="36" spans="1:26" s="101" customFormat="1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(10*2.54)/100+(31*0.3048)+E36</f>
        <v>96.472799999999992</v>
      </c>
      <c r="I36" s="15">
        <v>1596.33</v>
      </c>
      <c r="J36" s="11">
        <f>(9*2.54)/100+(31*0.3048)+E36</f>
        <v>96.447400000000002</v>
      </c>
      <c r="K36" s="15">
        <v>1580.52</v>
      </c>
      <c r="L36" s="15">
        <v>0</v>
      </c>
      <c r="M36" s="15">
        <v>100</v>
      </c>
      <c r="N36" s="14">
        <v>8700</v>
      </c>
      <c r="O36" s="12">
        <v>0</v>
      </c>
      <c r="P36" s="69"/>
      <c r="Q36" s="1"/>
      <c r="R36" s="1"/>
      <c r="S36" s="1"/>
      <c r="T36" s="1"/>
      <c r="U36" s="1"/>
      <c r="V36" s="56">
        <f>(33*0.3048)+2.54+E36</f>
        <v>99.368399999999994</v>
      </c>
      <c r="W36" s="1"/>
      <c r="X36" s="1"/>
      <c r="Y36" s="1"/>
      <c r="Z36" s="1"/>
    </row>
    <row r="37" spans="1:26" s="101" customFormat="1" ht="63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(4*2.54)/100+(24*0.3048)+E37</f>
        <v>199.74680000000001</v>
      </c>
      <c r="I37" s="15">
        <v>976</v>
      </c>
      <c r="J37" s="11">
        <f>(3*2.54)/100+(24*0.3048)+E37</f>
        <v>199.72140000000002</v>
      </c>
      <c r="K37" s="15">
        <v>969</v>
      </c>
      <c r="L37" s="15">
        <v>0</v>
      </c>
      <c r="M37" s="15">
        <v>90</v>
      </c>
      <c r="N37" s="14">
        <v>5180</v>
      </c>
      <c r="O37" s="12">
        <v>0</v>
      </c>
      <c r="P37" s="6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3.7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45"/>
      <c r="O39" s="51"/>
      <c r="P39" s="52"/>
    </row>
    <row r="40" spans="1:26" s="102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81.09</v>
      </c>
      <c r="I40" s="15">
        <v>537.923</v>
      </c>
      <c r="J40" s="11">
        <v>81.040000000000006</v>
      </c>
      <c r="K40" s="15">
        <v>530.67999999999995</v>
      </c>
      <c r="L40" s="15">
        <v>0</v>
      </c>
      <c r="M40" s="15">
        <v>60</v>
      </c>
      <c r="N40" s="14">
        <v>2360</v>
      </c>
      <c r="O40" s="33">
        <v>0</v>
      </c>
      <c r="P40" s="29" t="s">
        <v>84</v>
      </c>
      <c r="Q40" s="14"/>
      <c r="R40" s="14"/>
      <c r="S40" s="14"/>
      <c r="T40" s="14" t="s">
        <v>82</v>
      </c>
      <c r="U40" s="14"/>
      <c r="V40" s="14"/>
      <c r="W40" s="14"/>
      <c r="X40" s="14"/>
      <c r="Y40" s="14"/>
      <c r="Z40" s="14"/>
    </row>
    <row r="41" spans="1:26" s="10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73.400000000000006</v>
      </c>
      <c r="I41" s="15">
        <v>615.75</v>
      </c>
      <c r="J41" s="11">
        <v>73.42</v>
      </c>
      <c r="K41" s="15">
        <v>619.21</v>
      </c>
      <c r="L41" s="15">
        <v>300</v>
      </c>
      <c r="M41" s="15">
        <v>300</v>
      </c>
      <c r="N41" s="14">
        <v>24700</v>
      </c>
      <c r="O41" s="12">
        <v>0</v>
      </c>
      <c r="P41" s="80" t="s">
        <v>81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10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105.45</v>
      </c>
      <c r="I42" s="15" t="s">
        <v>52</v>
      </c>
      <c r="J42" s="11">
        <v>105.45</v>
      </c>
      <c r="K42" s="15" t="s">
        <v>52</v>
      </c>
      <c r="L42" s="15">
        <v>0</v>
      </c>
      <c r="M42" s="15">
        <v>0</v>
      </c>
      <c r="N42" s="14">
        <v>1000</v>
      </c>
      <c r="O42" s="33">
        <v>0</v>
      </c>
      <c r="P42" s="29" t="s">
        <v>78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10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79"/>
      <c r="I43" s="15"/>
      <c r="J43" s="79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0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79">
        <v>124.49</v>
      </c>
      <c r="I44" s="15">
        <v>681.7</v>
      </c>
      <c r="J44" s="79">
        <v>124.48</v>
      </c>
      <c r="K44" s="15">
        <v>681.32</v>
      </c>
      <c r="L44" s="14"/>
      <c r="M44" s="14"/>
      <c r="N44" s="14">
        <v>5000</v>
      </c>
      <c r="O44" s="44"/>
      <c r="P44" s="55" t="s">
        <v>79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10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123.84</v>
      </c>
      <c r="I45" s="15">
        <v>8190</v>
      </c>
      <c r="J45" s="11">
        <v>123.84</v>
      </c>
      <c r="K45" s="15">
        <v>8190</v>
      </c>
      <c r="L45" s="12">
        <v>0</v>
      </c>
      <c r="M45" s="12">
        <v>40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90" t="s">
        <v>58</v>
      </c>
      <c r="B46" s="90"/>
      <c r="C46" s="21">
        <f t="shared" ref="C46" si="0">SUM(C11:C45)</f>
        <v>349775</v>
      </c>
      <c r="D46" s="21"/>
      <c r="E46" s="21"/>
      <c r="F46" s="79"/>
      <c r="G46" s="21">
        <f t="shared" ref="G46" si="1">SUM(G11:G45)</f>
        <v>46385.63</v>
      </c>
      <c r="H46" s="11"/>
      <c r="I46" s="21">
        <f>SUM(I11:I45)</f>
        <v>28421.455000000002</v>
      </c>
      <c r="J46" s="11"/>
      <c r="K46" s="21">
        <f>SUM(K11:K45)</f>
        <v>28359.912</v>
      </c>
      <c r="L46" s="21">
        <f>SUM(L11:L45)</f>
        <v>340</v>
      </c>
      <c r="M46" s="21">
        <f>SUM(M11:M45)</f>
        <v>1134.3600000000001</v>
      </c>
      <c r="N46" s="21">
        <f>SUM(N18:N45)</f>
        <v>124340</v>
      </c>
      <c r="O46" s="21"/>
      <c r="P46" s="79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s="6" customFormat="1" ht="39" customHeight="1">
      <c r="A47" s="93" t="s">
        <v>57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78" t="s">
        <v>35</v>
      </c>
      <c r="C48" s="78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0"/>
      <c r="O48" s="12"/>
      <c r="P48" s="14"/>
      <c r="Q48" s="30"/>
      <c r="R48" s="30"/>
      <c r="S48" s="30"/>
      <c r="T48" s="30"/>
      <c r="U48" s="30"/>
      <c r="V48" s="30"/>
      <c r="W48" s="30"/>
      <c r="X48" s="54">
        <f>(4*0.3048)+E49</f>
        <v>308.75920000000002</v>
      </c>
      <c r="Y48" s="30"/>
      <c r="Z48" s="54">
        <f>1*0.3048+E49</f>
        <v>307.84480000000002</v>
      </c>
    </row>
    <row r="49" spans="1:26" s="100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5">
        <v>309.38</v>
      </c>
      <c r="I49" s="14"/>
      <c r="J49" s="11">
        <v>308.14</v>
      </c>
      <c r="K49" s="14"/>
      <c r="L49" s="12"/>
      <c r="M49" s="15"/>
      <c r="N49" s="12">
        <v>8000</v>
      </c>
      <c r="O49" s="15"/>
      <c r="P49" s="76" t="s">
        <v>92</v>
      </c>
      <c r="Q49" s="30"/>
      <c r="R49" s="30"/>
      <c r="S49" s="30"/>
      <c r="T49" s="30"/>
      <c r="U49" s="30"/>
      <c r="V49" s="30"/>
      <c r="W49" s="30"/>
      <c r="X49" s="30"/>
      <c r="Y49" s="77"/>
      <c r="Z49" s="30"/>
    </row>
    <row r="50" spans="1:26" s="100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386.404</v>
      </c>
      <c r="I50" s="57">
        <v>39.841500000000003</v>
      </c>
      <c r="J50" s="11">
        <v>386.404</v>
      </c>
      <c r="K50" s="57">
        <v>39.841500000000003</v>
      </c>
      <c r="L50" s="12" t="s">
        <v>62</v>
      </c>
      <c r="M50" s="12">
        <v>0</v>
      </c>
      <c r="N50" s="14" t="s">
        <v>64</v>
      </c>
      <c r="O50" s="12"/>
      <c r="P50" s="76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79"/>
      <c r="B51" s="78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s="101" customFormat="1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4" t="s">
        <v>64</v>
      </c>
      <c r="O52" s="12"/>
      <c r="P52" s="14" t="s">
        <v>80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79"/>
      <c r="B53" s="78" t="s">
        <v>55</v>
      </c>
      <c r="C53" s="21"/>
      <c r="D53" s="38"/>
      <c r="E53" s="21"/>
      <c r="F53" s="11"/>
      <c r="G53" s="11"/>
      <c r="H53" s="79"/>
      <c r="I53" s="14"/>
      <c r="J53" s="79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s="101" customFormat="1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(26*0.3048)+(10*2.54)/100+E54</f>
        <v>251.97880000000001</v>
      </c>
      <c r="I54" s="15">
        <v>2562.92</v>
      </c>
      <c r="J54" s="11">
        <f>(26*0.3048)+(9*2.54)/100+E54</f>
        <v>251.95340000000002</v>
      </c>
      <c r="K54" s="15">
        <v>2547.11</v>
      </c>
      <c r="L54" s="12">
        <v>0</v>
      </c>
      <c r="M54" s="12">
        <v>100</v>
      </c>
      <c r="N54" s="14">
        <v>18193</v>
      </c>
      <c r="O54" s="33">
        <v>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78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10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95.03</v>
      </c>
      <c r="I56" s="14">
        <v>2021</v>
      </c>
      <c r="J56" s="11">
        <v>94.87</v>
      </c>
      <c r="K56" s="14">
        <v>1936</v>
      </c>
      <c r="L56" s="12">
        <v>0</v>
      </c>
      <c r="M56" s="12">
        <v>327</v>
      </c>
      <c r="N56" s="14">
        <v>20350</v>
      </c>
      <c r="O56" s="33">
        <v>0</v>
      </c>
      <c r="P56" s="80"/>
      <c r="Q56" s="79">
        <v>516</v>
      </c>
      <c r="R56" s="53"/>
      <c r="S56" s="30"/>
      <c r="T56" s="53">
        <v>95.61</v>
      </c>
      <c r="U56" s="53">
        <v>2364</v>
      </c>
      <c r="V56" s="53">
        <v>320</v>
      </c>
      <c r="W56" s="78">
        <v>0</v>
      </c>
      <c r="X56" s="78" t="s">
        <v>83</v>
      </c>
      <c r="Y56" s="78"/>
      <c r="Z56" s="53"/>
    </row>
    <row r="57" spans="1:26" s="101" customFormat="1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117.54</v>
      </c>
      <c r="I57" s="15">
        <v>524.96</v>
      </c>
      <c r="J57" s="11">
        <v>117.5</v>
      </c>
      <c r="K57" s="15">
        <v>516.71</v>
      </c>
      <c r="L57" s="15">
        <v>0</v>
      </c>
      <c r="M57" s="15">
        <v>95.5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100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194.87</v>
      </c>
      <c r="I58" s="15">
        <v>326.5</v>
      </c>
      <c r="J58" s="11">
        <v>194.77</v>
      </c>
      <c r="K58" s="15">
        <v>313.13</v>
      </c>
      <c r="L58" s="12">
        <v>0</v>
      </c>
      <c r="M58" s="12">
        <v>180</v>
      </c>
      <c r="N58" s="14">
        <v>7200</v>
      </c>
      <c r="O58" s="15">
        <v>0</v>
      </c>
      <c r="P58" s="58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79"/>
      <c r="B59" s="78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5934.1014999999998</v>
      </c>
      <c r="J59" s="11"/>
      <c r="K59" s="21">
        <f t="shared" si="4"/>
        <v>5811.6715000000004</v>
      </c>
      <c r="L59" s="21">
        <f t="shared" ref="L59:M59" si="5">SUM(L49:L58)</f>
        <v>0</v>
      </c>
      <c r="M59" s="21">
        <f t="shared" si="5"/>
        <v>702.5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79"/>
      <c r="B60" s="78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57162.63</v>
      </c>
      <c r="H60" s="11"/>
      <c r="I60" s="21">
        <f t="shared" ref="I60:K60" si="8">I59+I46</f>
        <v>34355.556499999999</v>
      </c>
      <c r="J60" s="11"/>
      <c r="K60" s="21">
        <f t="shared" si="8"/>
        <v>34171.583500000001</v>
      </c>
      <c r="L60" s="21">
        <f t="shared" ref="L60:M60" si="9">L59+L46</f>
        <v>340</v>
      </c>
      <c r="M60" s="21">
        <f t="shared" si="9"/>
        <v>1836.8600000000001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75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</row>
    <row r="63" spans="1:26" s="6" customFormat="1" ht="22.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</row>
    <row r="64" spans="1:26" s="6" customFormat="1" ht="15" hidden="1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2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2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2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2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2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2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2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2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2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2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2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2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2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2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2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2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2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2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2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2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2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2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2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2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2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2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2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2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2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2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2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2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2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2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2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2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2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2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2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2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2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2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2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2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2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2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2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2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2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2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2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2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2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2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2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2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2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2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2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2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2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2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2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2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2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2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2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2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2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2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2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2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2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2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2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2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2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2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2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2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2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2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2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2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2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2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2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2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2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2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2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2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2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2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2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2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2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2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2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2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2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2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2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2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2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2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2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2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2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2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2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2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2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2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2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2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2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2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2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2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2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2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2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2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2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2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2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2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2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2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2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2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2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2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2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2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2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2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2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2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2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2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2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2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2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2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2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2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2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2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2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2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2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2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2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2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2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2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2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2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2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2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2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2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2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2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2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2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2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2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2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2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2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2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2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2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2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2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2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2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2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2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2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2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2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2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2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2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2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2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2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2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2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2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2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2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2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2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2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2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2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2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2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2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2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2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2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2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2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2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2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2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2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2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2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2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2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2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2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2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2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2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2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2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2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2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2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2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2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2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2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2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2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2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2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2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2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2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2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2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2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2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2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2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2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2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2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2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2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2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2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2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2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2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2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2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2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2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2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2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2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2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2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2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2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2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2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2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2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2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2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2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2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2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2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2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2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2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2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2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2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2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2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2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2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2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2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2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2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2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2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2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2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2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2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2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2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2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2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2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2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2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2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2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2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2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2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2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2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2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2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2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2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2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2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2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2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2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2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2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2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2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2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2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2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2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2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2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2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2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2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2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2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2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2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2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2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2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2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2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2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2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2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2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2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2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2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2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2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2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2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2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2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2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2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2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2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2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2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2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2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2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2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2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2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2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2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2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2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2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2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2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2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2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2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2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2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2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2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2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2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2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2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2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2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2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2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2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2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2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2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2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2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2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2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2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2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2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2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2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2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2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2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2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2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2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2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2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2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2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2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2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2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2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2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2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2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2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2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2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2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2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2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2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2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2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2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2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2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2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2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2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2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2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2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2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2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2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2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2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2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2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2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2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2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2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2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2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2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2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2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2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2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2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2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2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2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2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2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2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2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2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2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2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2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2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2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2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2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2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2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2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2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2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2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2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2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2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2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2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2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2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2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2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2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2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2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2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2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2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2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2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2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2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2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2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2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2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2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2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2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2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2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2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2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2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2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2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2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2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2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2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2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2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2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2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2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2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2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2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2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2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2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2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2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2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2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2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2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2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2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2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2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2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2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2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2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2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2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2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2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2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2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2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2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2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2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2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2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2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2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2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2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2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2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2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2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2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2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2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2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2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2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2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2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2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2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2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2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2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2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2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2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2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2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2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2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2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2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2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2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2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2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2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2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2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2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2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2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2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2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2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2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2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2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2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2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2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2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2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2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2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2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2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2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2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2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2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2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2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2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2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2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2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2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2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2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2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2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2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2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2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2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2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2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2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2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2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2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2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2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2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2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2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2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2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2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2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2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2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2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2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2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2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2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2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2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2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2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2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2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2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2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2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2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2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2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2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2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2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2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2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2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2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2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2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2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2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2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2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2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2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2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2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2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2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2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2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2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2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2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2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2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2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2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2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2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2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2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2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2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2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2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2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2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2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2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2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2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2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2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2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2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2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2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2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2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2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2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2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2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2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2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2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2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2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2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2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2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2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2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2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2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2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2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2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2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2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2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2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2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2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2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2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2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2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2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2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2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2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2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2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2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2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2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2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2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2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2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2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2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2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2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2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2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2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2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2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2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2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2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2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2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2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2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2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2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2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2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2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2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2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2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2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2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2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2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2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2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2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2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2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2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2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2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2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2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2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2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2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2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2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2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2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2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2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2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2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2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2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2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2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2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2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2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2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2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2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2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2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2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2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2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2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2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2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2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2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2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2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2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2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2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2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2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2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2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2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2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2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2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2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2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2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2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2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2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2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2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2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2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2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2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2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2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2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2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2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2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2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2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2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2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2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2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2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2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2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2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2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2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2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2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2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2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2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2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2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2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2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2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2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2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2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2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2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2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2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2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2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2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2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2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2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2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2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2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2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2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2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2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2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2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2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2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2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2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2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2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2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2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2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2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2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2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2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2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2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2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2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2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2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2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2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2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2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2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2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2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2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2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2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2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2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2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2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2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2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2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2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2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2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2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2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2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2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2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2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2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2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2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2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2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2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2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2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2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2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2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2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2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2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2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2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2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2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2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2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2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2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2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2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2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2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2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2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2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2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2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2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2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2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2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2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2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2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2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2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2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2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2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2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2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2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2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2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2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2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2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2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2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2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2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2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2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2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2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2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2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2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2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2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2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2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2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2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2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2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2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2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2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2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2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2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2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2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2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2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2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2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2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2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2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2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2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2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2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2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2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2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2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2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2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2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2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2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2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2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2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2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2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2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2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2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2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2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2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2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2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2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2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2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2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2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2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2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2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2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2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2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2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2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2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2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2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2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2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2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2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2015-10-16T06:22:10Z</cp:lastPrinted>
  <dcterms:created xsi:type="dcterms:W3CDTF">2000-07-15T07:26:51Z</dcterms:created>
  <dcterms:modified xsi:type="dcterms:W3CDTF">2015-10-16T06:55:37Z</dcterms:modified>
</cp:coreProperties>
</file>