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5"/>
  <c r="J52" l="1"/>
  <c r="H49" l="1"/>
  <c r="H54"/>
  <c r="H37"/>
  <c r="H36"/>
  <c r="H35"/>
  <c r="H52"/>
  <c r="H33"/>
  <c r="H15"/>
  <c r="H14"/>
  <c r="H11"/>
  <c r="J15"/>
  <c r="J11"/>
  <c r="J33" l="1"/>
  <c r="J49"/>
  <c r="J36" l="1"/>
  <c r="J14" l="1"/>
  <c r="X50" l="1"/>
  <c r="X49"/>
  <c r="T49" l="1"/>
  <c r="S49"/>
  <c r="W19" l="1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G46"/>
  <c r="F46"/>
  <c r="C46"/>
  <c r="C60" l="1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<sst xmlns="http://schemas.openxmlformats.org/spreadsheetml/2006/main" count="135" uniqueCount="105">
  <si>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</si>
  <si>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</si>
  <si>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</si>
  <si>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</si>
  <si>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</si>
  <si>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</si>
  <si>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</si>
  <si>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</si>
  <si>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</si>
  <si>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</si>
  <si>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</si>
  <si>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</si>
  <si>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</si>
  <si>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</si>
  <si>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</si>
  <si>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</si>
  <si>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</si>
  <si>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</si>
  <si>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</si>
  <si>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</si>
  <si>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</si>
  <si>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</si>
  <si>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</si>
  <si>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</si>
  <si>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</si>
  <si>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</si>
  <si>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</si>
  <si>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</si>
  <si>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</si>
  <si>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</si>
  <si>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</si>
  <si>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</si>
  <si>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</si>
  <si>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</si>
  <si>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</si>
  <si>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</si>
  <si>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</si>
  <si>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</si>
  <si>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</si>
  <si>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</si>
  <si>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</si>
  <si>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</si>
  <si>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</si>
  <si>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</si>
  <si>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</si>
  <si>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</si>
  <si>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</si>
  <si>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</si>
  <si>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</si>
  <si>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</si>
  <si>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</si>
  <si>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</si>
  <si>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</si>
  <si>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</si>
  <si>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</si>
  <si>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</si>
  <si>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</si>
  <si>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</si>
  <si>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</si>
  <si>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</si>
  <si>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</si>
  <si>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</si>
  <si>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</si>
  <si>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</si>
  <si>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</si>
  <si>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</si>
  <si>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</si>
  <si>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</si>
  <si>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</si>
  <si>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</si>
  <si>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Work is in progress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</si>
  <si>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</si>
  <si>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</si>
  <si>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</si>
  <si>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</si>
  <si>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19-09-2015</t>
  </si>
  <si>
    <t>Water Level on 18.09.2015</t>
  </si>
  <si>
    <t xml:space="preserve">Remarks/
Surplus / Khariff ayacut
</t>
  </si>
  <si>
    <t>Nil</t>
  </si>
  <si>
    <t xml:space="preserve"> Nil.Water not reached to Sill level.</t>
  </si>
  <si>
    <t>Nil
Work is in progress</t>
  </si>
  <si>
    <t xml:space="preserve">18000 acres </t>
  </si>
  <si>
    <t>1000 acres Jowlinala Leakages 6 cusecs</t>
  </si>
  <si>
    <t xml:space="preserve">15000 acres </t>
  </si>
  <si>
    <t xml:space="preserve">2500 acres </t>
  </si>
  <si>
    <t xml:space="preserve">6000 acres </t>
  </si>
  <si>
    <t xml:space="preserve">500 acres </t>
  </si>
  <si>
    <t xml:space="preserve">6900 acres 
</t>
  </si>
  <si>
    <t xml:space="preserve">2000 acres 
</t>
  </si>
  <si>
    <t xml:space="preserve">9500 acres </t>
  </si>
  <si>
    <t>1000 acres Work is in progress</t>
  </si>
  <si>
    <t xml:space="preserve">3500 acres </t>
  </si>
  <si>
    <t xml:space="preserve">Surplus
8700 acres </t>
  </si>
  <si>
    <t xml:space="preserve">5180 acres </t>
  </si>
  <si>
    <t xml:space="preserve">2360 acres </t>
  </si>
  <si>
    <t xml:space="preserve">Surplus 4100 cusecs, 24710 acres </t>
  </si>
  <si>
    <t xml:space="preserve">Seepage losses /
1000 acres </t>
  </si>
  <si>
    <t>Nil.
The work is heldup for want of stage II forest clearence</t>
  </si>
  <si>
    <t xml:space="preserve">5000 acres </t>
  </si>
  <si>
    <t xml:space="preserve">2000 acres </t>
  </si>
  <si>
    <t>D.S
8000 acres</t>
  </si>
  <si>
    <t xml:space="preserve">18193
acres </t>
  </si>
  <si>
    <t xml:space="preserve">16700
acres </t>
  </si>
  <si>
    <t xml:space="preserve">638 cusecs surplus, 7200 acres </t>
  </si>
  <si>
    <t xml:space="preserve">7354 acres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</si>
</sst>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20" activePane="bottomLeft" state="frozen"/>
      <selection pane="bottomLeft" activeCell="U27" sqref="U27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3" customWidth="1"/>
    <col min="11" max="11" width="19.7109375" style="7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101" t="s">
        <v>75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28" s="19" customFormat="1" ht="45.7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28" s="19" customFormat="1" ht="9" customHeight="1">
      <c r="A3" s="90" t="s">
        <v>46</v>
      </c>
      <c r="B3" s="91" t="s">
        <v>0</v>
      </c>
      <c r="C3" s="92" t="s">
        <v>39</v>
      </c>
      <c r="D3" s="90" t="s">
        <v>28</v>
      </c>
      <c r="E3" s="90" t="s">
        <v>1</v>
      </c>
      <c r="F3" s="90"/>
      <c r="G3" s="92" t="s">
        <v>41</v>
      </c>
      <c r="H3" s="95" t="s">
        <v>76</v>
      </c>
      <c r="I3" s="96"/>
      <c r="J3" s="99" t="s">
        <v>29</v>
      </c>
      <c r="K3" s="99"/>
      <c r="L3" s="92" t="s">
        <v>55</v>
      </c>
      <c r="M3" s="92" t="s">
        <v>54</v>
      </c>
      <c r="N3" s="92" t="s">
        <v>57</v>
      </c>
      <c r="O3" s="92" t="s">
        <v>77</v>
      </c>
    </row>
    <row r="4" spans="1:28" s="19" customFormat="1" ht="50.25" customHeight="1">
      <c r="A4" s="90"/>
      <c r="B4" s="91"/>
      <c r="C4" s="93"/>
      <c r="D4" s="90"/>
      <c r="E4" s="90"/>
      <c r="F4" s="90"/>
      <c r="G4" s="93"/>
      <c r="H4" s="97"/>
      <c r="I4" s="98"/>
      <c r="J4" s="99"/>
      <c r="K4" s="99"/>
      <c r="L4" s="93"/>
      <c r="M4" s="93"/>
      <c r="N4" s="93"/>
      <c r="O4" s="93"/>
    </row>
    <row r="5" spans="1:28" s="19" customFormat="1" ht="66.75" customHeight="1">
      <c r="A5" s="90"/>
      <c r="B5" s="91"/>
      <c r="C5" s="93"/>
      <c r="D5" s="90"/>
      <c r="E5" s="76" t="s">
        <v>2</v>
      </c>
      <c r="F5" s="76" t="s">
        <v>27</v>
      </c>
      <c r="G5" s="94"/>
      <c r="H5" s="11" t="s">
        <v>2</v>
      </c>
      <c r="I5" s="33" t="s">
        <v>62</v>
      </c>
      <c r="J5" s="11" t="s">
        <v>2</v>
      </c>
      <c r="K5" s="68" t="s">
        <v>62</v>
      </c>
      <c r="L5" s="94"/>
      <c r="M5" s="94"/>
      <c r="N5" s="94"/>
      <c r="O5" s="94"/>
    </row>
    <row r="6" spans="1:28" s="20" customFormat="1" ht="20.25" customHeight="1">
      <c r="A6" s="90"/>
      <c r="B6" s="91"/>
      <c r="C6" s="94"/>
      <c r="D6" s="90"/>
      <c r="E6" s="17" t="s">
        <v>5</v>
      </c>
      <c r="F6" s="17" t="s">
        <v>4</v>
      </c>
      <c r="G6" s="17"/>
      <c r="H6" s="16" t="s">
        <v>5</v>
      </c>
      <c r="I6" s="16" t="s">
        <v>60</v>
      </c>
      <c r="J6" s="11" t="s">
        <v>5</v>
      </c>
      <c r="K6" s="11" t="s">
        <v>60</v>
      </c>
      <c r="L6" s="16" t="s">
        <v>56</v>
      </c>
      <c r="M6" s="17" t="s">
        <v>56</v>
      </c>
      <c r="N6" s="17" t="s">
        <v>58</v>
      </c>
      <c r="O6" s="17"/>
    </row>
    <row r="7" spans="1:28" s="19" customFormat="1" ht="26.25">
      <c r="A7" s="76">
        <v>1</v>
      </c>
      <c r="B7" s="77">
        <f>+A7+1</f>
        <v>2</v>
      </c>
      <c r="C7" s="76">
        <v>5</v>
      </c>
      <c r="D7" s="76">
        <v>6</v>
      </c>
      <c r="E7" s="76">
        <v>7</v>
      </c>
      <c r="F7" s="76">
        <f>+E7+1</f>
        <v>8</v>
      </c>
      <c r="G7" s="76">
        <v>9</v>
      </c>
      <c r="H7" s="76">
        <v>10</v>
      </c>
      <c r="I7" s="76">
        <v>11</v>
      </c>
      <c r="J7" s="21">
        <v>12</v>
      </c>
      <c r="K7" s="21">
        <v>13</v>
      </c>
      <c r="L7" s="76">
        <v>14</v>
      </c>
      <c r="M7" s="76">
        <v>15</v>
      </c>
      <c r="N7" s="76">
        <v>16</v>
      </c>
      <c r="O7" s="76">
        <v>17</v>
      </c>
      <c r="P7" s="76">
        <v>16</v>
      </c>
      <c r="Q7" s="76">
        <v>17</v>
      </c>
      <c r="R7" s="76">
        <v>18</v>
      </c>
    </row>
    <row r="8" spans="1:28" ht="23.25" customHeight="1">
      <c r="A8" s="84" t="s">
        <v>65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6"/>
    </row>
    <row r="9" spans="1:28" ht="47.25" customHeight="1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</row>
    <row r="10" spans="1:28" ht="39.950000000000003" customHeight="1">
      <c r="A10" s="14"/>
      <c r="B10" s="77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1486.8*0.3048</f>
        <v>453.17664000000002</v>
      </c>
      <c r="I11" s="52">
        <v>412.536</v>
      </c>
      <c r="J11" s="11">
        <f>1486.8*0.3048</f>
        <v>453.17664000000002</v>
      </c>
      <c r="K11" s="52">
        <v>412.536</v>
      </c>
      <c r="L11" s="15">
        <v>44</v>
      </c>
      <c r="M11" s="15">
        <v>0</v>
      </c>
      <c r="N11" s="12">
        <v>0</v>
      </c>
      <c r="O11" s="14" t="s">
        <v>78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79</v>
      </c>
      <c r="R12" s="1" t="e">
        <f>IF(#REF!="Full",1,0)</f>
        <v>#REF!</v>
      </c>
    </row>
    <row r="13" spans="1:28" ht="37.5" customHeight="1">
      <c r="A13" s="14"/>
      <c r="B13" s="77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 t="s">
        <v>78</v>
      </c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3">
        <v>122.383</v>
      </c>
      <c r="J15" s="11">
        <f>1447.33*0.3048</f>
        <v>441.14618400000001</v>
      </c>
      <c r="K15" s="53">
        <v>122.383</v>
      </c>
      <c r="L15" s="15">
        <v>0</v>
      </c>
      <c r="M15" s="15">
        <v>0</v>
      </c>
      <c r="N15" s="15">
        <v>2.4</v>
      </c>
      <c r="O15" s="14" t="s">
        <v>78</v>
      </c>
      <c r="R15" s="1" t="e">
        <f>IF(#REF!="Full",1,0)</f>
        <v>#REF!</v>
      </c>
    </row>
    <row r="16" spans="1:28" ht="44.25" customHeight="1">
      <c r="A16" s="14">
        <v>5</v>
      </c>
      <c r="B16" s="22" t="s">
        <v>48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4" t="s">
        <v>78</v>
      </c>
      <c r="R16" s="1" t="e">
        <f>IF(#REF!="Full",1,0)</f>
        <v>#REF!</v>
      </c>
    </row>
    <row r="17" spans="1:24" ht="38.1" customHeight="1">
      <c r="A17" s="14"/>
      <c r="B17" s="77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286.10000000000002</v>
      </c>
      <c r="I18" s="52">
        <v>1136.0630000000001</v>
      </c>
      <c r="J18" s="11">
        <v>286</v>
      </c>
      <c r="K18" s="52">
        <v>1113.316</v>
      </c>
      <c r="L18" s="15">
        <v>1770</v>
      </c>
      <c r="M18" s="15">
        <v>1770</v>
      </c>
      <c r="N18" s="12">
        <v>0</v>
      </c>
      <c r="O18" s="14" t="s">
        <v>81</v>
      </c>
      <c r="P18" s="19"/>
      <c r="R18" s="1" t="e">
        <f>IF(#REF!="Full",1,0)</f>
        <v>#REF!</v>
      </c>
      <c r="U18" s="2"/>
      <c r="V18" s="3"/>
      <c r="W18" s="3"/>
      <c r="X18" s="3"/>
    </row>
    <row r="19" spans="1:24" ht="90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4">
        <v>355.762</v>
      </c>
      <c r="I19" s="52">
        <v>365.56400000000002</v>
      </c>
      <c r="J19" s="54">
        <v>355.88499999999999</v>
      </c>
      <c r="K19" s="52">
        <v>381.91199999999998</v>
      </c>
      <c r="L19" s="15">
        <v>189.21</v>
      </c>
      <c r="M19" s="15">
        <v>0</v>
      </c>
      <c r="N19" s="34">
        <v>0</v>
      </c>
      <c r="O19" s="15" t="s">
        <v>82</v>
      </c>
      <c r="P19" s="19" t="s">
        <v>30</v>
      </c>
      <c r="R19" s="1" t="e">
        <f>IF(#REF!="Full",1,0)</f>
        <v>#REF!</v>
      </c>
      <c r="U19" s="2"/>
      <c r="V19" s="55"/>
      <c r="W19" s="3">
        <f>1161*0.3048</f>
        <v>353.87280000000004</v>
      </c>
      <c r="X19" s="4"/>
    </row>
    <row r="20" spans="1:24" s="57" customFormat="1" ht="38.1" customHeight="1">
      <c r="A20" s="14">
        <f>+A19+1</f>
        <v>8</v>
      </c>
      <c r="B20" s="22" t="s">
        <v>61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72">
        <v>238.8</v>
      </c>
      <c r="I20" s="66">
        <v>2599</v>
      </c>
      <c r="J20" s="72">
        <v>237.1</v>
      </c>
      <c r="K20" s="66">
        <v>1997</v>
      </c>
      <c r="L20" s="15">
        <v>2216.96</v>
      </c>
      <c r="M20" s="15">
        <v>150</v>
      </c>
      <c r="N20" s="34">
        <v>10</v>
      </c>
      <c r="O20" s="14" t="s">
        <v>83</v>
      </c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6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326.3</v>
      </c>
      <c r="I21" s="15">
        <v>370</v>
      </c>
      <c r="J21" s="11">
        <v>326</v>
      </c>
      <c r="K21" s="15">
        <v>352</v>
      </c>
      <c r="L21" s="52">
        <v>538</v>
      </c>
      <c r="M21" s="15">
        <v>24.84</v>
      </c>
      <c r="N21" s="34">
        <v>14</v>
      </c>
      <c r="O21" s="14" t="s">
        <v>84</v>
      </c>
      <c r="P21" s="19"/>
      <c r="R21" s="1" t="e">
        <f>IF(#REF!="Full",1,0)</f>
        <v>#REF!</v>
      </c>
      <c r="U21" s="2"/>
      <c r="V21" s="55"/>
      <c r="W21" s="3"/>
      <c r="X21" s="4"/>
    </row>
    <row r="22" spans="1:24" s="57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147.55000000000001</v>
      </c>
      <c r="K22" s="15">
        <v>840</v>
      </c>
      <c r="L22" s="15">
        <v>286</v>
      </c>
      <c r="M22" s="15">
        <v>286</v>
      </c>
      <c r="N22" s="12">
        <v>7</v>
      </c>
      <c r="O22" s="14" t="s">
        <v>85</v>
      </c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58"/>
    </row>
    <row r="23" spans="1:24" ht="60" customHeight="1">
      <c r="A23" s="14">
        <v>11</v>
      </c>
      <c r="B23" s="22" t="s">
        <v>63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0</v>
      </c>
      <c r="O23" s="14" t="s">
        <v>86</v>
      </c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52">
        <v>493.476</v>
      </c>
      <c r="J24" s="11">
        <v>277.14999999999998</v>
      </c>
      <c r="K24" s="52">
        <v>524.66600000000005</v>
      </c>
      <c r="L24" s="15">
        <v>361</v>
      </c>
      <c r="M24" s="15">
        <v>0</v>
      </c>
      <c r="N24" s="34">
        <v>0</v>
      </c>
      <c r="O24" s="14" t="s">
        <v>87</v>
      </c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69">
        <v>154.74</v>
      </c>
      <c r="I25" s="67">
        <v>474</v>
      </c>
      <c r="J25" s="69">
        <v>154.74</v>
      </c>
      <c r="K25" s="67">
        <v>474</v>
      </c>
      <c r="L25" s="15">
        <v>0</v>
      </c>
      <c r="M25" s="15">
        <v>0</v>
      </c>
      <c r="N25" s="15">
        <v>14.6</v>
      </c>
      <c r="O25" s="14" t="s">
        <v>88</v>
      </c>
      <c r="P25" s="19"/>
    </row>
    <row r="26" spans="1:24" ht="76.5" customHeight="1">
      <c r="A26" s="14">
        <v>14</v>
      </c>
      <c r="B26" s="22" t="s">
        <v>49</v>
      </c>
      <c r="C26" s="13">
        <v>24500</v>
      </c>
      <c r="D26" s="15"/>
      <c r="E26" s="11">
        <v>243</v>
      </c>
      <c r="F26" s="15">
        <v>10393</v>
      </c>
      <c r="G26" s="15"/>
      <c r="H26" s="75">
        <v>239</v>
      </c>
      <c r="I26" s="15">
        <v>6740</v>
      </c>
      <c r="J26" s="75">
        <v>239</v>
      </c>
      <c r="K26" s="15">
        <v>6740</v>
      </c>
      <c r="L26" s="59">
        <v>500</v>
      </c>
      <c r="M26" s="59">
        <v>1000</v>
      </c>
      <c r="N26" s="34">
        <v>10</v>
      </c>
      <c r="O26" s="14" t="s">
        <v>89</v>
      </c>
      <c r="P26" s="19"/>
    </row>
    <row r="27" spans="1:24" ht="74.25" customHeight="1">
      <c r="A27" s="14">
        <v>15</v>
      </c>
      <c r="B27" s="22" t="s">
        <v>51</v>
      </c>
      <c r="C27" s="13">
        <v>15000</v>
      </c>
      <c r="D27" s="15"/>
      <c r="E27" s="11">
        <v>165</v>
      </c>
      <c r="F27" s="15">
        <v>134</v>
      </c>
      <c r="G27" s="15"/>
      <c r="H27" s="70" t="s">
        <v>59</v>
      </c>
      <c r="I27" s="60" t="s">
        <v>59</v>
      </c>
      <c r="J27" s="70" t="s">
        <v>59</v>
      </c>
      <c r="K27" s="60" t="s">
        <v>59</v>
      </c>
      <c r="L27" s="60" t="s">
        <v>59</v>
      </c>
      <c r="M27" s="60" t="s">
        <v>59</v>
      </c>
      <c r="N27" s="12" t="s">
        <v>59</v>
      </c>
      <c r="O27" s="61" t="s">
        <v>80</v>
      </c>
      <c r="P27" s="19"/>
    </row>
    <row r="28" spans="1:24" ht="76.5" customHeight="1">
      <c r="A28" s="14">
        <v>16</v>
      </c>
      <c r="B28" s="22" t="s">
        <v>50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2">
        <v>150</v>
      </c>
      <c r="M28" s="63">
        <v>150</v>
      </c>
      <c r="N28" s="34">
        <v>0</v>
      </c>
      <c r="O28" s="61" t="s">
        <v>90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1">
        <v>151.5</v>
      </c>
      <c r="I29" s="67">
        <v>408</v>
      </c>
      <c r="J29" s="71">
        <v>151.5</v>
      </c>
      <c r="K29" s="67">
        <v>408</v>
      </c>
      <c r="L29" s="64">
        <v>150</v>
      </c>
      <c r="M29" s="64">
        <v>50</v>
      </c>
      <c r="N29" s="34">
        <v>14.6</v>
      </c>
      <c r="O29" s="14" t="s">
        <v>88</v>
      </c>
      <c r="P29" s="19"/>
    </row>
    <row r="30" spans="1:24" ht="38.1" customHeight="1">
      <c r="A30" s="14"/>
      <c r="B30" s="77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348.69</v>
      </c>
      <c r="I31" s="52">
        <v>69.355999999999995</v>
      </c>
      <c r="J31" s="11">
        <v>348.69</v>
      </c>
      <c r="K31" s="52">
        <v>69.355999999999995</v>
      </c>
      <c r="L31" s="15">
        <v>0</v>
      </c>
      <c r="M31" s="15">
        <v>0</v>
      </c>
      <c r="N31" s="12">
        <v>10</v>
      </c>
      <c r="O31" s="14" t="s">
        <v>78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</v>
      </c>
      <c r="I32" s="52">
        <v>321.952</v>
      </c>
      <c r="J32" s="11">
        <v>158.6</v>
      </c>
      <c r="K32" s="52">
        <v>330.459</v>
      </c>
      <c r="L32" s="15">
        <v>98</v>
      </c>
      <c r="M32" s="15">
        <v>0</v>
      </c>
      <c r="N32" s="15">
        <v>0</v>
      </c>
      <c r="O32" s="14" t="s">
        <v>91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74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0</v>
      </c>
      <c r="O33" s="14" t="s">
        <v>78</v>
      </c>
      <c r="R33" s="1" t="e">
        <f>IF(#REF!="Full",1,0)</f>
        <v>#REF!</v>
      </c>
    </row>
    <row r="34" spans="1:25" ht="60" customHeight="1">
      <c r="A34" s="14"/>
      <c r="B34" s="77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55.5" customHeight="1">
      <c r="A35" s="14">
        <v>21</v>
      </c>
      <c r="B35" s="22" t="s">
        <v>15</v>
      </c>
      <c r="C35" s="13">
        <v>7500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(6*2.54)/100+(17*0.3048)+D35</f>
        <v>112.334</v>
      </c>
      <c r="I35" s="15">
        <v>240</v>
      </c>
      <c r="J35" s="11">
        <f>(6*2.54)/100+(17*0.3048)+D35</f>
        <v>112.334</v>
      </c>
      <c r="K35" s="15">
        <v>240</v>
      </c>
      <c r="L35" s="15">
        <v>0</v>
      </c>
      <c r="M35" s="15">
        <v>0</v>
      </c>
      <c r="N35" s="34">
        <v>0</v>
      </c>
      <c r="O35" s="14" t="s">
        <v>98</v>
      </c>
      <c r="R35" s="1" t="e">
        <f>IF(#REF!="Full",1,0)</f>
        <v>#REF!</v>
      </c>
    </row>
    <row r="36" spans="1:25" ht="72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(0*2.54)/100+(33*0.3048)+D36</f>
        <v>96.828400000000002</v>
      </c>
      <c r="K36" s="15">
        <v>1832.59</v>
      </c>
      <c r="L36" s="15">
        <v>0</v>
      </c>
      <c r="M36" s="15">
        <v>0</v>
      </c>
      <c r="N36" s="12">
        <v>70</v>
      </c>
      <c r="O36" s="14" t="s">
        <v>92</v>
      </c>
      <c r="R36" s="1" t="e">
        <f>IF(#REF!="Full",1,0)</f>
        <v>#REF!</v>
      </c>
      <c r="U36" s="65">
        <f>(33*0.3048)+2.54+D36</f>
        <v>99.368399999999994</v>
      </c>
    </row>
    <row r="37" spans="1:25" ht="53.25" customHeight="1">
      <c r="A37" s="14">
        <v>23</v>
      </c>
      <c r="B37" s="22" t="s">
        <v>17</v>
      </c>
      <c r="C37" s="13">
        <v>5180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(0*2.54)/100+(25*0.3048)+D37</f>
        <v>199.95000000000002</v>
      </c>
      <c r="I37" s="15">
        <v>1062</v>
      </c>
      <c r="J37" s="11">
        <f>(4*2.54)/100+(25*0.3048)+D37</f>
        <v>200.05160000000001</v>
      </c>
      <c r="K37" s="15">
        <v>1106</v>
      </c>
      <c r="L37" s="15">
        <v>300</v>
      </c>
      <c r="M37" s="15">
        <v>0</v>
      </c>
      <c r="N37" s="12">
        <v>0</v>
      </c>
      <c r="O37" s="14" t="s">
        <v>93</v>
      </c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72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4">
        <v>81.19</v>
      </c>
      <c r="I40" s="15">
        <v>551.07000000000005</v>
      </c>
      <c r="J40" s="54">
        <v>81.19</v>
      </c>
      <c r="K40" s="15">
        <v>551.07000000000005</v>
      </c>
      <c r="L40" s="15">
        <v>0</v>
      </c>
      <c r="M40" s="15">
        <v>0</v>
      </c>
      <c r="N40" s="34">
        <v>0</v>
      </c>
      <c r="O40" s="14" t="s">
        <v>94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548.33000000000004</v>
      </c>
      <c r="J41" s="11">
        <v>73.400000000000006</v>
      </c>
      <c r="K41" s="14">
        <v>615.75</v>
      </c>
      <c r="L41" s="15">
        <v>4240</v>
      </c>
      <c r="M41" s="15">
        <v>140</v>
      </c>
      <c r="N41" s="12">
        <v>0</v>
      </c>
      <c r="O41" s="44" t="s">
        <v>95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110.5</v>
      </c>
      <c r="I42" s="15">
        <v>33</v>
      </c>
      <c r="J42" s="11">
        <v>110.3</v>
      </c>
      <c r="K42" s="15">
        <v>31</v>
      </c>
      <c r="L42" s="15">
        <v>0</v>
      </c>
      <c r="M42" s="15">
        <v>0</v>
      </c>
      <c r="N42" s="34">
        <v>0</v>
      </c>
      <c r="O42" s="50" t="s">
        <v>96</v>
      </c>
      <c r="R42" s="1"/>
    </row>
    <row r="43" spans="1:25" s="6" customFormat="1" ht="72" customHeight="1">
      <c r="A43" s="14">
        <v>27</v>
      </c>
      <c r="B43" s="22" t="s">
        <v>53</v>
      </c>
      <c r="C43" s="13">
        <v>13591</v>
      </c>
      <c r="D43" s="14" t="s">
        <v>59</v>
      </c>
      <c r="E43" s="11" t="s">
        <v>59</v>
      </c>
      <c r="F43" s="15" t="s">
        <v>59</v>
      </c>
      <c r="G43" s="15" t="s">
        <v>59</v>
      </c>
      <c r="H43" s="76"/>
      <c r="I43" s="14"/>
      <c r="J43" s="76"/>
      <c r="K43" s="14"/>
      <c r="L43" s="15" t="s">
        <v>59</v>
      </c>
      <c r="M43" s="15" t="s">
        <v>59</v>
      </c>
      <c r="N43" s="15" t="s">
        <v>59</v>
      </c>
      <c r="O43" s="44" t="s">
        <v>97</v>
      </c>
      <c r="R43" s="1"/>
    </row>
    <row r="44" spans="1:25" s="6" customFormat="1" ht="54" customHeight="1">
      <c r="A44" s="14">
        <v>28</v>
      </c>
      <c r="B44" s="22" t="s">
        <v>52</v>
      </c>
      <c r="C44" s="13">
        <v>10132</v>
      </c>
      <c r="D44" s="14"/>
      <c r="E44" s="11">
        <v>132.5</v>
      </c>
      <c r="F44" s="15">
        <v>1260</v>
      </c>
      <c r="G44" s="15"/>
      <c r="H44" s="76">
        <v>124.5</v>
      </c>
      <c r="I44" s="14"/>
      <c r="J44" s="76">
        <v>124.5</v>
      </c>
      <c r="K44" s="14"/>
      <c r="L44" s="90" t="s">
        <v>70</v>
      </c>
      <c r="M44" s="90"/>
      <c r="N44" s="90"/>
      <c r="O44" s="14" t="s">
        <v>98</v>
      </c>
      <c r="R44" s="1"/>
    </row>
    <row r="45" spans="1:25" s="6" customFormat="1" ht="46.5" customHeight="1">
      <c r="A45" s="14">
        <v>29</v>
      </c>
      <c r="B45" s="22" t="s">
        <v>47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123.53</v>
      </c>
      <c r="I45" s="15">
        <v>7940</v>
      </c>
      <c r="J45" s="11">
        <v>123.59</v>
      </c>
      <c r="K45" s="15">
        <v>8000</v>
      </c>
      <c r="L45" s="12">
        <v>694</v>
      </c>
      <c r="M45" s="12">
        <v>0</v>
      </c>
      <c r="N45" s="15">
        <v>0</v>
      </c>
      <c r="O45" s="14" t="s">
        <v>99</v>
      </c>
      <c r="R45" s="1"/>
    </row>
    <row r="46" spans="1:25" s="18" customFormat="1" ht="46.5" customHeight="1">
      <c r="A46" s="90" t="s">
        <v>68</v>
      </c>
      <c r="B46" s="90"/>
      <c r="C46" s="21">
        <f t="shared" ref="C46:G46" si="0">SUM(C11:C45)</f>
        <v>349775</v>
      </c>
      <c r="D46" s="21"/>
      <c r="E46" s="76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28529.185999999998</v>
      </c>
      <c r="J46" s="11"/>
      <c r="K46" s="21">
        <f>SUM(K11:K45)</f>
        <v>28120.903999999999</v>
      </c>
      <c r="L46" s="21"/>
      <c r="M46" s="21"/>
      <c r="N46" s="21"/>
      <c r="O46" s="76"/>
      <c r="R46" s="5"/>
    </row>
    <row r="47" spans="1:25" s="6" customFormat="1" ht="64.5" customHeight="1">
      <c r="A47" s="81" t="s">
        <v>66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3"/>
      <c r="R47" s="1"/>
    </row>
    <row r="48" spans="1:25" s="6" customFormat="1" ht="38.1" customHeight="1">
      <c r="A48" s="14"/>
      <c r="B48" s="77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100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386.43450000000001</v>
      </c>
      <c r="I50" s="54">
        <v>41.247999999999998</v>
      </c>
      <c r="J50" s="11">
        <v>386.43450000000001</v>
      </c>
      <c r="K50" s="54">
        <v>41.247999999999998</v>
      </c>
      <c r="L50" s="12" t="s">
        <v>73</v>
      </c>
      <c r="M50" s="12">
        <v>0</v>
      </c>
      <c r="N50" s="12">
        <v>0</v>
      </c>
      <c r="O50" s="14" t="s">
        <v>78</v>
      </c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6"/>
      <c r="B51" s="77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78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6"/>
      <c r="B53" s="77" t="s">
        <v>64</v>
      </c>
      <c r="C53" s="21"/>
      <c r="D53" s="21"/>
      <c r="E53" s="11"/>
      <c r="F53" s="11"/>
      <c r="G53" s="11"/>
      <c r="H53" s="76"/>
      <c r="I53" s="14"/>
      <c r="J53" s="76"/>
      <c r="K53" s="14"/>
      <c r="L53" s="12"/>
      <c r="M53" s="12"/>
      <c r="N53" s="12"/>
      <c r="O53" s="14"/>
      <c r="V53" s="23"/>
      <c r="W53" s="23"/>
      <c r="X53" s="23"/>
    </row>
    <row r="54" spans="1:24" ht="89.25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(25*0.3048)+(10*2.54)/100+D54</f>
        <v>251.67400000000001</v>
      </c>
      <c r="K54" s="15">
        <v>2374.66</v>
      </c>
      <c r="L54" s="12">
        <v>370</v>
      </c>
      <c r="M54" s="12">
        <v>0</v>
      </c>
      <c r="N54" s="34">
        <v>12</v>
      </c>
      <c r="O54" s="14" t="s">
        <v>101</v>
      </c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7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95.41</v>
      </c>
      <c r="I56" s="14">
        <v>2241</v>
      </c>
      <c r="J56" s="11">
        <v>95.58</v>
      </c>
      <c r="K56" s="14">
        <v>2349</v>
      </c>
      <c r="L56" s="12">
        <v>1240</v>
      </c>
      <c r="M56" s="12">
        <v>0</v>
      </c>
      <c r="N56" s="34">
        <v>0</v>
      </c>
      <c r="O56" s="14" t="s">
        <v>102</v>
      </c>
      <c r="P56" s="76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117.85</v>
      </c>
      <c r="I57" s="15">
        <v>582.34</v>
      </c>
      <c r="J57" s="11">
        <v>117.9</v>
      </c>
      <c r="K57" s="15">
        <v>591.12</v>
      </c>
      <c r="L57" s="15">
        <v>101.62</v>
      </c>
      <c r="M57" s="15">
        <v>0</v>
      </c>
      <c r="N57" s="34">
        <v>0</v>
      </c>
      <c r="O57" s="14" t="s">
        <v>104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195.5</v>
      </c>
      <c r="K58" s="15">
        <v>397</v>
      </c>
      <c r="L58" s="12">
        <v>700</v>
      </c>
      <c r="M58" s="12">
        <v>10</v>
      </c>
      <c r="N58" s="15">
        <v>30.6</v>
      </c>
      <c r="O58" s="44" t="s">
        <v>103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6"/>
      <c r="B59" s="77" t="s">
        <v>3</v>
      </c>
      <c r="C59" s="21">
        <f t="shared" ref="C59:F59" si="1">SUM(C49:C58)</f>
        <v>87419</v>
      </c>
      <c r="D59" s="21"/>
      <c r="E59" s="21"/>
      <c r="F59" s="21">
        <f t="shared" si="1"/>
        <v>10777</v>
      </c>
      <c r="G59" s="21"/>
      <c r="H59" s="11"/>
      <c r="I59" s="21">
        <f t="shared" ref="I59" si="2">SUM(I49:I58)</f>
        <v>6061.4780000000001</v>
      </c>
      <c r="J59" s="11"/>
      <c r="K59" s="21">
        <f t="shared" ref="K59" si="3">SUM(K49:K58)</f>
        <v>6207.9179999999997</v>
      </c>
      <c r="L59" s="12"/>
      <c r="M59" s="12"/>
      <c r="N59" s="12"/>
      <c r="O59" s="14"/>
    </row>
    <row r="60" spans="1:24" s="6" customFormat="1" ht="38.1" customHeight="1">
      <c r="A60" s="76"/>
      <c r="B60" s="77" t="s">
        <v>69</v>
      </c>
      <c r="C60" s="21">
        <f t="shared" ref="C60:F60" si="4">C59+C46</f>
        <v>437194</v>
      </c>
      <c r="D60" s="21"/>
      <c r="E60" s="21"/>
      <c r="F60" s="21">
        <f t="shared" si="4"/>
        <v>57765.084999999999</v>
      </c>
      <c r="G60" s="21"/>
      <c r="H60" s="11"/>
      <c r="I60" s="21">
        <f t="shared" ref="I60" si="5">I59+I46</f>
        <v>34590.663999999997</v>
      </c>
      <c r="J60" s="11"/>
      <c r="K60" s="21">
        <f t="shared" ref="K60" si="6">K59+K46</f>
        <v>34328.822</v>
      </c>
      <c r="L60" s="12"/>
      <c r="M60" s="12"/>
      <c r="N60" s="12"/>
      <c r="O60" s="14"/>
    </row>
    <row r="61" spans="1:24" s="6" customFormat="1" ht="15.75">
      <c r="A61" s="78"/>
      <c r="B61" s="100" t="s">
        <v>67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29"/>
      <c r="N61" s="29"/>
      <c r="O61" s="30"/>
    </row>
    <row r="62" spans="1:24" s="6" customFormat="1" ht="15" customHeight="1">
      <c r="A62" s="79" t="s">
        <v>71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1:24" s="6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1:24" s="6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N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2015-09-19T07:41:15Z</cp:lastPrinted>
  <dcterms:created xsi:type="dcterms:W3CDTF">2000-07-15T07:26:51Z</dcterms:created>
  <dcterms:modified xsi:type="dcterms:W3CDTF">2015-09-19T07:41:15Z</dcterms:modified>
</cp:coreProperties>
</file>