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7" i="3"/>
  <c r="H36"/>
  <c r="H54"/>
  <c r="H52"/>
  <c r="H33"/>
  <c r="H15"/>
  <c r="H14"/>
  <c r="H11"/>
  <c r="J37" l="1"/>
  <c r="J36"/>
  <c r="J54"/>
  <c r="I59" l="1"/>
  <c r="J33"/>
  <c r="J52"/>
  <c r="Q7"/>
  <c r="K59"/>
  <c r="K46"/>
  <c r="J15"/>
  <c r="J14"/>
  <c r="J11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<sst xmlns="http://schemas.openxmlformats.org/spreadsheetml/2006/main" count="128" uniqueCount="91">
  <si>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</si>
  <si>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</si>
  <si>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</si>
  <si>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</si>
  <si>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</si>
  <si>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</si>
  <si>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</si>
  <si>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</si>
  <si>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</si>
  <si>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</si>
  <si>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</si>
  <si>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</si>
  <si>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</si>
  <si>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</si>
  <si>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</si>
  <si>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</si>
  <si>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</si>
  <si>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</si>
  <si>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</si>
  <si>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</si>
  <si>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</si>
  <si>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</si>
  <si>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</si>
  <si>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</si>
  <si>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</si>
  <si>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</si>
  <si>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</si>
  <si>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</si>
  <si>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</si>
  <si>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</si>
  <si>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</si>
  <si>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</si>
  <si>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</si>
  <si>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</si>
  <si>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</si>
  <si>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</si>
  <si>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</si>
  <si>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</si>
  <si>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</si>
  <si>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</si>
  <si>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</si>
  <si>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</si>
  <si>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</si>
  <si>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</si>
  <si>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</si>
  <si>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</si>
  <si>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</si>
  <si>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</si>
  <si>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</si>
  <si>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</si>
  <si>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</si>
  <si>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</si>
  <si>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</si>
  <si>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</si>
  <si>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</si>
  <si>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</si>
  <si>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</si>
  <si>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</si>
  <si>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</si>
  <si>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</si>
  <si>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</si>
  <si>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</si>
  <si>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</si>
  <si>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</si>
  <si>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</si>
  <si>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</si>
  <si>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</si>
  <si>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</si>
  <si>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</si>
  <si>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</si>
  <si>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</si>
  <si>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</si>
  <si>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</si>
  <si>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</si>
  <si>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</si>
  <si>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</si>
  <si>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</si>
  <si>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</si>
  <si>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</si>
  <si>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</si>
  <si>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2360 Acres ,  canal discharge 30 cusecs</t>
  </si>
  <si>
    <t>Canal discharge 150 cusecs</t>
  </si>
  <si>
    <t>Canal discharge 50 cusecs</t>
  </si>
  <si>
    <t>Canal discharge 35 cusecs</t>
  </si>
  <si>
    <t>Canal discharge 90 cusecs</t>
  </si>
  <si>
    <t>1' canal water discharge</t>
  </si>
  <si>
    <t>Canal discharge 75 cusecs</t>
  </si>
  <si>
    <t xml:space="preserve"> Water level i.e., on 25.10.2015</t>
  </si>
  <si>
    <t>Canal discharge 30 cusecs</t>
  </si>
  <si>
    <t xml:space="preserve"> TELANGANA MEDIUM IRRIGATION PROJECTS (BASIN WISE) 
DAILY WATER LEVELS on 26.10.2015</t>
  </si>
  <si>
    <t xml:space="preserve"> Water level i.e., on 26.10.2015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</si>
</sst>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3"/>
  <sheetViews>
    <sheetView tabSelected="1" view="pageBreakPreview" zoomScale="55" zoomScaleNormal="57" zoomScaleSheetLayoutView="55" workbookViewId="0">
      <pane ySplit="6" topLeftCell="A7" activePane="bottomLeft" state="frozen"/>
      <selection pane="bottomLeft" activeCell="A8" sqref="A8:P9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2" customWidth="1"/>
    <col min="9" max="9" width="17.42578125" style="33" customWidth="1"/>
    <col min="10" max="10" width="16.85546875" style="32" customWidth="1"/>
    <col min="11" max="11" width="17.42578125" style="33" customWidth="1"/>
    <col min="12" max="12" width="15.42578125" style="25" customWidth="1"/>
    <col min="13" max="13" width="15.7109375" style="3" customWidth="1"/>
    <col min="14" max="14" width="21.7109375" style="38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70" t="s">
        <v>89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17" s="16" customFormat="1" ht="9" customHeight="1">
      <c r="A3" s="79" t="s">
        <v>41</v>
      </c>
      <c r="B3" s="86" t="s">
        <v>0</v>
      </c>
      <c r="C3" s="79" t="s">
        <v>72</v>
      </c>
      <c r="D3" s="79" t="s">
        <v>71</v>
      </c>
      <c r="E3" s="79" t="s">
        <v>70</v>
      </c>
      <c r="F3" s="79" t="s">
        <v>1</v>
      </c>
      <c r="G3" s="79"/>
      <c r="H3" s="80" t="s">
        <v>87</v>
      </c>
      <c r="I3" s="81"/>
      <c r="J3" s="80" t="s">
        <v>90</v>
      </c>
      <c r="K3" s="81"/>
      <c r="L3" s="76" t="s">
        <v>49</v>
      </c>
      <c r="M3" s="76" t="s">
        <v>68</v>
      </c>
      <c r="N3" s="76" t="s">
        <v>69</v>
      </c>
      <c r="O3" s="76" t="s">
        <v>50</v>
      </c>
      <c r="P3" s="76" t="s">
        <v>66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/>
      <c r="P4" s="77"/>
    </row>
    <row r="5" spans="1:17" s="16" customFormat="1" ht="48.75" customHeight="1">
      <c r="A5" s="79"/>
      <c r="B5" s="86"/>
      <c r="C5" s="79"/>
      <c r="D5" s="79"/>
      <c r="E5" s="79"/>
      <c r="F5" s="68" t="s">
        <v>2</v>
      </c>
      <c r="G5" s="68" t="s">
        <v>67</v>
      </c>
      <c r="H5" s="8" t="s">
        <v>2</v>
      </c>
      <c r="I5" s="68" t="s">
        <v>67</v>
      </c>
      <c r="J5" s="8" t="s">
        <v>2</v>
      </c>
      <c r="K5" s="68" t="s">
        <v>67</v>
      </c>
      <c r="L5" s="78"/>
      <c r="M5" s="78"/>
      <c r="N5" s="78"/>
      <c r="O5" s="78"/>
      <c r="P5" s="77"/>
    </row>
    <row r="6" spans="1:17" s="17" customFormat="1" ht="34.5" customHeight="1">
      <c r="A6" s="79"/>
      <c r="B6" s="86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78"/>
    </row>
    <row r="7" spans="1:17" s="16" customFormat="1" ht="26.25">
      <c r="A7" s="68">
        <v>1</v>
      </c>
      <c r="B7" s="67">
        <f>+A7+1</f>
        <v>2</v>
      </c>
      <c r="C7" s="67">
        <v>3</v>
      </c>
      <c r="D7" s="68">
        <v>4</v>
      </c>
      <c r="E7" s="67">
        <v>5</v>
      </c>
      <c r="F7" s="67">
        <v>6</v>
      </c>
      <c r="G7" s="68">
        <v>7</v>
      </c>
      <c r="H7" s="67">
        <v>8</v>
      </c>
      <c r="I7" s="67">
        <v>9</v>
      </c>
      <c r="J7" s="68">
        <v>10</v>
      </c>
      <c r="K7" s="67">
        <v>11</v>
      </c>
      <c r="L7" s="67">
        <v>12</v>
      </c>
      <c r="M7" s="68">
        <v>13</v>
      </c>
      <c r="N7" s="67">
        <v>14</v>
      </c>
      <c r="O7" s="67">
        <v>15</v>
      </c>
      <c r="P7" s="68">
        <v>16</v>
      </c>
      <c r="Q7" s="67">
        <f t="shared" ref="Q7" si="0">+P7+1</f>
        <v>17</v>
      </c>
    </row>
    <row r="8" spans="1:17" ht="23.25" customHeight="1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7" ht="63.75" customHeight="1">
      <c r="A10" s="11"/>
      <c r="B10" s="67" t="s">
        <v>30</v>
      </c>
      <c r="C10" s="67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6"/>
      <c r="O10" s="34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5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1487*0.3048</f>
        <v>453.23760000000004</v>
      </c>
      <c r="I11" s="12">
        <v>427.98899999999998</v>
      </c>
      <c r="J11" s="8">
        <f>1487*0.3048</f>
        <v>453.23760000000004</v>
      </c>
      <c r="K11" s="12">
        <v>427.98899999999998</v>
      </c>
      <c r="L11" s="12">
        <v>0</v>
      </c>
      <c r="M11" s="12">
        <v>0</v>
      </c>
      <c r="N11" s="11" t="s">
        <v>64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5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51" t="s">
        <v>75</v>
      </c>
    </row>
    <row r="13" spans="1:17" ht="51" customHeight="1">
      <c r="A13" s="11"/>
      <c r="B13" s="67" t="s">
        <v>31</v>
      </c>
      <c r="C13" s="67"/>
      <c r="D13" s="35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5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</row>
    <row r="15" spans="1:17" ht="63.75" customHeight="1">
      <c r="A15" s="11">
        <v>4</v>
      </c>
      <c r="B15" s="19" t="s">
        <v>10</v>
      </c>
      <c r="C15" s="10">
        <v>17240</v>
      </c>
      <c r="D15" s="35">
        <v>3900</v>
      </c>
      <c r="E15" s="11">
        <v>439.98</v>
      </c>
      <c r="F15" s="8">
        <v>446.22</v>
      </c>
      <c r="G15" s="12">
        <v>1820</v>
      </c>
      <c r="H15" s="8">
        <f>1446.91*0.3048</f>
        <v>441.01816800000006</v>
      </c>
      <c r="I15" s="12">
        <v>105.232</v>
      </c>
      <c r="J15" s="8">
        <f>1446.91*0.3048</f>
        <v>441.01816800000006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</row>
    <row r="16" spans="1:17" ht="63.75" customHeight="1">
      <c r="A16" s="11">
        <v>5</v>
      </c>
      <c r="B16" s="19" t="s">
        <v>43</v>
      </c>
      <c r="C16" s="10">
        <v>9000</v>
      </c>
      <c r="D16" s="35">
        <v>1684</v>
      </c>
      <c r="E16" s="11">
        <v>452.15</v>
      </c>
      <c r="F16" s="8">
        <v>458</v>
      </c>
      <c r="G16" s="12">
        <v>1237</v>
      </c>
      <c r="H16" s="8">
        <v>454.2</v>
      </c>
      <c r="I16" s="12">
        <v>506</v>
      </c>
      <c r="J16" s="8">
        <v>454.2</v>
      </c>
      <c r="K16" s="12">
        <v>506</v>
      </c>
      <c r="L16" s="12">
        <v>0</v>
      </c>
      <c r="M16" s="12">
        <v>0</v>
      </c>
      <c r="N16" s="11" t="s">
        <v>64</v>
      </c>
      <c r="O16" s="12">
        <v>0</v>
      </c>
      <c r="P16" s="27"/>
    </row>
    <row r="17" spans="1:17" ht="63.75" customHeight="1">
      <c r="A17" s="11"/>
      <c r="B17" s="67" t="s">
        <v>32</v>
      </c>
      <c r="C17" s="10"/>
      <c r="D17" s="35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ht="63.75" customHeight="1">
      <c r="A18" s="11">
        <v>6</v>
      </c>
      <c r="B18" s="19" t="s">
        <v>11</v>
      </c>
      <c r="C18" s="9">
        <v>24000</v>
      </c>
      <c r="D18" s="35">
        <v>2048</v>
      </c>
      <c r="E18" s="12">
        <v>279</v>
      </c>
      <c r="F18" s="8">
        <v>286.5</v>
      </c>
      <c r="G18" s="12">
        <v>1240</v>
      </c>
      <c r="H18" s="8">
        <v>286</v>
      </c>
      <c r="I18" s="12">
        <v>1113.316</v>
      </c>
      <c r="J18" s="8">
        <v>286</v>
      </c>
      <c r="K18" s="12">
        <v>1113.316</v>
      </c>
      <c r="L18" s="12">
        <v>0</v>
      </c>
      <c r="M18" s="12">
        <v>0</v>
      </c>
      <c r="N18" s="11">
        <v>18000</v>
      </c>
      <c r="O18" s="9">
        <v>0</v>
      </c>
      <c r="P18" s="52" t="s">
        <v>86</v>
      </c>
      <c r="Q18" s="16"/>
    </row>
    <row r="19" spans="1:17" ht="63.75" customHeight="1">
      <c r="A19" s="11">
        <v>7</v>
      </c>
      <c r="B19" s="19" t="s">
        <v>12</v>
      </c>
      <c r="C19" s="10">
        <v>8945</v>
      </c>
      <c r="D19" s="35">
        <v>1830</v>
      </c>
      <c r="E19" s="11">
        <v>347.47500000000002</v>
      </c>
      <c r="F19" s="8">
        <v>360.57</v>
      </c>
      <c r="G19" s="12">
        <v>1485</v>
      </c>
      <c r="H19" s="8">
        <v>355.762</v>
      </c>
      <c r="I19" s="12">
        <v>365.57400000000001</v>
      </c>
      <c r="J19" s="8">
        <v>355.73200000000003</v>
      </c>
      <c r="K19" s="12">
        <v>361.52199999999999</v>
      </c>
      <c r="L19" s="12">
        <v>0</v>
      </c>
      <c r="M19" s="12">
        <v>0</v>
      </c>
      <c r="N19" s="9">
        <v>1000</v>
      </c>
      <c r="O19" s="30">
        <v>0</v>
      </c>
      <c r="P19" s="53" t="s">
        <v>74</v>
      </c>
      <c r="Q19" s="16" t="s">
        <v>27</v>
      </c>
    </row>
    <row r="20" spans="1:17" s="56" customFormat="1" ht="63.75" customHeight="1">
      <c r="A20" s="11">
        <f>+A19+1</f>
        <v>8</v>
      </c>
      <c r="B20" s="19" t="s">
        <v>53</v>
      </c>
      <c r="C20" s="10">
        <v>24500</v>
      </c>
      <c r="D20" s="35">
        <v>2970</v>
      </c>
      <c r="E20" s="12">
        <v>226.3</v>
      </c>
      <c r="F20" s="8">
        <v>239.5</v>
      </c>
      <c r="G20" s="12">
        <v>2890</v>
      </c>
      <c r="H20" s="54">
        <v>237.3</v>
      </c>
      <c r="I20" s="55">
        <v>2044</v>
      </c>
      <c r="J20" s="54">
        <v>237.3</v>
      </c>
      <c r="K20" s="55">
        <v>2044</v>
      </c>
      <c r="L20" s="12">
        <v>0</v>
      </c>
      <c r="M20" s="12">
        <v>150</v>
      </c>
      <c r="N20" s="11">
        <v>15000</v>
      </c>
      <c r="O20" s="30">
        <v>0</v>
      </c>
      <c r="P20" s="52" t="s">
        <v>81</v>
      </c>
      <c r="Q20" s="16"/>
    </row>
    <row r="21" spans="1:17" ht="63.75" customHeight="1">
      <c r="A21" s="11">
        <f>+A20+1</f>
        <v>9</v>
      </c>
      <c r="B21" s="19" t="s">
        <v>28</v>
      </c>
      <c r="C21" s="10">
        <v>6060</v>
      </c>
      <c r="D21" s="35">
        <v>1200</v>
      </c>
      <c r="E21" s="11">
        <v>317.25</v>
      </c>
      <c r="F21" s="8">
        <v>326.3</v>
      </c>
      <c r="G21" s="12">
        <v>370</v>
      </c>
      <c r="H21" s="8">
        <v>325.14999999999998</v>
      </c>
      <c r="I21" s="12">
        <v>302</v>
      </c>
      <c r="J21" s="8">
        <v>325.10000000000002</v>
      </c>
      <c r="K21" s="12">
        <v>299</v>
      </c>
      <c r="L21" s="34">
        <v>0</v>
      </c>
      <c r="M21" s="12">
        <v>35</v>
      </c>
      <c r="N21" s="11">
        <v>2500</v>
      </c>
      <c r="O21" s="30">
        <v>0</v>
      </c>
      <c r="P21" s="52" t="s">
        <v>83</v>
      </c>
      <c r="Q21" s="16"/>
    </row>
    <row r="22" spans="1:17" s="56" customFormat="1" ht="63.75" customHeight="1">
      <c r="A22" s="11">
        <v>10</v>
      </c>
      <c r="B22" s="19" t="s">
        <v>29</v>
      </c>
      <c r="C22" s="10">
        <v>11000</v>
      </c>
      <c r="D22" s="35">
        <v>1107</v>
      </c>
      <c r="E22" s="12">
        <v>142</v>
      </c>
      <c r="F22" s="8">
        <v>147.5</v>
      </c>
      <c r="G22" s="12">
        <v>840</v>
      </c>
      <c r="H22" s="8">
        <v>147.15</v>
      </c>
      <c r="I22" s="12">
        <v>710</v>
      </c>
      <c r="J22" s="8">
        <v>147.15</v>
      </c>
      <c r="K22" s="12">
        <v>710</v>
      </c>
      <c r="L22" s="12">
        <v>0</v>
      </c>
      <c r="M22" s="12">
        <v>90</v>
      </c>
      <c r="N22" s="11">
        <v>6000</v>
      </c>
      <c r="O22" s="9">
        <v>0</v>
      </c>
      <c r="P22" s="52" t="s">
        <v>84</v>
      </c>
      <c r="Q22" s="16"/>
    </row>
    <row r="23" spans="1:17" ht="63.75" customHeight="1">
      <c r="A23" s="11">
        <v>11</v>
      </c>
      <c r="B23" s="19" t="s">
        <v>54</v>
      </c>
      <c r="C23" s="10">
        <v>14000</v>
      </c>
      <c r="D23" s="35">
        <v>2230</v>
      </c>
      <c r="E23" s="12">
        <v>352.5</v>
      </c>
      <c r="F23" s="8">
        <v>358.7</v>
      </c>
      <c r="G23" s="12">
        <v>1852.7</v>
      </c>
      <c r="H23" s="8">
        <v>354.6</v>
      </c>
      <c r="I23" s="12">
        <v>443.25</v>
      </c>
      <c r="J23" s="8">
        <v>354.5</v>
      </c>
      <c r="K23" s="12">
        <v>427.56</v>
      </c>
      <c r="L23" s="12">
        <v>0</v>
      </c>
      <c r="M23" s="12">
        <v>0</v>
      </c>
      <c r="N23" s="11">
        <v>500</v>
      </c>
      <c r="O23" s="30">
        <v>0</v>
      </c>
      <c r="P23" s="27"/>
      <c r="Q23" s="16"/>
    </row>
    <row r="24" spans="1:17" ht="63.75" customHeight="1">
      <c r="A24" s="11">
        <v>12</v>
      </c>
      <c r="B24" s="19" t="s">
        <v>37</v>
      </c>
      <c r="C24" s="10">
        <v>8500</v>
      </c>
      <c r="D24" s="35">
        <v>889</v>
      </c>
      <c r="E24" s="12">
        <v>270.5</v>
      </c>
      <c r="F24" s="8">
        <v>277.5</v>
      </c>
      <c r="G24" s="12">
        <v>571.22</v>
      </c>
      <c r="H24" s="8">
        <v>277.10000000000002</v>
      </c>
      <c r="I24" s="12">
        <v>518.30100000000004</v>
      </c>
      <c r="J24" s="8">
        <v>277.10000000000002</v>
      </c>
      <c r="K24" s="12">
        <v>518.30100000000004</v>
      </c>
      <c r="L24" s="12">
        <v>0</v>
      </c>
      <c r="M24" s="12">
        <v>30</v>
      </c>
      <c r="N24" s="11">
        <v>6900</v>
      </c>
      <c r="O24" s="30">
        <v>0</v>
      </c>
      <c r="P24" s="52" t="s">
        <v>88</v>
      </c>
      <c r="Q24" s="16"/>
    </row>
    <row r="25" spans="1:17" ht="63.75" customHeight="1">
      <c r="A25" s="11">
        <v>13</v>
      </c>
      <c r="B25" s="19" t="s">
        <v>38</v>
      </c>
      <c r="C25" s="10">
        <v>9500</v>
      </c>
      <c r="D25" s="35">
        <v>830</v>
      </c>
      <c r="E25" s="12">
        <v>148</v>
      </c>
      <c r="F25" s="8">
        <v>155.5</v>
      </c>
      <c r="G25" s="12">
        <v>567</v>
      </c>
      <c r="H25" s="57">
        <v>154.62</v>
      </c>
      <c r="I25" s="55">
        <v>452</v>
      </c>
      <c r="J25" s="57">
        <v>154.62</v>
      </c>
      <c r="K25" s="55">
        <v>452</v>
      </c>
      <c r="L25" s="12">
        <v>0</v>
      </c>
      <c r="M25" s="12">
        <v>9.36</v>
      </c>
      <c r="N25" s="11">
        <v>2000</v>
      </c>
      <c r="O25" s="12">
        <v>0</v>
      </c>
      <c r="P25" s="52"/>
      <c r="Q25" s="16"/>
    </row>
    <row r="26" spans="1:17" ht="63.75" customHeight="1">
      <c r="A26" s="11">
        <v>14</v>
      </c>
      <c r="B26" s="19" t="s">
        <v>44</v>
      </c>
      <c r="C26" s="10">
        <v>24500</v>
      </c>
      <c r="D26" s="35">
        <v>10393</v>
      </c>
      <c r="E26" s="12"/>
      <c r="F26" s="8">
        <v>243</v>
      </c>
      <c r="G26" s="12">
        <v>10393</v>
      </c>
      <c r="H26" s="54">
        <v>239</v>
      </c>
      <c r="I26" s="12">
        <v>6740</v>
      </c>
      <c r="J26" s="54">
        <v>239</v>
      </c>
      <c r="K26" s="12">
        <v>6740</v>
      </c>
      <c r="L26" s="35">
        <v>0</v>
      </c>
      <c r="M26" s="35">
        <v>150</v>
      </c>
      <c r="N26" s="11">
        <v>9500</v>
      </c>
      <c r="O26" s="30">
        <v>0</v>
      </c>
      <c r="P26" s="52" t="s">
        <v>81</v>
      </c>
      <c r="Q26" s="16"/>
    </row>
    <row r="27" spans="1:17" ht="63.75" customHeight="1">
      <c r="A27" s="11">
        <v>15</v>
      </c>
      <c r="B27" s="19" t="s">
        <v>46</v>
      </c>
      <c r="C27" s="10">
        <v>15000</v>
      </c>
      <c r="D27" s="35">
        <v>1930</v>
      </c>
      <c r="E27" s="12"/>
      <c r="F27" s="8">
        <v>165</v>
      </c>
      <c r="G27" s="12">
        <v>134</v>
      </c>
      <c r="H27" s="58" t="s">
        <v>52</v>
      </c>
      <c r="I27" s="59" t="s">
        <v>52</v>
      </c>
      <c r="J27" s="58" t="s">
        <v>52</v>
      </c>
      <c r="K27" s="59" t="s">
        <v>52</v>
      </c>
      <c r="L27" s="59" t="s">
        <v>52</v>
      </c>
      <c r="M27" s="59" t="s">
        <v>52</v>
      </c>
      <c r="N27" s="60" t="s">
        <v>64</v>
      </c>
      <c r="O27" s="9">
        <v>0</v>
      </c>
      <c r="P27" s="18" t="s">
        <v>60</v>
      </c>
      <c r="Q27" s="16"/>
    </row>
    <row r="28" spans="1:17" ht="63.75" customHeight="1">
      <c r="A28" s="11">
        <v>16</v>
      </c>
      <c r="B28" s="19" t="s">
        <v>45</v>
      </c>
      <c r="C28" s="10">
        <v>13000</v>
      </c>
      <c r="D28" s="35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61">
        <v>0</v>
      </c>
      <c r="M28" s="62">
        <v>0</v>
      </c>
      <c r="N28" s="9">
        <v>1000</v>
      </c>
      <c r="O28" s="30">
        <v>0</v>
      </c>
      <c r="P28" s="63" t="s">
        <v>60</v>
      </c>
      <c r="Q28" s="16"/>
    </row>
    <row r="29" spans="1:17" ht="63.75" customHeight="1">
      <c r="A29" s="11">
        <v>17</v>
      </c>
      <c r="B29" s="19" t="s">
        <v>39</v>
      </c>
      <c r="C29" s="10">
        <v>6000</v>
      </c>
      <c r="D29" s="35">
        <v>620</v>
      </c>
      <c r="E29" s="12">
        <v>144</v>
      </c>
      <c r="F29" s="8">
        <v>151.5</v>
      </c>
      <c r="G29" s="12">
        <v>408</v>
      </c>
      <c r="H29" s="64">
        <v>151.1</v>
      </c>
      <c r="I29" s="55">
        <v>368</v>
      </c>
      <c r="J29" s="64">
        <v>151.1</v>
      </c>
      <c r="K29" s="55">
        <v>368</v>
      </c>
      <c r="L29" s="61">
        <v>0</v>
      </c>
      <c r="M29" s="61">
        <v>60</v>
      </c>
      <c r="N29" s="11">
        <v>2000</v>
      </c>
      <c r="O29" s="30">
        <v>0</v>
      </c>
      <c r="P29" s="52" t="s">
        <v>82</v>
      </c>
      <c r="Q29" s="16"/>
    </row>
    <row r="30" spans="1:17" ht="63.75" customHeight="1">
      <c r="A30" s="11"/>
      <c r="B30" s="67" t="s">
        <v>33</v>
      </c>
      <c r="C30" s="10"/>
      <c r="D30" s="35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5">
        <v>1090</v>
      </c>
      <c r="E31" s="12">
        <v>349</v>
      </c>
      <c r="F31" s="8">
        <v>357.38</v>
      </c>
      <c r="G31" s="12">
        <v>1092</v>
      </c>
      <c r="H31" s="8">
        <v>348.69</v>
      </c>
      <c r="I31" s="12">
        <v>69.355999999999995</v>
      </c>
      <c r="J31" s="8">
        <v>348.69</v>
      </c>
      <c r="K31" s="12">
        <v>69.355999999999995</v>
      </c>
      <c r="L31" s="12">
        <v>0</v>
      </c>
      <c r="M31" s="12">
        <v>0</v>
      </c>
      <c r="N31" s="11" t="s">
        <v>64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5">
        <v>600</v>
      </c>
      <c r="E32" s="11">
        <v>151.18</v>
      </c>
      <c r="F32" s="8">
        <v>159.41</v>
      </c>
      <c r="G32" s="12">
        <v>406.62</v>
      </c>
      <c r="H32" s="8">
        <v>157.4</v>
      </c>
      <c r="I32" s="12">
        <v>241.28</v>
      </c>
      <c r="J32" s="8">
        <v>157.4</v>
      </c>
      <c r="K32" s="12">
        <v>241.28</v>
      </c>
      <c r="L32" s="12">
        <v>0</v>
      </c>
      <c r="M32" s="12">
        <v>40</v>
      </c>
      <c r="N32" s="11">
        <v>3500</v>
      </c>
      <c r="O32" s="12">
        <v>0</v>
      </c>
      <c r="P32" s="27"/>
    </row>
    <row r="33" spans="1:17" ht="63.75" customHeight="1">
      <c r="A33" s="11">
        <v>20</v>
      </c>
      <c r="B33" s="19" t="s">
        <v>63</v>
      </c>
      <c r="C33" s="10">
        <v>13086</v>
      </c>
      <c r="D33" s="35">
        <v>4440</v>
      </c>
      <c r="E33" s="12">
        <v>445.7</v>
      </c>
      <c r="F33" s="8">
        <v>451.85</v>
      </c>
      <c r="G33" s="12">
        <v>2200</v>
      </c>
      <c r="H33" s="8">
        <f>1465.17*0.3048</f>
        <v>446.58381600000007</v>
      </c>
      <c r="I33" s="12">
        <v>87.16</v>
      </c>
      <c r="J33" s="8">
        <f>1465.17*0.3048</f>
        <v>446.58381600000007</v>
      </c>
      <c r="K33" s="12">
        <v>87.16</v>
      </c>
      <c r="L33" s="12">
        <v>0</v>
      </c>
      <c r="M33" s="12">
        <v>0</v>
      </c>
      <c r="N33" s="11" t="s">
        <v>64</v>
      </c>
      <c r="O33" s="9">
        <v>0</v>
      </c>
      <c r="P33" s="27"/>
    </row>
    <row r="34" spans="1:17" ht="63.75" customHeight="1">
      <c r="A34" s="11"/>
      <c r="B34" s="67" t="s">
        <v>36</v>
      </c>
      <c r="C34" s="10"/>
      <c r="D34" s="35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17" ht="63.75" customHeight="1">
      <c r="A35" s="11">
        <v>21</v>
      </c>
      <c r="B35" s="19" t="s">
        <v>15</v>
      </c>
      <c r="C35" s="10">
        <v>7500</v>
      </c>
      <c r="D35" s="35">
        <v>640</v>
      </c>
      <c r="E35" s="11">
        <v>107</v>
      </c>
      <c r="F35" s="8">
        <v>115.25</v>
      </c>
      <c r="G35" s="12">
        <v>367</v>
      </c>
      <c r="H35" s="8">
        <v>112.3</v>
      </c>
      <c r="I35" s="12">
        <v>165.38</v>
      </c>
      <c r="J35" s="8">
        <v>112.3</v>
      </c>
      <c r="K35" s="12">
        <v>165.38</v>
      </c>
      <c r="L35" s="12">
        <v>0</v>
      </c>
      <c r="M35" s="12">
        <v>12</v>
      </c>
      <c r="N35" s="11">
        <v>5000</v>
      </c>
      <c r="O35" s="30">
        <v>0</v>
      </c>
      <c r="P35" s="52"/>
    </row>
    <row r="36" spans="1:17" ht="63.75" customHeight="1">
      <c r="A36" s="11">
        <v>22</v>
      </c>
      <c r="B36" s="19" t="s">
        <v>16</v>
      </c>
      <c r="C36" s="10">
        <v>8700</v>
      </c>
      <c r="D36" s="35">
        <v>2610</v>
      </c>
      <c r="E36" s="11">
        <v>86.77</v>
      </c>
      <c r="F36" s="8">
        <v>97.23</v>
      </c>
      <c r="G36" s="12">
        <v>2135</v>
      </c>
      <c r="H36" s="8">
        <f>(1*2.54)/100+(31*0.3048)+E36</f>
        <v>96.244199999999992</v>
      </c>
      <c r="I36" s="12">
        <v>1454.04</v>
      </c>
      <c r="J36" s="8">
        <f>(0*2.54)/100+(31*0.3048)+E36</f>
        <v>96.218800000000002</v>
      </c>
      <c r="K36" s="12">
        <v>1438.23</v>
      </c>
      <c r="L36" s="12">
        <v>0</v>
      </c>
      <c r="M36" s="12">
        <v>100</v>
      </c>
      <c r="N36" s="11">
        <v>8700</v>
      </c>
      <c r="O36" s="9">
        <v>0</v>
      </c>
      <c r="P36" s="52"/>
    </row>
    <row r="37" spans="1:17" ht="63.75" customHeight="1">
      <c r="A37" s="11">
        <v>23</v>
      </c>
      <c r="B37" s="19" t="s">
        <v>17</v>
      </c>
      <c r="C37" s="10">
        <v>5180</v>
      </c>
      <c r="D37" s="35">
        <v>5180</v>
      </c>
      <c r="E37" s="11">
        <v>192.33</v>
      </c>
      <c r="F37" s="8">
        <v>203</v>
      </c>
      <c r="G37" s="12">
        <v>2912</v>
      </c>
      <c r="H37" s="8">
        <f>(6*2.54)/100+(23*0.3048)+E37</f>
        <v>199.49280000000002</v>
      </c>
      <c r="I37" s="12">
        <v>890</v>
      </c>
      <c r="J37" s="8">
        <f>(6*2.54)/100+(23*0.3048)+E37</f>
        <v>199.49280000000002</v>
      </c>
      <c r="K37" s="12">
        <v>890</v>
      </c>
      <c r="L37" s="12">
        <v>0</v>
      </c>
      <c r="M37" s="12">
        <v>80</v>
      </c>
      <c r="N37" s="11">
        <v>5180</v>
      </c>
      <c r="O37" s="9">
        <v>0</v>
      </c>
      <c r="P37" s="52"/>
    </row>
    <row r="38" spans="1:17" ht="63.75" customHeight="1">
      <c r="A38" s="11"/>
      <c r="B38" s="19"/>
      <c r="C38" s="10"/>
      <c r="D38" s="35"/>
      <c r="E38" s="11"/>
      <c r="F38" s="8"/>
      <c r="G38" s="12"/>
      <c r="H38" s="8"/>
      <c r="I38" s="12"/>
      <c r="J38" s="8"/>
      <c r="K38" s="12"/>
      <c r="L38" s="12"/>
      <c r="M38" s="12"/>
      <c r="N38" s="31"/>
      <c r="O38" s="9"/>
      <c r="P38" s="11" t="s">
        <v>61</v>
      </c>
    </row>
    <row r="39" spans="1:17" ht="63.75" customHeight="1">
      <c r="A39" s="40"/>
      <c r="B39" s="41" t="s">
        <v>34</v>
      </c>
      <c r="C39" s="42"/>
      <c r="D39" s="43"/>
      <c r="E39" s="40"/>
      <c r="F39" s="44"/>
      <c r="G39" s="45"/>
      <c r="H39" s="44"/>
      <c r="I39" s="45"/>
      <c r="J39" s="44"/>
      <c r="K39" s="45"/>
      <c r="L39" s="45"/>
      <c r="M39" s="45"/>
      <c r="N39" s="40"/>
      <c r="O39" s="46"/>
      <c r="P39" s="47"/>
    </row>
    <row r="40" spans="1:17" s="16" customFormat="1" ht="63.75" customHeight="1">
      <c r="A40" s="11">
        <v>24</v>
      </c>
      <c r="B40" s="11" t="s">
        <v>19</v>
      </c>
      <c r="C40" s="10">
        <v>16005</v>
      </c>
      <c r="D40" s="35">
        <v>2171</v>
      </c>
      <c r="E40" s="11">
        <v>74.42</v>
      </c>
      <c r="F40" s="8">
        <v>81.239999999999995</v>
      </c>
      <c r="G40" s="12">
        <v>558</v>
      </c>
      <c r="H40" s="8">
        <v>80.739999999999995</v>
      </c>
      <c r="I40" s="12">
        <v>491.91</v>
      </c>
      <c r="J40" s="8">
        <v>80.64</v>
      </c>
      <c r="K40" s="12">
        <v>479.387</v>
      </c>
      <c r="L40" s="12">
        <v>0</v>
      </c>
      <c r="M40" s="12">
        <v>60</v>
      </c>
      <c r="N40" s="11">
        <v>2360</v>
      </c>
      <c r="O40" s="30">
        <v>0</v>
      </c>
      <c r="P40" s="26" t="s">
        <v>80</v>
      </c>
      <c r="Q40" s="11"/>
    </row>
    <row r="41" spans="1:17" s="31" customFormat="1" ht="63.75" customHeight="1">
      <c r="A41" s="11">
        <v>25</v>
      </c>
      <c r="B41" s="11" t="s">
        <v>22</v>
      </c>
      <c r="C41" s="10">
        <v>24710</v>
      </c>
      <c r="D41" s="35">
        <v>4270</v>
      </c>
      <c r="E41" s="65">
        <v>70</v>
      </c>
      <c r="F41" s="8">
        <v>74</v>
      </c>
      <c r="G41" s="12">
        <v>730</v>
      </c>
      <c r="H41" s="8">
        <v>73.19</v>
      </c>
      <c r="I41" s="12">
        <v>579.44000000000005</v>
      </c>
      <c r="J41" s="8">
        <v>73.12</v>
      </c>
      <c r="K41" s="12">
        <v>567.37</v>
      </c>
      <c r="L41" s="12">
        <v>0</v>
      </c>
      <c r="M41" s="12">
        <v>300</v>
      </c>
      <c r="N41" s="11">
        <v>24700</v>
      </c>
      <c r="O41" s="9">
        <v>0</v>
      </c>
      <c r="P41" s="69"/>
      <c r="Q41" s="11"/>
    </row>
    <row r="42" spans="1:17" s="31" customFormat="1" ht="63.75" customHeight="1">
      <c r="A42" s="11">
        <v>26</v>
      </c>
      <c r="B42" s="11" t="s">
        <v>40</v>
      </c>
      <c r="C42" s="10">
        <v>2580</v>
      </c>
      <c r="D42" s="35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30">
        <v>0</v>
      </c>
      <c r="P42" s="26" t="s">
        <v>77</v>
      </c>
      <c r="Q42" s="11"/>
    </row>
    <row r="43" spans="1:17" s="31" customFormat="1" ht="63.75" customHeight="1">
      <c r="A43" s="11">
        <v>27</v>
      </c>
      <c r="B43" s="11" t="s">
        <v>48</v>
      </c>
      <c r="C43" s="10">
        <v>13591</v>
      </c>
      <c r="D43" s="35">
        <v>2047</v>
      </c>
      <c r="E43" s="11" t="s">
        <v>52</v>
      </c>
      <c r="F43" s="8" t="s">
        <v>52</v>
      </c>
      <c r="G43" s="12" t="s">
        <v>52</v>
      </c>
      <c r="H43" s="68"/>
      <c r="I43" s="12"/>
      <c r="J43" s="68"/>
      <c r="K43" s="12"/>
      <c r="L43" s="12" t="s">
        <v>52</v>
      </c>
      <c r="M43" s="12" t="s">
        <v>52</v>
      </c>
      <c r="N43" s="11" t="s">
        <v>64</v>
      </c>
      <c r="O43" s="12"/>
      <c r="P43" s="26" t="s">
        <v>76</v>
      </c>
      <c r="Q43" s="11"/>
    </row>
    <row r="44" spans="1:17" s="31" customFormat="1" ht="63.75" customHeight="1">
      <c r="A44" s="11">
        <v>28</v>
      </c>
      <c r="B44" s="11" t="s">
        <v>47</v>
      </c>
      <c r="C44" s="10">
        <v>10132</v>
      </c>
      <c r="D44" s="35">
        <v>2177</v>
      </c>
      <c r="E44" s="11"/>
      <c r="F44" s="8">
        <v>132.5</v>
      </c>
      <c r="G44" s="12">
        <v>1260</v>
      </c>
      <c r="H44" s="68">
        <v>124.43</v>
      </c>
      <c r="I44" s="12">
        <v>678.17</v>
      </c>
      <c r="J44" s="68">
        <v>124.42</v>
      </c>
      <c r="K44" s="12">
        <v>677.82</v>
      </c>
      <c r="L44" s="11"/>
      <c r="M44" s="11">
        <v>40.4</v>
      </c>
      <c r="N44" s="11">
        <v>5000</v>
      </c>
      <c r="O44" s="39"/>
      <c r="P44" s="49" t="s">
        <v>78</v>
      </c>
      <c r="Q44" s="11"/>
    </row>
    <row r="45" spans="1:17" s="31" customFormat="1" ht="63.75" customHeight="1">
      <c r="A45" s="11">
        <v>29</v>
      </c>
      <c r="B45" s="11" t="s">
        <v>42</v>
      </c>
      <c r="C45" s="9">
        <v>10000</v>
      </c>
      <c r="D45" s="35">
        <v>8140</v>
      </c>
      <c r="E45" s="11">
        <v>121.61</v>
      </c>
      <c r="F45" s="8">
        <v>124.05</v>
      </c>
      <c r="G45" s="12">
        <v>8400</v>
      </c>
      <c r="H45" s="8">
        <v>123.68</v>
      </c>
      <c r="I45" s="12">
        <v>8062</v>
      </c>
      <c r="J45" s="8">
        <v>123.68</v>
      </c>
      <c r="K45" s="12">
        <v>8062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17" s="15" customFormat="1" ht="48" customHeight="1">
      <c r="A46" s="79" t="s">
        <v>58</v>
      </c>
      <c r="B46" s="79"/>
      <c r="C46" s="18">
        <f t="shared" ref="C46" si="1">SUM(C11:C45)</f>
        <v>349775</v>
      </c>
      <c r="D46" s="18"/>
      <c r="E46" s="18"/>
      <c r="F46" s="68"/>
      <c r="G46" s="18">
        <f t="shared" ref="G46" si="2">SUM(G11:G45)</f>
        <v>46385.63</v>
      </c>
      <c r="H46" s="8"/>
      <c r="I46" s="18">
        <f>SUM(I11:I45)</f>
        <v>27722.973999999998</v>
      </c>
      <c r="J46" s="8"/>
      <c r="K46" s="18">
        <f>SUM(K11:K45)</f>
        <v>27659.478999999999</v>
      </c>
      <c r="L46" s="18">
        <f>SUM(L11:L45)</f>
        <v>0</v>
      </c>
      <c r="M46" s="18">
        <f>SUM(M11:M45)</f>
        <v>1196.7600000000002</v>
      </c>
      <c r="N46" s="18">
        <f>SUM(N18:N45)</f>
        <v>124340</v>
      </c>
      <c r="O46" s="18"/>
      <c r="P46" s="68"/>
      <c r="Q46" s="48"/>
    </row>
    <row r="47" spans="1:17" s="3" customFormat="1" ht="39" customHeight="1">
      <c r="A47" s="86" t="s">
        <v>57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27"/>
    </row>
    <row r="48" spans="1:17" s="3" customFormat="1" ht="63.75" customHeight="1">
      <c r="A48" s="11"/>
      <c r="B48" s="67" t="s">
        <v>35</v>
      </c>
      <c r="C48" s="67"/>
      <c r="D48" s="10"/>
      <c r="E48" s="11"/>
      <c r="F48" s="8"/>
      <c r="G48" s="9"/>
      <c r="H48" s="8"/>
      <c r="I48" s="12"/>
      <c r="J48" s="8"/>
      <c r="K48" s="12"/>
      <c r="L48" s="9"/>
      <c r="M48" s="9"/>
      <c r="N48" s="37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5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51" t="s">
        <v>85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5">
        <v>3500</v>
      </c>
      <c r="E50" s="11">
        <v>385.64800000000002</v>
      </c>
      <c r="F50" s="8">
        <v>396.54500000000002</v>
      </c>
      <c r="G50" s="12">
        <v>2467</v>
      </c>
      <c r="H50" s="8">
        <v>386.37360000000001</v>
      </c>
      <c r="I50" s="50">
        <v>38.435000000000002</v>
      </c>
      <c r="J50" s="8">
        <v>386.34309999999999</v>
      </c>
      <c r="K50" s="50">
        <v>37.028500000000001</v>
      </c>
      <c r="L50" s="9" t="s">
        <v>62</v>
      </c>
      <c r="M50" s="9">
        <v>0</v>
      </c>
      <c r="N50" s="11" t="s">
        <v>64</v>
      </c>
      <c r="O50" s="9"/>
      <c r="P50" s="51"/>
      <c r="Q50" s="27"/>
    </row>
    <row r="51" spans="1:17" ht="63.75" customHeight="1">
      <c r="A51" s="68"/>
      <c r="B51" s="67" t="s">
        <v>6</v>
      </c>
      <c r="C51" s="10"/>
      <c r="D51" s="35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81" customHeight="1">
      <c r="A52" s="11">
        <v>3</v>
      </c>
      <c r="B52" s="19" t="s">
        <v>7</v>
      </c>
      <c r="C52" s="10">
        <v>9200</v>
      </c>
      <c r="D52" s="35">
        <v>2000</v>
      </c>
      <c r="E52" s="11">
        <v>507.49</v>
      </c>
      <c r="F52" s="8">
        <v>514.80999999999995</v>
      </c>
      <c r="G52" s="12">
        <v>1572</v>
      </c>
      <c r="H52" s="8">
        <f>1670.3*0.3048</f>
        <v>509.10744</v>
      </c>
      <c r="I52" s="12">
        <v>456.88</v>
      </c>
      <c r="J52" s="8">
        <f>1670.3*0.3048</f>
        <v>509.10744</v>
      </c>
      <c r="K52" s="12">
        <v>456.88</v>
      </c>
      <c r="L52" s="9">
        <v>0</v>
      </c>
      <c r="M52" s="9">
        <v>0</v>
      </c>
      <c r="N52" s="11" t="s">
        <v>64</v>
      </c>
      <c r="O52" s="9"/>
      <c r="P52" s="11" t="s">
        <v>79</v>
      </c>
      <c r="Q52" s="27"/>
    </row>
    <row r="53" spans="1:17" s="3" customFormat="1" ht="63.75" customHeight="1">
      <c r="A53" s="68"/>
      <c r="B53" s="67" t="s">
        <v>55</v>
      </c>
      <c r="C53" s="18"/>
      <c r="D53" s="35"/>
      <c r="E53" s="18"/>
      <c r="F53" s="8"/>
      <c r="G53" s="8"/>
      <c r="H53" s="68"/>
      <c r="I53" s="11"/>
      <c r="J53" s="68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5">
        <v>2600</v>
      </c>
      <c r="E54" s="11">
        <v>243.8</v>
      </c>
      <c r="F54" s="8">
        <v>253</v>
      </c>
      <c r="G54" s="12">
        <v>3139</v>
      </c>
      <c r="H54" s="8">
        <f>(25*0.3048)+(6*2.54)/100+E54</f>
        <v>251.57240000000002</v>
      </c>
      <c r="I54" s="12">
        <v>2314.4</v>
      </c>
      <c r="J54" s="8">
        <f>(25*0.3048)+(4*2.54)/100+E54</f>
        <v>251.52160000000001</v>
      </c>
      <c r="K54" s="12">
        <v>2284.27</v>
      </c>
      <c r="L54" s="9">
        <v>0</v>
      </c>
      <c r="M54" s="9">
        <v>75</v>
      </c>
      <c r="N54" s="11">
        <v>18193</v>
      </c>
      <c r="O54" s="30">
        <v>0</v>
      </c>
      <c r="P54" s="27"/>
      <c r="Q54" s="27"/>
    </row>
    <row r="55" spans="1:17" ht="63.75" customHeight="1">
      <c r="A55" s="11"/>
      <c r="B55" s="67" t="s">
        <v>34</v>
      </c>
      <c r="C55" s="10"/>
      <c r="D55" s="35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5">
        <v>3700</v>
      </c>
      <c r="E56" s="11">
        <v>90.28</v>
      </c>
      <c r="F56" s="8">
        <v>95.86</v>
      </c>
      <c r="G56" s="12">
        <v>2537</v>
      </c>
      <c r="H56" s="8">
        <v>94.67</v>
      </c>
      <c r="I56" s="11">
        <v>1828</v>
      </c>
      <c r="J56" s="8">
        <v>94.57</v>
      </c>
      <c r="K56" s="11">
        <v>1775</v>
      </c>
      <c r="L56" s="9">
        <v>0</v>
      </c>
      <c r="M56" s="9">
        <v>290</v>
      </c>
      <c r="N56" s="11">
        <v>20350</v>
      </c>
      <c r="O56" s="30">
        <v>0</v>
      </c>
      <c r="P56" s="69"/>
      <c r="Q56" s="68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5">
        <v>1000</v>
      </c>
      <c r="E57" s="11">
        <v>113.39</v>
      </c>
      <c r="F57" s="8">
        <v>118.26</v>
      </c>
      <c r="G57" s="12">
        <v>665</v>
      </c>
      <c r="H57" s="8">
        <v>117.07</v>
      </c>
      <c r="I57" s="12">
        <v>441.92</v>
      </c>
      <c r="J57" s="8">
        <v>117</v>
      </c>
      <c r="K57" s="12">
        <v>431.73</v>
      </c>
      <c r="L57" s="12">
        <v>0</v>
      </c>
      <c r="M57" s="12">
        <v>117.9</v>
      </c>
      <c r="N57" s="11">
        <v>7350</v>
      </c>
      <c r="O57" s="30">
        <v>0</v>
      </c>
      <c r="P57" s="27"/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5">
        <v>5180</v>
      </c>
      <c r="E58" s="11">
        <v>190.62</v>
      </c>
      <c r="F58" s="8">
        <v>195.38</v>
      </c>
      <c r="G58" s="12">
        <v>397</v>
      </c>
      <c r="H58" s="8">
        <v>194.03</v>
      </c>
      <c r="I58" s="12">
        <v>218</v>
      </c>
      <c r="J58" s="8">
        <v>193.93</v>
      </c>
      <c r="K58" s="12">
        <v>206</v>
      </c>
      <c r="L58" s="9">
        <v>0</v>
      </c>
      <c r="M58" s="9">
        <v>160</v>
      </c>
      <c r="N58" s="11">
        <v>7200</v>
      </c>
      <c r="O58" s="12">
        <v>0</v>
      </c>
      <c r="P58" s="66"/>
      <c r="Q58" s="27"/>
    </row>
    <row r="59" spans="1:17" s="3" customFormat="1" ht="63.75" customHeight="1">
      <c r="A59" s="68"/>
      <c r="B59" s="67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5297.6350000000002</v>
      </c>
      <c r="J59" s="8"/>
      <c r="K59" s="18">
        <f t="shared" ref="K59" si="6">SUM(K49:K58)</f>
        <v>5190.9084999999995</v>
      </c>
      <c r="L59" s="18">
        <f t="shared" ref="L59:M59" si="7">SUM(L49:L58)</f>
        <v>0</v>
      </c>
      <c r="M59" s="18">
        <f t="shared" si="7"/>
        <v>642.9</v>
      </c>
      <c r="N59" s="18">
        <f>SUM(N49:N58)</f>
        <v>61093</v>
      </c>
      <c r="O59" s="9"/>
      <c r="P59" s="11"/>
      <c r="Q59" s="27"/>
    </row>
    <row r="60" spans="1:17" s="3" customFormat="1" ht="63.75" customHeight="1">
      <c r="A60" s="68"/>
      <c r="B60" s="67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33020.608999999997</v>
      </c>
      <c r="J60" s="8"/>
      <c r="K60" s="18">
        <f t="shared" si="10"/>
        <v>32850.387499999997</v>
      </c>
      <c r="L60" s="18">
        <f t="shared" ref="L60:M60" si="11">L59+L46</f>
        <v>0</v>
      </c>
      <c r="M60" s="18">
        <f t="shared" si="11"/>
        <v>1839.6600000000003</v>
      </c>
      <c r="N60" s="18">
        <f>N59+N46</f>
        <v>185433</v>
      </c>
      <c r="O60" s="9"/>
      <c r="P60" s="11"/>
      <c r="Q60" s="27"/>
    </row>
    <row r="61" spans="1:17" s="3" customFormat="1" ht="23.25">
      <c r="A61" s="69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26"/>
      <c r="P61" s="27"/>
      <c r="Q61" s="27"/>
    </row>
    <row r="62" spans="1:17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</row>
    <row r="63" spans="1:17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</row>
    <row r="64" spans="1:17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8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8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8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8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8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8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8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8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8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8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8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8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8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8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8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8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8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8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8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8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8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8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8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8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8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8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8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8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8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8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8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8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8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8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8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8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8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8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8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8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8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8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8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8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8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8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8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8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8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8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8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8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8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8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8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8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8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8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8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8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8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8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8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8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8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8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8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8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8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8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8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8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8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8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8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8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8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8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8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8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8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8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8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8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8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8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8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8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8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8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8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8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8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8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8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8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8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8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8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8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8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8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8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8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8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8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8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8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8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8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8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8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8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8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8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8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8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8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8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8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8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8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8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8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8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8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8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8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8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8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8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8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8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8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8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8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8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8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8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8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8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8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8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8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8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8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8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8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8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8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8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8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8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8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8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8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8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8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8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8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8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8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8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8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8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8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8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8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8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8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8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8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8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8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8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8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8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8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8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8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8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8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8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8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8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8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8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8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8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8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8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8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8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8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8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8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8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8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8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8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8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8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8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8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8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8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8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8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8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8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8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8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8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8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8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8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8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8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8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8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8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8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8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8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8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8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8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8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8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8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8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8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8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8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8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8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8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8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8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8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8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8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8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8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8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8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8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8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8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8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8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8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8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8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8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8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8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8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8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8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8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8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8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8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8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8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8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8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8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8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8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8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8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8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8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8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8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8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8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8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8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8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8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8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8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8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8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8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8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8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8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8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8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8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8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8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8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8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8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8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8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8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8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8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8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8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8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8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8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8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8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8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8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8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8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8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8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8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8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8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8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8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8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8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8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8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8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8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8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8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8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8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8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8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8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8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8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8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8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8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8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8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8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8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8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8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8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8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8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8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8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8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8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8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8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8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8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8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8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8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8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8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8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8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8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8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8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8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8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8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8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8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8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8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8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8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8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8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8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8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8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8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8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8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8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8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8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8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8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8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8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8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8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8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8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8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8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8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8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8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8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8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8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8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8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8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8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8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8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8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8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8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8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8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8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8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8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8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8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8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8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8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8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8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8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8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8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8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8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8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8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8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8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8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8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8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8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8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8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8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8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8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8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8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8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8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8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8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8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8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8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8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8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8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8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8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8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8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8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8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8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8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8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8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8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8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8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8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8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8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8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8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8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8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8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8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8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8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8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8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8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8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8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8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8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8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8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8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8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8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8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8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8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8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8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8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8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8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8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8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8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8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8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8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8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8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8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8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8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8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8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8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8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8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8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8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8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8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8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8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8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8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8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8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8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8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8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8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8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8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8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8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8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8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8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8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8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8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8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8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8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8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8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8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8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8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8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8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8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8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8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8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8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8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8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8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8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8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8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8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8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8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8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8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8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8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8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8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8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8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8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8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8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8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8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8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8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8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8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8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8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8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8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8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8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8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8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8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8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8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8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8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8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8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8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8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8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8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8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8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8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8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8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8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8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8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8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8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8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8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8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8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8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8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8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8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8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8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8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8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8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8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8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8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8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8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8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8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8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8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8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8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8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8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8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8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8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8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8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8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8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8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8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8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8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8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8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8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8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8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8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8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8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8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8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8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8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8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8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8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8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8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8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8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8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8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8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8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8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8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8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8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8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8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8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8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8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8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8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8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8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8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8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8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8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8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8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8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8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8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8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8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8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8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8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8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8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8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8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8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8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8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8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8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8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8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8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8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8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8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8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8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8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8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8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8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8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8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8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8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8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8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8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8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8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8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8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8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8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8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8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8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8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8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8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8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8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8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8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8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8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8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8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8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8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8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8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8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8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8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8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8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8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8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8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8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8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8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8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8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8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8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8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8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8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8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8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8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8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8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8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8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8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8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8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8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8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8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8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8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8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8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8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8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8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8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8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8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8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8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8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8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8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8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8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8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8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8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8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8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8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8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8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8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8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8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8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8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8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8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8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8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8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8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8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8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8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8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8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8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8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8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8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8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8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8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8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8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8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8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8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8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8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8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8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8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8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8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8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8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8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8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8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8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8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8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8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8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8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8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8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8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8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8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8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8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8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8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8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8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8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8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8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8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8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8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8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8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8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8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8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8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8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8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8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8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8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8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8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8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8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8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8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8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8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8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8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8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8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8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8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8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8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8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8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8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8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8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8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8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8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8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8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8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8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8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8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8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8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8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8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8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8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8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8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8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8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8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8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8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8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8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8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8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8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8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8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8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8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8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8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8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8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8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8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8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8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8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8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8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8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8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8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8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8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8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8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8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8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8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8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8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8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8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8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8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8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8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8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8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8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8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8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8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8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8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8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8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8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8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8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8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8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8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8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8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8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8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8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8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8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8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8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8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8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8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8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8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8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8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8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8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8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8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8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8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8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8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8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8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8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8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8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8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8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8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8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8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8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8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8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8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8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8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8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8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8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8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8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8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8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8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8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8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8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8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8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8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8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8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8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8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8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8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8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8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8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8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8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8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8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8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8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8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8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8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8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8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8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8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8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8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8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8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8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8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8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8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8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8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8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8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8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8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8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8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8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8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8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2015-10-26T08:00:50Z</cp:lastPrinted>
  <dcterms:created xsi:type="dcterms:W3CDTF">2000-07-15T07:26:51Z</dcterms:created>
  <dcterms:modified xsi:type="dcterms:W3CDTF">2015-10-26T08:00:52Z</dcterms:modified>
</cp:coreProperties>
</file>