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7" i="3"/>
  <c r="J36"/>
  <c r="J55"/>
  <c r="J15"/>
  <c r="H50" l="1"/>
  <c r="H55"/>
  <c r="H37"/>
  <c r="H36"/>
  <c r="H35"/>
  <c r="H53"/>
  <c r="I47"/>
  <c r="H33"/>
  <c r="H15"/>
  <c r="H14"/>
  <c r="H11"/>
  <c r="J33"/>
  <c r="U36" l="1"/>
  <c r="J35" l="1"/>
  <c r="J53"/>
  <c r="J11"/>
  <c r="J14" l="1"/>
  <c r="J50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<sst xmlns="http://schemas.openxmlformats.org/spreadsheetml/2006/main" count="113" uniqueCount="84">
  <si>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</si>
  <si>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</si>
  <si>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</si>
  <si>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</si>
  <si>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</si>
  <si>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</si>
  <si>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</si>
  <si>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</si>
  <si>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</si>
  <si>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</si>
  <si>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</si>
  <si>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</si>
  <si>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</si>
  <si>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</si>
  <si>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</si>
  <si>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</si>
  <si>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</si>
  <si>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</si>
  <si>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</si>
  <si>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</si>
  <si>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</si>
  <si>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</si>
  <si>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</si>
  <si>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</si>
  <si>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</si>
  <si>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</si>
  <si>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</si>
  <si>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</si>
  <si>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</si>
  <si>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</si>
  <si>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</si>
  <si>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</si>
  <si>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</si>
  <si>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</si>
  <si>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</si>
  <si>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</si>
  <si>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</si>
  <si>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</si>
  <si>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</si>
  <si>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</si>
  <si>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</si>
  <si>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</si>
  <si>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</si>
  <si>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</si>
  <si>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</si>
  <si>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</si>
  <si>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</si>
  <si>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</si>
  <si>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</si>
  <si>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</si>
  <si>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</si>
  <si>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</si>
  <si>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</si>
  <si>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</si>
  <si>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</si>
  <si>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</si>
  <si>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</si>
  <si>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</si>
  <si>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</si>
  <si>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</si>
  <si>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</si>
  <si>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</si>
  <si>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</si>
  <si>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</si>
  <si>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</si>
  <si>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</si>
  <si>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</si>
  <si>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</si>
  <si>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</si>
  <si>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</si>
  <si>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</si>
  <si>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</si>
  <si>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</si>
  <si>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</si>
  <si>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</si>
  <si>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</si>
  <si>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</si>
  <si>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</si>
  <si>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</si>
  <si>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</si>
  <si>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</si>
  <si>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27-07-2015</t>
  </si>
  <si>
    <t>Water Level on 25.07.2015</t>
  </si>
  <si>
    <t>65 Cusecs Surplus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</si>
</sst>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36" activePane="bottomLeft" state="frozen"/>
      <selection pane="bottomLeft" activeCell="U41" sqref="U41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84" t="s">
        <v>81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</row>
    <row r="2" spans="1:28" s="23" customFormat="1" ht="45.75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</row>
    <row r="3" spans="1:28" s="23" customFormat="1" ht="9" customHeight="1">
      <c r="A3" s="73" t="s">
        <v>47</v>
      </c>
      <c r="B3" s="74" t="s">
        <v>0</v>
      </c>
      <c r="C3" s="75" t="s">
        <v>39</v>
      </c>
      <c r="D3" s="73" t="s">
        <v>28</v>
      </c>
      <c r="E3" s="73" t="s">
        <v>1</v>
      </c>
      <c r="F3" s="73"/>
      <c r="G3" s="75" t="s">
        <v>41</v>
      </c>
      <c r="H3" s="78" t="s">
        <v>82</v>
      </c>
      <c r="I3" s="79"/>
      <c r="J3" s="82" t="s">
        <v>29</v>
      </c>
      <c r="K3" s="82"/>
      <c r="L3" s="75" t="s">
        <v>56</v>
      </c>
      <c r="M3" s="75" t="s">
        <v>55</v>
      </c>
      <c r="N3" s="75" t="s">
        <v>58</v>
      </c>
      <c r="O3" s="75" t="s">
        <v>46</v>
      </c>
    </row>
    <row r="4" spans="1:28" s="23" customFormat="1" ht="74.25" customHeight="1">
      <c r="A4" s="73"/>
      <c r="B4" s="74"/>
      <c r="C4" s="76"/>
      <c r="D4" s="73"/>
      <c r="E4" s="73"/>
      <c r="F4" s="73"/>
      <c r="G4" s="76"/>
      <c r="H4" s="80"/>
      <c r="I4" s="81"/>
      <c r="J4" s="82"/>
      <c r="K4" s="82"/>
      <c r="L4" s="76"/>
      <c r="M4" s="76"/>
      <c r="N4" s="76"/>
      <c r="O4" s="76"/>
    </row>
    <row r="5" spans="1:28" s="23" customFormat="1" ht="66.75" customHeight="1">
      <c r="A5" s="73"/>
      <c r="B5" s="74"/>
      <c r="C5" s="76"/>
      <c r="D5" s="73"/>
      <c r="E5" s="59" t="s">
        <v>2</v>
      </c>
      <c r="F5" s="59" t="s">
        <v>27</v>
      </c>
      <c r="G5" s="77"/>
      <c r="H5" s="11" t="s">
        <v>2</v>
      </c>
      <c r="I5" s="47" t="s">
        <v>63</v>
      </c>
      <c r="J5" s="11" t="s">
        <v>2</v>
      </c>
      <c r="K5" s="44" t="s">
        <v>63</v>
      </c>
      <c r="L5" s="77"/>
      <c r="M5" s="77"/>
      <c r="N5" s="77"/>
      <c r="O5" s="77"/>
    </row>
    <row r="6" spans="1:28" s="24" customFormat="1" ht="20.25" customHeight="1">
      <c r="A6" s="73"/>
      <c r="B6" s="74"/>
      <c r="C6" s="77"/>
      <c r="D6" s="73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59">
        <v>1</v>
      </c>
      <c r="B7" s="60">
        <f>+A7+1</f>
        <v>2</v>
      </c>
      <c r="C7" s="59">
        <v>5</v>
      </c>
      <c r="D7" s="59">
        <v>6</v>
      </c>
      <c r="E7" s="59">
        <v>7</v>
      </c>
      <c r="F7" s="59">
        <f>+E7+1</f>
        <v>8</v>
      </c>
      <c r="G7" s="59">
        <v>9</v>
      </c>
      <c r="H7" s="59">
        <v>10</v>
      </c>
      <c r="I7" s="14">
        <v>11</v>
      </c>
      <c r="J7" s="11">
        <v>12</v>
      </c>
      <c r="K7" s="15">
        <v>13</v>
      </c>
      <c r="L7" s="59">
        <v>14</v>
      </c>
      <c r="M7" s="59">
        <v>15</v>
      </c>
      <c r="N7" s="59">
        <v>15</v>
      </c>
      <c r="O7" s="59">
        <v>17</v>
      </c>
      <c r="P7" s="59">
        <v>16</v>
      </c>
      <c r="Q7" s="59">
        <v>17</v>
      </c>
      <c r="R7" s="59">
        <v>18</v>
      </c>
    </row>
    <row r="8" spans="1:28" ht="23.25" customHeight="1">
      <c r="A8" s="67" t="s">
        <v>66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9"/>
    </row>
    <row r="9" spans="1:28" ht="47.25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2"/>
    </row>
    <row r="10" spans="1:28" ht="39.950000000000003" customHeight="1">
      <c r="A10" s="14"/>
      <c r="B10" s="60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0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1447.41*0.3048</f>
        <v>441.17056800000006</v>
      </c>
      <c r="I15" s="90">
        <v>125.92700000000001</v>
      </c>
      <c r="J15" s="11">
        <f>1447.25*0.3048</f>
        <v>441.12180000000001</v>
      </c>
      <c r="K15" s="90">
        <v>118.873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91"/>
      <c r="R16" s="1" t="e">
        <f>IF(#REF!="Full",1,0)</f>
        <v>#REF!</v>
      </c>
    </row>
    <row r="17" spans="1:24" ht="38.1" customHeight="1">
      <c r="A17" s="14"/>
      <c r="B17" s="60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841.63199999999995</v>
      </c>
      <c r="J18" s="11">
        <v>284.55</v>
      </c>
      <c r="K18" s="15">
        <v>841.63199999999995</v>
      </c>
      <c r="L18" s="15">
        <v>0</v>
      </c>
      <c r="M18" s="15">
        <v>0</v>
      </c>
      <c r="N18" s="12">
        <v>0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92">
        <v>353.53800000000001</v>
      </c>
      <c r="I19" s="46">
        <v>146.40199999999999</v>
      </c>
      <c r="J19" s="92">
        <v>353.53800000000001</v>
      </c>
      <c r="K19" s="46">
        <v>146.40199999999999</v>
      </c>
      <c r="L19" s="15">
        <v>0</v>
      </c>
      <c r="M19" s="15">
        <v>0</v>
      </c>
      <c r="N19" s="48">
        <v>0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233.5</v>
      </c>
      <c r="I20" s="15">
        <v>1022</v>
      </c>
      <c r="J20" s="11">
        <v>233.8</v>
      </c>
      <c r="K20" s="15">
        <v>1085</v>
      </c>
      <c r="L20" s="15">
        <v>729.16600000000005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</v>
      </c>
      <c r="I21" s="15">
        <v>161</v>
      </c>
      <c r="J21" s="11">
        <v>322.45</v>
      </c>
      <c r="K21" s="15">
        <v>178</v>
      </c>
      <c r="L21" s="46">
        <v>91.388000000000005</v>
      </c>
      <c r="M21" s="15">
        <v>0</v>
      </c>
      <c r="N21" s="48">
        <v>0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48">
        <v>0</v>
      </c>
      <c r="O23" s="91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276.89999999999998</v>
      </c>
      <c r="I24" s="15">
        <v>493.476</v>
      </c>
      <c r="J24" s="11">
        <v>276.89999999999998</v>
      </c>
      <c r="K24" s="15">
        <v>493.476</v>
      </c>
      <c r="L24" s="15">
        <v>0</v>
      </c>
      <c r="M24" s="15">
        <v>0</v>
      </c>
      <c r="N24" s="48">
        <v>0</v>
      </c>
      <c r="O24" s="93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0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149</v>
      </c>
      <c r="I29" s="15">
        <v>203</v>
      </c>
      <c r="J29" s="11">
        <v>149</v>
      </c>
      <c r="K29" s="15">
        <v>203</v>
      </c>
      <c r="L29" s="37">
        <v>0</v>
      </c>
      <c r="M29" s="37">
        <v>20</v>
      </c>
      <c r="N29" s="48">
        <v>0</v>
      </c>
      <c r="O29" s="14"/>
      <c r="P29" s="23"/>
    </row>
    <row r="30" spans="1:24" ht="38.1" customHeight="1">
      <c r="A30" s="14"/>
      <c r="B30" s="60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4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158.4</v>
      </c>
      <c r="I32" s="46">
        <v>314.089</v>
      </c>
      <c r="J32" s="11">
        <v>158.4</v>
      </c>
      <c r="K32" s="46">
        <v>314.089</v>
      </c>
      <c r="L32" s="15">
        <v>0</v>
      </c>
      <c r="M32" s="15">
        <v>0</v>
      </c>
      <c r="N32" s="48">
        <v>0</v>
      </c>
      <c r="O32" s="94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1" ht="60" customHeight="1">
      <c r="A34" s="14"/>
      <c r="B34" s="60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21*0.3048+D35</f>
        <v>113.4008</v>
      </c>
      <c r="I35" s="15">
        <v>235</v>
      </c>
      <c r="J35" s="11">
        <f>21*0.3048+D35</f>
        <v>113.4008</v>
      </c>
      <c r="K35" s="15">
        <v>235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(7/12+32)*0.3048+D36</f>
        <v>96.701399999999992</v>
      </c>
      <c r="I36" s="15">
        <v>1730</v>
      </c>
      <c r="J36" s="11">
        <f>(7/12+33)*0.3048+D36</f>
        <v>97.006199999999993</v>
      </c>
      <c r="K36" s="15">
        <v>1832.59</v>
      </c>
      <c r="L36" s="15">
        <v>0</v>
      </c>
      <c r="M36" s="15">
        <v>170</v>
      </c>
      <c r="N36" s="12">
        <v>0</v>
      </c>
      <c r="O36" s="14"/>
      <c r="R36" s="1" t="e">
        <f>IF(#REF!="Full",1,0)</f>
        <v>#REF!</v>
      </c>
      <c r="U36" s="58">
        <f>8/12+30</f>
        <v>30.666666666666668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20*0.3048+D37</f>
        <v>198.42600000000002</v>
      </c>
      <c r="I37" s="15">
        <v>560</v>
      </c>
      <c r="J37" s="11">
        <f>20.75*0.3048+D37</f>
        <v>198.65460000000002</v>
      </c>
      <c r="K37" s="15">
        <v>560</v>
      </c>
      <c r="L37" s="15">
        <v>0</v>
      </c>
      <c r="M37" s="15">
        <v>150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92">
        <v>80.64</v>
      </c>
      <c r="I41" s="15">
        <v>479.387</v>
      </c>
      <c r="J41" s="92">
        <v>80.64</v>
      </c>
      <c r="K41" s="15">
        <v>479.387</v>
      </c>
      <c r="L41" s="15">
        <v>0</v>
      </c>
      <c r="M41" s="15">
        <v>40</v>
      </c>
      <c r="N41" s="48">
        <v>2.6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95">
        <v>70</v>
      </c>
      <c r="E42" s="11">
        <v>74</v>
      </c>
      <c r="F42" s="15">
        <v>730</v>
      </c>
      <c r="G42" s="15">
        <v>240000</v>
      </c>
      <c r="H42" s="11">
        <v>72.62</v>
      </c>
      <c r="I42" s="14">
        <v>490.03</v>
      </c>
      <c r="J42" s="11">
        <v>73.05</v>
      </c>
      <c r="K42" s="14">
        <v>636.6</v>
      </c>
      <c r="L42" s="15">
        <v>180</v>
      </c>
      <c r="M42" s="15">
        <v>180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59" t="s">
        <v>60</v>
      </c>
      <c r="I43" s="14" t="s">
        <v>60</v>
      </c>
      <c r="J43" s="59" t="s">
        <v>60</v>
      </c>
      <c r="K43" s="14" t="s">
        <v>60</v>
      </c>
      <c r="L43" s="12" t="s">
        <v>60</v>
      </c>
      <c r="M43" s="15" t="s">
        <v>60</v>
      </c>
      <c r="N43" s="12">
        <v>0</v>
      </c>
      <c r="O43" s="96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59"/>
      <c r="I44" s="14"/>
      <c r="J44" s="59"/>
      <c r="K44" s="14"/>
      <c r="L44" s="15" t="s">
        <v>60</v>
      </c>
      <c r="M44" s="15" t="s">
        <v>60</v>
      </c>
      <c r="N44" s="15" t="s">
        <v>60</v>
      </c>
      <c r="O44" s="93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59">
        <v>124.5</v>
      </c>
      <c r="I45" s="14"/>
      <c r="J45" s="59">
        <v>124.5</v>
      </c>
      <c r="K45" s="14"/>
      <c r="L45" s="73" t="s">
        <v>72</v>
      </c>
      <c r="M45" s="73"/>
      <c r="N45" s="73"/>
      <c r="O45" s="73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121.03</v>
      </c>
      <c r="I46" s="15">
        <v>5912</v>
      </c>
      <c r="J46" s="11">
        <v>121.21</v>
      </c>
      <c r="K46" s="15">
        <v>6050</v>
      </c>
      <c r="L46" s="12">
        <v>1308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73" t="s">
        <v>69</v>
      </c>
      <c r="B47" s="73"/>
      <c r="C47" s="25">
        <f t="shared" ref="C47:G47" si="0">SUM(C11:C46)</f>
        <v>349582</v>
      </c>
      <c r="D47" s="25">
        <f t="shared" si="0"/>
        <v>6233.8550000000005</v>
      </c>
      <c r="E47" s="59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22313.269</v>
      </c>
      <c r="J47" s="11"/>
      <c r="K47" s="25">
        <f>SUM(K11:K46)</f>
        <v>22773.375</v>
      </c>
      <c r="L47" s="25"/>
      <c r="M47" s="25"/>
      <c r="N47" s="25"/>
      <c r="O47" s="59"/>
      <c r="R47" s="5"/>
    </row>
    <row r="48" spans="1:21" s="6" customFormat="1" ht="64.5" customHeight="1">
      <c r="A48" s="64" t="s">
        <v>67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6"/>
      <c r="R48" s="1"/>
    </row>
    <row r="49" spans="1:22" s="6" customFormat="1" ht="38.1" customHeight="1">
      <c r="A49" s="14"/>
      <c r="B49" s="60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</row>
    <row r="50" spans="1:22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E50-8*0.3048</f>
        <v>307.84159999999997</v>
      </c>
      <c r="I50" s="14"/>
      <c r="J50" s="11">
        <f>E50-8*0.3048</f>
        <v>307.84159999999997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2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386.43400000000003</v>
      </c>
      <c r="I51" s="46">
        <v>41.247999999999998</v>
      </c>
      <c r="J51" s="11">
        <v>386.43</v>
      </c>
      <c r="K51" s="46">
        <v>41.247999999999998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2" ht="38.1" customHeight="1">
      <c r="A52" s="59"/>
      <c r="B52" s="60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2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</row>
    <row r="54" spans="1:22" s="6" customFormat="1" ht="38.1" customHeight="1">
      <c r="A54" s="59"/>
      <c r="B54" s="60" t="s">
        <v>65</v>
      </c>
      <c r="C54" s="25"/>
      <c r="D54" s="25"/>
      <c r="E54" s="11"/>
      <c r="F54" s="11"/>
      <c r="G54" s="11"/>
      <c r="H54" s="59"/>
      <c r="I54" s="14"/>
      <c r="J54" s="59"/>
      <c r="K54" s="14"/>
      <c r="L54" s="12"/>
      <c r="M54" s="12"/>
      <c r="N54" s="12"/>
      <c r="O54" s="14"/>
    </row>
    <row r="55" spans="1:22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24.25*0.3048+D55</f>
        <v>251.19140000000002</v>
      </c>
      <c r="I55" s="15">
        <v>2095.09</v>
      </c>
      <c r="J55" s="11">
        <f>24*0.3048+D55</f>
        <v>251.11520000000002</v>
      </c>
      <c r="K55" s="15">
        <v>2052.13</v>
      </c>
      <c r="L55" s="12">
        <v>0</v>
      </c>
      <c r="M55" s="12">
        <v>0</v>
      </c>
      <c r="N55" s="12">
        <v>0</v>
      </c>
      <c r="O55" s="14"/>
      <c r="R55" s="1" t="e">
        <f>IF(#REF!="Full",1,0)</f>
        <v>#REF!</v>
      </c>
    </row>
    <row r="56" spans="1:22" ht="38.1" customHeight="1">
      <c r="A56" s="14"/>
      <c r="B56" s="60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</row>
    <row r="57" spans="1:22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59">
        <v>95.69</v>
      </c>
      <c r="I57" s="14">
        <v>2411</v>
      </c>
      <c r="J57" s="59">
        <v>95.64</v>
      </c>
      <c r="K57" s="14">
        <v>2381</v>
      </c>
      <c r="L57" s="12">
        <v>0</v>
      </c>
      <c r="M57" s="12">
        <v>160</v>
      </c>
      <c r="N57" s="97">
        <v>0</v>
      </c>
      <c r="O57" s="15"/>
      <c r="P57" s="59">
        <v>516</v>
      </c>
      <c r="R57" s="1" t="e">
        <f>IF(#REF!="Full",1,0)</f>
        <v>#REF!</v>
      </c>
    </row>
    <row r="58" spans="1:22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118.03400000000001</v>
      </c>
      <c r="I58" s="15">
        <v>618.34</v>
      </c>
      <c r="J58" s="11">
        <v>118.03400000000001</v>
      </c>
      <c r="K58" s="15">
        <v>618.34</v>
      </c>
      <c r="L58" s="98">
        <v>0</v>
      </c>
      <c r="M58" s="99">
        <v>0</v>
      </c>
      <c r="N58" s="48">
        <v>0</v>
      </c>
      <c r="O58" s="14"/>
      <c r="R58" s="1" t="e">
        <f>IF(#REF!="Full",1,0)</f>
        <v>#REF!</v>
      </c>
    </row>
    <row r="59" spans="1:22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92">
        <v>195.45</v>
      </c>
      <c r="I59" s="15">
        <v>397</v>
      </c>
      <c r="J59" s="92">
        <v>195.43</v>
      </c>
      <c r="K59" s="15">
        <v>397</v>
      </c>
      <c r="L59" s="12">
        <v>400</v>
      </c>
      <c r="M59" s="12">
        <v>60</v>
      </c>
      <c r="N59" s="48">
        <v>30.5</v>
      </c>
      <c r="O59" s="14" t="s">
        <v>83</v>
      </c>
      <c r="R59" s="1" t="e">
        <f>IF(#REF!="Full",1,0)</f>
        <v>#REF!</v>
      </c>
      <c r="U59" s="49">
        <f>16*0.3048+D59</f>
        <v>195.49680000000001</v>
      </c>
    </row>
    <row r="60" spans="1:22" s="6" customFormat="1" ht="38.1" customHeight="1">
      <c r="A60" s="59"/>
      <c r="B60" s="60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5996.0879999999997</v>
      </c>
      <c r="J60" s="11"/>
      <c r="K60" s="25">
        <f t="shared" ref="K60" si="3">SUM(K50:K59)</f>
        <v>5923.1280000000006</v>
      </c>
      <c r="L60" s="12"/>
      <c r="M60" s="12"/>
      <c r="N60" s="12"/>
      <c r="O60" s="14"/>
    </row>
    <row r="61" spans="1:22" s="6" customFormat="1" ht="38.1" customHeight="1">
      <c r="A61" s="59"/>
      <c r="B61" s="60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28309.357</v>
      </c>
      <c r="J61" s="11"/>
      <c r="K61" s="25">
        <f t="shared" ref="K61" si="6">K60+K47</f>
        <v>28696.503000000001</v>
      </c>
      <c r="L61" s="12"/>
      <c r="M61" s="12"/>
      <c r="N61" s="12"/>
      <c r="O61" s="14"/>
    </row>
    <row r="62" spans="1:22" s="6" customFormat="1" ht="15.75">
      <c r="A62" s="61"/>
      <c r="B62" s="83" t="s">
        <v>68</v>
      </c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33"/>
      <c r="N62" s="33"/>
      <c r="O62" s="34"/>
    </row>
    <row r="63" spans="1:22" s="6" customFormat="1" ht="15" customHeight="1">
      <c r="A63" s="62" t="s">
        <v>77</v>
      </c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22" s="6" customFormat="1" ht="22.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s="6" customFormat="1" ht="15" hidden="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2015-07-27T07:08:51Z</cp:lastPrinted>
  <dcterms:created xsi:type="dcterms:W3CDTF">2000-07-15T07:26:51Z</dcterms:created>
  <dcterms:modified xsi:type="dcterms:W3CDTF">2015-07-27T07:08:53Z</dcterms:modified>
</cp:coreProperties>
</file>