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5" i="3"/>
  <c r="H35"/>
  <c r="J35"/>
  <c r="J36"/>
  <c r="J37"/>
  <c r="J50"/>
  <c r="H50"/>
  <c r="H55" l="1"/>
  <c r="H37"/>
  <c r="H36"/>
  <c r="H53"/>
  <c r="H33"/>
  <c r="H15"/>
  <c r="H14"/>
  <c r="H11"/>
  <c r="J15"/>
  <c r="I47" l="1"/>
  <c r="J33"/>
  <c r="U36" l="1"/>
  <c r="J53" l="1"/>
  <c r="J1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<sst xmlns="http://schemas.openxmlformats.org/spreadsheetml/2006/main" count="113" uniqueCount="84">
  <si>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</si>
  <si>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</si>
  <si>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</si>
  <si>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</si>
  <si>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</si>
  <si>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</si>
  <si>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</si>
  <si>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</si>
  <si>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</si>
  <si>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</si>
  <si>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</si>
  <si>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</si>
  <si>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</si>
  <si>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</si>
  <si>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</si>
  <si>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</si>
  <si>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</si>
  <si>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</si>
  <si>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</si>
  <si>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</si>
  <si>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</si>
  <si>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</si>
  <si>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</si>
  <si>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</si>
  <si>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</si>
  <si>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</si>
  <si>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</si>
  <si>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</si>
  <si>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</si>
  <si>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</si>
  <si>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</si>
  <si>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</si>
  <si>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</si>
  <si>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</si>
  <si>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</si>
  <si>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</si>
  <si>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</si>
  <si>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</si>
  <si>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</si>
  <si>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</si>
  <si>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</si>
  <si>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</si>
  <si>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</si>
  <si>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</si>
  <si>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</si>
  <si>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</si>
  <si>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</si>
  <si>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</si>
  <si>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</si>
  <si>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</si>
  <si>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</si>
  <si>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</si>
  <si>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</si>
  <si>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</si>
  <si>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</si>
  <si>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</si>
  <si>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</si>
  <si>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</si>
  <si>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</si>
  <si>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</si>
  <si>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</si>
  <si>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</si>
  <si>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</si>
  <si>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</si>
  <si>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</si>
  <si>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</si>
  <si>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</si>
  <si>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</si>
  <si>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</si>
  <si>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</si>
  <si>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</si>
  <si>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</si>
  <si>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</si>
  <si>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</si>
  <si>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</si>
  <si>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</si>
  <si>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</si>
  <si>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</si>
  <si>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</si>
  <si>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</si>
  <si>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</si>
  <si>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29-07-2015</t>
  </si>
  <si>
    <t>Water Level on 27.07.2015</t>
  </si>
  <si>
    <t>190 Cusecs Surplus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</si>
</sst>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49" activePane="bottomLeft" state="frozen"/>
      <selection pane="bottomLeft" activeCell="T54" sqref="T54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3" t="s">
        <v>81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28" s="23" customFormat="1" ht="45.7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1:28" s="23" customFormat="1" ht="9" customHeight="1">
      <c r="A3" s="82" t="s">
        <v>47</v>
      </c>
      <c r="B3" s="83" t="s">
        <v>0</v>
      </c>
      <c r="C3" s="84" t="s">
        <v>39</v>
      </c>
      <c r="D3" s="82" t="s">
        <v>28</v>
      </c>
      <c r="E3" s="82" t="s">
        <v>1</v>
      </c>
      <c r="F3" s="82"/>
      <c r="G3" s="84" t="s">
        <v>41</v>
      </c>
      <c r="H3" s="87" t="s">
        <v>82</v>
      </c>
      <c r="I3" s="88"/>
      <c r="J3" s="91" t="s">
        <v>29</v>
      </c>
      <c r="K3" s="91"/>
      <c r="L3" s="84" t="s">
        <v>56</v>
      </c>
      <c r="M3" s="84" t="s">
        <v>55</v>
      </c>
      <c r="N3" s="84" t="s">
        <v>58</v>
      </c>
      <c r="O3" s="84" t="s">
        <v>46</v>
      </c>
    </row>
    <row r="4" spans="1:28" s="23" customFormat="1" ht="74.25" customHeight="1">
      <c r="A4" s="82"/>
      <c r="B4" s="83"/>
      <c r="C4" s="85"/>
      <c r="D4" s="82"/>
      <c r="E4" s="82"/>
      <c r="F4" s="82"/>
      <c r="G4" s="85"/>
      <c r="H4" s="89"/>
      <c r="I4" s="90"/>
      <c r="J4" s="91"/>
      <c r="K4" s="91"/>
      <c r="L4" s="85"/>
      <c r="M4" s="85"/>
      <c r="N4" s="85"/>
      <c r="O4" s="85"/>
    </row>
    <row r="5" spans="1:28" s="23" customFormat="1" ht="66.75" customHeight="1">
      <c r="A5" s="82"/>
      <c r="B5" s="83"/>
      <c r="C5" s="85"/>
      <c r="D5" s="82"/>
      <c r="E5" s="59" t="s">
        <v>2</v>
      </c>
      <c r="F5" s="59" t="s">
        <v>27</v>
      </c>
      <c r="G5" s="86"/>
      <c r="H5" s="11" t="s">
        <v>2</v>
      </c>
      <c r="I5" s="47" t="s">
        <v>63</v>
      </c>
      <c r="J5" s="11" t="s">
        <v>2</v>
      </c>
      <c r="K5" s="44" t="s">
        <v>63</v>
      </c>
      <c r="L5" s="86"/>
      <c r="M5" s="86"/>
      <c r="N5" s="86"/>
      <c r="O5" s="86"/>
    </row>
    <row r="6" spans="1:28" s="24" customFormat="1" ht="20.25" customHeight="1">
      <c r="A6" s="82"/>
      <c r="B6" s="83"/>
      <c r="C6" s="86"/>
      <c r="D6" s="82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59">
        <v>1</v>
      </c>
      <c r="B7" s="60">
        <f>+A7+1</f>
        <v>2</v>
      </c>
      <c r="C7" s="59">
        <v>5</v>
      </c>
      <c r="D7" s="59">
        <v>6</v>
      </c>
      <c r="E7" s="59">
        <v>7</v>
      </c>
      <c r="F7" s="59">
        <f>+E7+1</f>
        <v>8</v>
      </c>
      <c r="G7" s="59">
        <v>9</v>
      </c>
      <c r="H7" s="59">
        <v>10</v>
      </c>
      <c r="I7" s="14">
        <v>11</v>
      </c>
      <c r="J7" s="11">
        <v>12</v>
      </c>
      <c r="K7" s="15">
        <v>13</v>
      </c>
      <c r="L7" s="59">
        <v>14</v>
      </c>
      <c r="M7" s="59">
        <v>15</v>
      </c>
      <c r="N7" s="59">
        <v>15</v>
      </c>
      <c r="O7" s="59">
        <v>17</v>
      </c>
      <c r="P7" s="59">
        <v>16</v>
      </c>
      <c r="Q7" s="59">
        <v>17</v>
      </c>
      <c r="R7" s="59">
        <v>18</v>
      </c>
    </row>
    <row r="8" spans="1:28" ht="23.25" customHeight="1">
      <c r="A8" s="76" t="s">
        <v>66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</row>
    <row r="9" spans="1:28" ht="47.25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28" ht="39.950000000000003" customHeight="1">
      <c r="A10" s="14"/>
      <c r="B10" s="60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0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62">
        <v>118.873</v>
      </c>
      <c r="J15" s="11">
        <f>1447.25*0.3048</f>
        <v>441.12180000000001</v>
      </c>
      <c r="K15" s="62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3"/>
      <c r="R16" s="1" t="e">
        <f>IF(#REF!="Full",1,0)</f>
        <v>#REF!</v>
      </c>
    </row>
    <row r="17" spans="1:24" ht="38.1" customHeight="1">
      <c r="A17" s="14"/>
      <c r="B17" s="60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841.63199999999995</v>
      </c>
      <c r="J18" s="11">
        <v>284.55</v>
      </c>
      <c r="K18" s="15">
        <v>841.63199999999995</v>
      </c>
      <c r="L18" s="15">
        <v>0</v>
      </c>
      <c r="M18" s="15">
        <v>0</v>
      </c>
      <c r="N18" s="12">
        <v>1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4">
        <v>353.53800000000001</v>
      </c>
      <c r="I19" s="46">
        <v>146.40199999999999</v>
      </c>
      <c r="J19" s="64">
        <v>353.50799999999998</v>
      </c>
      <c r="K19" s="46">
        <v>144.494</v>
      </c>
      <c r="L19" s="15">
        <v>0</v>
      </c>
      <c r="M19" s="15">
        <v>0</v>
      </c>
      <c r="N19" s="48">
        <v>0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233.8</v>
      </c>
      <c r="I20" s="15">
        <v>1085</v>
      </c>
      <c r="J20" s="11">
        <v>233.8</v>
      </c>
      <c r="K20" s="15">
        <v>1085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322.45</v>
      </c>
      <c r="I21" s="15">
        <v>178</v>
      </c>
      <c r="J21" s="11">
        <v>322.45</v>
      </c>
      <c r="K21" s="15">
        <v>179</v>
      </c>
      <c r="L21" s="46">
        <v>0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354.6</v>
      </c>
      <c r="K23" s="15">
        <v>443.25</v>
      </c>
      <c r="L23" s="15">
        <v>0</v>
      </c>
      <c r="M23" s="15">
        <v>0</v>
      </c>
      <c r="N23" s="48">
        <v>0</v>
      </c>
      <c r="O23" s="63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65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122.3</v>
      </c>
      <c r="K28" s="15">
        <v>446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149</v>
      </c>
      <c r="K29" s="15">
        <v>203</v>
      </c>
      <c r="L29" s="37">
        <v>0</v>
      </c>
      <c r="M29" s="37">
        <v>20</v>
      </c>
      <c r="N29" s="48">
        <v>0</v>
      </c>
      <c r="O29" s="14"/>
      <c r="P29" s="23"/>
    </row>
    <row r="30" spans="1:24" ht="38.1" customHeight="1">
      <c r="A30" s="14"/>
      <c r="B30" s="60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4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158.4</v>
      </c>
      <c r="I32" s="46">
        <v>314.089</v>
      </c>
      <c r="J32" s="11">
        <v>158.4</v>
      </c>
      <c r="K32" s="46">
        <v>314.089</v>
      </c>
      <c r="L32" s="15">
        <v>0</v>
      </c>
      <c r="M32" s="15">
        <v>0</v>
      </c>
      <c r="N32" s="48">
        <v>0</v>
      </c>
      <c r="O32" s="66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0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21*0.3048+D35</f>
        <v>113.4008</v>
      </c>
      <c r="K35" s="15">
        <v>235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(7/12+33)*0.3048+D36</f>
        <v>97.006199999999993</v>
      </c>
      <c r="I36" s="15">
        <v>1832.59</v>
      </c>
      <c r="J36" s="11">
        <f>(7/12+33.5)*0.3048+D36</f>
        <v>97.158599999999993</v>
      </c>
      <c r="K36" s="15">
        <v>1920</v>
      </c>
      <c r="L36" s="15">
        <v>0</v>
      </c>
      <c r="M36" s="15">
        <v>15</v>
      </c>
      <c r="N36" s="12">
        <v>0</v>
      </c>
      <c r="O36" s="14"/>
      <c r="R36" s="1" t="e">
        <f>IF(#REF!="Full",1,0)</f>
        <v>#REF!</v>
      </c>
      <c r="U36" s="58">
        <f>8/12+30</f>
        <v>30.666666666666668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20.75*0.3048+D37</f>
        <v>198.65460000000002</v>
      </c>
      <c r="I37" s="15">
        <v>560</v>
      </c>
      <c r="J37" s="11">
        <f>20.5*0.3048+D37</f>
        <v>198.57840000000002</v>
      </c>
      <c r="K37" s="15">
        <v>580</v>
      </c>
      <c r="L37" s="15">
        <v>0</v>
      </c>
      <c r="M37" s="15">
        <v>200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64">
        <v>80.64</v>
      </c>
      <c r="I41" s="15">
        <v>479.387</v>
      </c>
      <c r="J41" s="11">
        <v>80.635000000000005</v>
      </c>
      <c r="K41" s="15">
        <v>479.387</v>
      </c>
      <c r="L41" s="15">
        <v>0</v>
      </c>
      <c r="M41" s="15">
        <v>40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7">
        <v>70</v>
      </c>
      <c r="E42" s="11">
        <v>74</v>
      </c>
      <c r="F42" s="15">
        <v>730</v>
      </c>
      <c r="G42" s="15">
        <v>240000</v>
      </c>
      <c r="H42" s="11">
        <v>73.05</v>
      </c>
      <c r="I42" s="14">
        <v>636.6</v>
      </c>
      <c r="J42" s="11">
        <v>73.8</v>
      </c>
      <c r="K42" s="14">
        <v>692</v>
      </c>
      <c r="L42" s="15">
        <v>500</v>
      </c>
      <c r="M42" s="15">
        <v>180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59" t="s">
        <v>60</v>
      </c>
      <c r="I43" s="14" t="s">
        <v>60</v>
      </c>
      <c r="J43" s="59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68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59"/>
      <c r="I44" s="14"/>
      <c r="J44" s="59"/>
      <c r="K44" s="14"/>
      <c r="L44" s="15" t="s">
        <v>60</v>
      </c>
      <c r="M44" s="15" t="s">
        <v>60</v>
      </c>
      <c r="N44" s="15" t="s">
        <v>60</v>
      </c>
      <c r="O44" s="65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59">
        <v>124.5</v>
      </c>
      <c r="I45" s="14"/>
      <c r="J45" s="59">
        <v>124.5</v>
      </c>
      <c r="K45" s="14"/>
      <c r="L45" s="82" t="s">
        <v>72</v>
      </c>
      <c r="M45" s="82"/>
      <c r="N45" s="82"/>
      <c r="O45" s="82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121.21</v>
      </c>
      <c r="I46" s="15">
        <v>6050</v>
      </c>
      <c r="J46" s="11">
        <v>120.27</v>
      </c>
      <c r="K46" s="15">
        <v>6103</v>
      </c>
      <c r="L46" s="12">
        <v>301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2" t="s">
        <v>69</v>
      </c>
      <c r="B47" s="82"/>
      <c r="C47" s="25">
        <f t="shared" ref="C47:G47" si="0">SUM(C11:C46)</f>
        <v>349582</v>
      </c>
      <c r="D47" s="25">
        <f t="shared" si="0"/>
        <v>6233.8550000000005</v>
      </c>
      <c r="E47" s="59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22773.375</v>
      </c>
      <c r="J47" s="11"/>
      <c r="K47" s="25">
        <f>SUM(K11:K46)</f>
        <v>22955.577000000001</v>
      </c>
      <c r="L47" s="25"/>
      <c r="M47" s="25"/>
      <c r="N47" s="25"/>
      <c r="O47" s="59"/>
      <c r="R47" s="5"/>
    </row>
    <row r="48" spans="1:21" s="6" customFormat="1" ht="64.5" customHeight="1">
      <c r="A48" s="73" t="s">
        <v>67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5"/>
      <c r="R48" s="1"/>
    </row>
    <row r="49" spans="1:22" s="6" customFormat="1" ht="38.1" customHeight="1">
      <c r="A49" s="14"/>
      <c r="B49" s="60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E50-8*0.3048</f>
        <v>307.84159999999997</v>
      </c>
      <c r="I50" s="14"/>
      <c r="J50" s="11">
        <f>E50-7.5*0.3048</f>
        <v>307.99399999999997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386.43</v>
      </c>
      <c r="I51" s="46">
        <v>41.247999999999998</v>
      </c>
      <c r="J51" s="11">
        <v>386.404</v>
      </c>
      <c r="K51" s="64">
        <v>39.841500000000003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59"/>
      <c r="B52" s="60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59"/>
      <c r="B54" s="60" t="s">
        <v>65</v>
      </c>
      <c r="C54" s="25"/>
      <c r="D54" s="25"/>
      <c r="E54" s="11"/>
      <c r="F54" s="11"/>
      <c r="G54" s="11"/>
      <c r="H54" s="59"/>
      <c r="I54" s="14"/>
      <c r="J54" s="59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24*0.3048+D55</f>
        <v>251.11520000000002</v>
      </c>
      <c r="I55" s="15">
        <v>2052.13</v>
      </c>
      <c r="J55" s="11">
        <f>24.3*0.3048+D55</f>
        <v>251.20664000000002</v>
      </c>
      <c r="K55" s="15">
        <v>2109.41</v>
      </c>
      <c r="L55" s="12">
        <v>160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0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59">
        <v>95.64</v>
      </c>
      <c r="I57" s="14">
        <v>2381</v>
      </c>
      <c r="J57" s="59">
        <v>95.64</v>
      </c>
      <c r="K57" s="14">
        <v>2381</v>
      </c>
      <c r="L57" s="12">
        <v>0</v>
      </c>
      <c r="M57" s="12">
        <v>160</v>
      </c>
      <c r="N57" s="69">
        <v>0</v>
      </c>
      <c r="O57" s="15"/>
      <c r="P57" s="59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118.03400000000001</v>
      </c>
      <c r="I58" s="15">
        <v>618.34</v>
      </c>
      <c r="J58" s="11">
        <v>117.96</v>
      </c>
      <c r="K58" s="15">
        <v>602.83000000000004</v>
      </c>
      <c r="L58" s="70">
        <v>0</v>
      </c>
      <c r="M58" s="70">
        <v>107.64</v>
      </c>
      <c r="N58" s="48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64">
        <v>195.43</v>
      </c>
      <c r="I59" s="15">
        <v>397</v>
      </c>
      <c r="J59" s="64">
        <v>195.5</v>
      </c>
      <c r="K59" s="15">
        <v>397</v>
      </c>
      <c r="L59" s="12">
        <v>480</v>
      </c>
      <c r="M59" s="12">
        <v>100</v>
      </c>
      <c r="N59" s="48">
        <v>5</v>
      </c>
      <c r="O59" s="14" t="s">
        <v>83</v>
      </c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59"/>
      <c r="B60" s="60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5923.1280000000006</v>
      </c>
      <c r="J60" s="11"/>
      <c r="K60" s="25">
        <f t="shared" ref="K60" si="3">SUM(K50:K59)</f>
        <v>5963.4915000000001</v>
      </c>
      <c r="L60" s="12"/>
      <c r="M60" s="12"/>
      <c r="N60" s="12"/>
      <c r="O60" s="14"/>
    </row>
    <row r="61" spans="1:22" s="6" customFormat="1" ht="38.1" customHeight="1">
      <c r="A61" s="59"/>
      <c r="B61" s="60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28696.503000000001</v>
      </c>
      <c r="J61" s="11"/>
      <c r="K61" s="25">
        <f t="shared" ref="K61" si="6">K60+K47</f>
        <v>28919.068500000001</v>
      </c>
      <c r="L61" s="12"/>
      <c r="M61" s="12"/>
      <c r="N61" s="12"/>
      <c r="O61" s="14"/>
    </row>
    <row r="62" spans="1:22" s="6" customFormat="1" ht="15.75">
      <c r="A62" s="61"/>
      <c r="B62" s="92" t="s">
        <v>68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33"/>
      <c r="N62" s="33"/>
      <c r="O62" s="34"/>
    </row>
    <row r="63" spans="1:22" s="6" customFormat="1" ht="15" customHeight="1">
      <c r="A63" s="71" t="s">
        <v>77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</row>
    <row r="64" spans="1:22" s="6" customFormat="1" ht="22.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</row>
    <row r="65" spans="1:15" s="6" customFormat="1" ht="15" hidden="1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2015-07-29T07:11:26Z</cp:lastPrinted>
  <dcterms:created xsi:type="dcterms:W3CDTF">2000-07-15T07:26:51Z</dcterms:created>
  <dcterms:modified xsi:type="dcterms:W3CDTF">2015-07-29T07:11:28Z</dcterms:modified>
</cp:coreProperties>
</file>