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49"/>
  <c r="H37"/>
  <c r="H36"/>
  <c r="H35"/>
  <c r="H52"/>
  <c r="H33"/>
  <c r="H15"/>
  <c r="H14"/>
  <c r="H11"/>
  <c r="J11"/>
  <c r="J37" l="1"/>
  <c r="J49" l="1"/>
  <c r="J52"/>
  <c r="J54" l="1"/>
  <c r="J36"/>
  <c r="J35" l="1"/>
  <c r="X50"/>
  <c r="X49"/>
  <c r="J15" l="1"/>
  <c r="T49" l="1"/>
  <c r="S49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<sst xmlns="http://schemas.openxmlformats.org/spreadsheetml/2006/main" count="112" uniqueCount="88">
  <si>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</si>
  <si>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</si>
  <si>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</si>
  <si>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</si>
  <si>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</si>
  <si>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</si>
  <si>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</si>
  <si>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</si>
  <si>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</si>
  <si>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</si>
  <si>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</si>
  <si>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</si>
  <si>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</si>
  <si>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</si>
  <si>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</si>
  <si>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</si>
  <si>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</si>
  <si>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</si>
  <si>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</si>
  <si>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</si>
  <si>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</si>
  <si>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</si>
  <si>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</si>
  <si>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</si>
  <si>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</si>
  <si>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</si>
  <si>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</si>
  <si>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</si>
  <si>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</si>
  <si>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</si>
  <si>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</si>
  <si>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</si>
  <si>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</si>
  <si>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</si>
  <si>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</si>
  <si>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</si>
  <si>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</si>
  <si>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</si>
  <si>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</si>
  <si>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</si>
  <si>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</si>
  <si>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</si>
  <si>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</si>
  <si>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</si>
  <si>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</si>
  <si>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</si>
  <si>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</si>
  <si>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</si>
  <si>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</si>
  <si>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</si>
  <si>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</si>
  <si>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</si>
  <si>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</si>
  <si>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</si>
  <si>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</si>
  <si>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</si>
  <si>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</si>
  <si>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</si>
  <si>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</si>
  <si>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</si>
  <si>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</si>
  <si>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</si>
  <si>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</si>
  <si>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</si>
  <si>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</si>
  <si>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</si>
  <si>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</si>
  <si>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</si>
  <si>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</si>
  <si>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</si>
  <si>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</si>
  <si>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</si>
  <si>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</si>
  <si>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</si>
  <si>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</si>
  <si>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</si>
  <si>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</si>
  <si>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</si>
  <si>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</si>
  <si>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</si>
  <si>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</si>
  <si>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19500 acres transplantation</t>
  </si>
  <si>
    <t>7350 acres transplantation</t>
  </si>
  <si>
    <t>6000 acres transplantation</t>
  </si>
  <si>
    <t>Water not reached to Sill level</t>
  </si>
  <si>
    <t>14400 acres transplantation</t>
  </si>
  <si>
    <t xml:space="preserve"> TELANGANA MEDIUM IRRIGATION PROJECTS (BASIN WISE) 
WATER LEVELS as on Dt : 30-08-2015</t>
  </si>
  <si>
    <t>Water Level on 29.08.2015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</si>
</sst>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1" activePane="bottomLeft" state="frozen"/>
      <selection pane="bottomLeft" activeCell="M37" sqref="M37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75" t="s">
        <v>86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28" s="20" customFormat="1" ht="45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</row>
    <row r="3" spans="1:28" s="20" customFormat="1" ht="9" customHeight="1">
      <c r="A3" s="84" t="s">
        <v>47</v>
      </c>
      <c r="B3" s="96" t="s">
        <v>0</v>
      </c>
      <c r="C3" s="81" t="s">
        <v>39</v>
      </c>
      <c r="D3" s="84" t="s">
        <v>28</v>
      </c>
      <c r="E3" s="84" t="s">
        <v>1</v>
      </c>
      <c r="F3" s="84"/>
      <c r="G3" s="81" t="s">
        <v>41</v>
      </c>
      <c r="H3" s="97" t="s">
        <v>87</v>
      </c>
      <c r="I3" s="98"/>
      <c r="J3" s="101" t="s">
        <v>29</v>
      </c>
      <c r="K3" s="101"/>
      <c r="L3" s="81" t="s">
        <v>56</v>
      </c>
      <c r="M3" s="81" t="s">
        <v>55</v>
      </c>
      <c r="N3" s="81" t="s">
        <v>58</v>
      </c>
      <c r="O3" s="81" t="s">
        <v>46</v>
      </c>
    </row>
    <row r="4" spans="1:28" s="20" customFormat="1" ht="74.25" customHeight="1">
      <c r="A4" s="84"/>
      <c r="B4" s="96"/>
      <c r="C4" s="82"/>
      <c r="D4" s="84"/>
      <c r="E4" s="84"/>
      <c r="F4" s="84"/>
      <c r="G4" s="82"/>
      <c r="H4" s="99"/>
      <c r="I4" s="100"/>
      <c r="J4" s="101"/>
      <c r="K4" s="101"/>
      <c r="L4" s="82"/>
      <c r="M4" s="82"/>
      <c r="N4" s="82"/>
      <c r="O4" s="82"/>
    </row>
    <row r="5" spans="1:28" s="20" customFormat="1" ht="66.75" customHeight="1">
      <c r="A5" s="84"/>
      <c r="B5" s="96"/>
      <c r="C5" s="82"/>
      <c r="D5" s="84"/>
      <c r="E5" s="72" t="s">
        <v>2</v>
      </c>
      <c r="F5" s="72" t="s">
        <v>27</v>
      </c>
      <c r="G5" s="83"/>
      <c r="H5" s="11" t="s">
        <v>2</v>
      </c>
      <c r="I5" s="38" t="s">
        <v>63</v>
      </c>
      <c r="J5" s="11" t="s">
        <v>2</v>
      </c>
      <c r="K5" s="36" t="s">
        <v>63</v>
      </c>
      <c r="L5" s="83"/>
      <c r="M5" s="83"/>
      <c r="N5" s="83"/>
      <c r="O5" s="83"/>
    </row>
    <row r="6" spans="1:28" s="21" customFormat="1" ht="20.25" customHeight="1">
      <c r="A6" s="84"/>
      <c r="B6" s="96"/>
      <c r="C6" s="83"/>
      <c r="D6" s="84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2">
        <v>1</v>
      </c>
      <c r="B7" s="73">
        <f>+A7+1</f>
        <v>2</v>
      </c>
      <c r="C7" s="72">
        <v>5</v>
      </c>
      <c r="D7" s="72">
        <v>6</v>
      </c>
      <c r="E7" s="72">
        <v>7</v>
      </c>
      <c r="F7" s="72">
        <f>+E7+1</f>
        <v>8</v>
      </c>
      <c r="G7" s="72">
        <v>9</v>
      </c>
      <c r="H7" s="72">
        <v>10</v>
      </c>
      <c r="I7" s="72">
        <v>11</v>
      </c>
      <c r="J7" s="22">
        <v>12</v>
      </c>
      <c r="K7" s="22">
        <v>13</v>
      </c>
      <c r="L7" s="72">
        <v>14</v>
      </c>
      <c r="M7" s="72">
        <v>15</v>
      </c>
      <c r="N7" s="72">
        <v>16</v>
      </c>
      <c r="O7" s="72">
        <v>17</v>
      </c>
      <c r="P7" s="72">
        <v>16</v>
      </c>
      <c r="Q7" s="72">
        <v>17</v>
      </c>
      <c r="R7" s="72">
        <v>18</v>
      </c>
    </row>
    <row r="8" spans="1:28" ht="23.25" customHeight="1">
      <c r="A8" s="90" t="s">
        <v>66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2"/>
    </row>
    <row r="9" spans="1:28" ht="47.25" customHeight="1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5"/>
    </row>
    <row r="10" spans="1:28" ht="39.950000000000003" customHeight="1">
      <c r="A10" s="14"/>
      <c r="B10" s="73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1481.3*0.3048</f>
        <v>451.50024000000002</v>
      </c>
      <c r="I11" s="37">
        <v>224.553</v>
      </c>
      <c r="J11" s="11">
        <f>1481.3*0.3048</f>
        <v>451.50024000000002</v>
      </c>
      <c r="K11" s="37">
        <v>224.553</v>
      </c>
      <c r="L11" s="15">
        <v>101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84</v>
      </c>
      <c r="R12" s="1" t="e">
        <f>IF(#REF!="Full",1,0)</f>
        <v>#REF!</v>
      </c>
    </row>
    <row r="13" spans="1:28" ht="37.5" customHeight="1">
      <c r="A13" s="14"/>
      <c r="B13" s="73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23.2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5">
        <v>122.383</v>
      </c>
      <c r="J15" s="11">
        <f>1447.33*0.3048</f>
        <v>441.14618400000001</v>
      </c>
      <c r="K15" s="55">
        <v>122.383</v>
      </c>
      <c r="L15" s="15">
        <v>0</v>
      </c>
      <c r="M15" s="15">
        <v>0</v>
      </c>
      <c r="N15" s="15">
        <v>7.6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7.8</v>
      </c>
      <c r="O16" s="56"/>
      <c r="R16" s="1" t="e">
        <f>IF(#REF!="Full",1,0)</f>
        <v>#REF!</v>
      </c>
    </row>
    <row r="17" spans="1:24" ht="38.1" customHeight="1">
      <c r="A17" s="14"/>
      <c r="B17" s="73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285.39999999999998</v>
      </c>
      <c r="I18" s="15">
        <v>984.02700000000004</v>
      </c>
      <c r="J18" s="11">
        <v>285.39999999999998</v>
      </c>
      <c r="K18" s="15">
        <v>984.02700000000004</v>
      </c>
      <c r="L18" s="15">
        <v>0</v>
      </c>
      <c r="M18" s="15">
        <v>0</v>
      </c>
      <c r="N18" s="12">
        <v>1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354.90699999999998</v>
      </c>
      <c r="I19" s="37">
        <v>269.24400000000003</v>
      </c>
      <c r="J19" s="49">
        <v>355.03100000000001</v>
      </c>
      <c r="K19" s="37">
        <v>276.09199999999998</v>
      </c>
      <c r="L19" s="15">
        <v>79.25</v>
      </c>
      <c r="M19" s="15">
        <v>0</v>
      </c>
      <c r="N19" s="39">
        <v>0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20</v>
      </c>
      <c r="O20" s="57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323.85000000000002</v>
      </c>
      <c r="I21" s="15">
        <v>236</v>
      </c>
      <c r="J21" s="11">
        <v>323.64999999999998</v>
      </c>
      <c r="K21" s="15">
        <v>227</v>
      </c>
      <c r="L21" s="37">
        <v>0</v>
      </c>
      <c r="M21" s="15">
        <v>0</v>
      </c>
      <c r="N21" s="39">
        <v>24.76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9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147.55000000000001</v>
      </c>
      <c r="I22" s="15">
        <v>838</v>
      </c>
      <c r="J22" s="11">
        <v>147.5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39">
        <v>31.2</v>
      </c>
      <c r="O23" s="56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39">
        <v>0</v>
      </c>
      <c r="O24" s="50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2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239.1</v>
      </c>
      <c r="K26" s="15">
        <v>6824</v>
      </c>
      <c r="L26" s="61">
        <v>0</v>
      </c>
      <c r="M26" s="15">
        <v>0</v>
      </c>
      <c r="N26" s="39">
        <v>9.1999999999999993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4">
        <v>500</v>
      </c>
      <c r="M28" s="65" t="s">
        <v>78</v>
      </c>
      <c r="N28" s="39">
        <v>19.2</v>
      </c>
      <c r="O28" s="63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357</v>
      </c>
      <c r="J29" s="11">
        <v>151</v>
      </c>
      <c r="K29" s="15">
        <v>357</v>
      </c>
      <c r="L29" s="66">
        <v>0</v>
      </c>
      <c r="M29" s="66">
        <v>50</v>
      </c>
      <c r="N29" s="39">
        <v>4</v>
      </c>
      <c r="O29" s="14"/>
      <c r="P29" s="20"/>
    </row>
    <row r="30" spans="1:24" ht="38.1" customHeight="1">
      <c r="A30" s="14"/>
      <c r="B30" s="73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7">
        <v>54.457999999999998</v>
      </c>
      <c r="J31" s="11">
        <v>348.35</v>
      </c>
      <c r="K31" s="37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157.5</v>
      </c>
      <c r="I32" s="37">
        <v>248.25800000000001</v>
      </c>
      <c r="J32" s="11">
        <v>157.5</v>
      </c>
      <c r="K32" s="37">
        <v>248.25800000000001</v>
      </c>
      <c r="L32" s="15">
        <v>40</v>
      </c>
      <c r="M32" s="15">
        <v>40</v>
      </c>
      <c r="N32" s="15">
        <v>0</v>
      </c>
      <c r="O32" s="71"/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3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(4*2.54)/100+(33*0.3048)+D36</f>
        <v>96.929999999999993</v>
      </c>
      <c r="I36" s="15">
        <v>1970</v>
      </c>
      <c r="J36" s="11">
        <f>(4*2.54)/100+(33*0.3048)+D36</f>
        <v>96.929999999999993</v>
      </c>
      <c r="K36" s="15">
        <v>1970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(9*2.54)/100+(22*0.3048)+D37</f>
        <v>199.26420000000002</v>
      </c>
      <c r="I37" s="15">
        <v>800</v>
      </c>
      <c r="J37" s="11">
        <f>(9*2.54)/100+(22*0.3048)+D37</f>
        <v>199.26420000000002</v>
      </c>
      <c r="K37" s="15">
        <v>800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81.14</v>
      </c>
      <c r="I40" s="15">
        <v>544.75</v>
      </c>
      <c r="J40" s="11">
        <v>81.135000000000005</v>
      </c>
      <c r="K40" s="15">
        <v>544.75</v>
      </c>
      <c r="L40" s="15">
        <v>0</v>
      </c>
      <c r="M40" s="15">
        <v>21</v>
      </c>
      <c r="N40" s="39">
        <v>0</v>
      </c>
      <c r="O40" s="14" t="s">
        <v>80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68">
        <v>70</v>
      </c>
      <c r="E41" s="11">
        <v>74</v>
      </c>
      <c r="F41" s="15">
        <v>730</v>
      </c>
      <c r="G41" s="15">
        <v>240000</v>
      </c>
      <c r="H41" s="11">
        <v>73.3</v>
      </c>
      <c r="I41" s="14">
        <v>598.48299999999995</v>
      </c>
      <c r="J41" s="11">
        <v>73.48</v>
      </c>
      <c r="K41" s="14">
        <v>629.5</v>
      </c>
      <c r="L41" s="15">
        <v>2350</v>
      </c>
      <c r="M41" s="15">
        <v>250</v>
      </c>
      <c r="N41" s="12">
        <v>0</v>
      </c>
      <c r="O41" s="14" t="s">
        <v>81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2">
        <v>114.8</v>
      </c>
      <c r="I42" s="14">
        <v>75</v>
      </c>
      <c r="J42" s="72">
        <v>114.3</v>
      </c>
      <c r="K42" s="14">
        <v>69</v>
      </c>
      <c r="L42" s="15">
        <v>798.61</v>
      </c>
      <c r="M42" s="15">
        <v>0</v>
      </c>
      <c r="N42" s="39">
        <v>0</v>
      </c>
      <c r="O42" s="69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2"/>
      <c r="I43" s="14"/>
      <c r="J43" s="72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2">
        <v>124.5</v>
      </c>
      <c r="I44" s="14"/>
      <c r="J44" s="72">
        <v>124.5</v>
      </c>
      <c r="K44" s="14"/>
      <c r="L44" s="84" t="s">
        <v>72</v>
      </c>
      <c r="M44" s="84"/>
      <c r="N44" s="84"/>
      <c r="O44" s="84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122.46</v>
      </c>
      <c r="I45" s="15">
        <v>6950</v>
      </c>
      <c r="J45" s="11">
        <v>122.49</v>
      </c>
      <c r="K45" s="15">
        <v>6975</v>
      </c>
      <c r="L45" s="12">
        <v>289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4" t="s">
        <v>69</v>
      </c>
      <c r="B46" s="84"/>
      <c r="C46" s="22">
        <f t="shared" ref="C46:G46" si="0">SUM(C11:C45)</f>
        <v>349582</v>
      </c>
      <c r="D46" s="22">
        <f t="shared" si="0"/>
        <v>6233.8550000000005</v>
      </c>
      <c r="E46" s="72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25128.612999999998</v>
      </c>
      <c r="J46" s="11"/>
      <c r="K46" s="22">
        <f>SUM(K11:K45)</f>
        <v>25260.477999999999</v>
      </c>
      <c r="L46" s="22"/>
      <c r="M46" s="22"/>
      <c r="N46" s="22"/>
      <c r="O46" s="72"/>
      <c r="R46" s="5"/>
    </row>
    <row r="47" spans="1:25" s="6" customFormat="1" ht="64.5" customHeight="1">
      <c r="A47" s="87" t="s">
        <v>67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9"/>
      <c r="R47" s="1"/>
    </row>
    <row r="48" spans="1:25" s="6" customFormat="1" ht="38.1" customHeight="1">
      <c r="A48" s="14"/>
      <c r="B48" s="73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2.5*0.3048+D49</f>
        <v>308.30200000000002</v>
      </c>
      <c r="I49" s="14"/>
      <c r="J49" s="11">
        <f>2.5*0.3048+D49</f>
        <v>308.30200000000002</v>
      </c>
      <c r="K49" s="14"/>
      <c r="L49" s="12"/>
      <c r="M49" s="12"/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49">
        <v>37.028500000000001</v>
      </c>
      <c r="J50" s="11">
        <v>386.34314000000001</v>
      </c>
      <c r="K50" s="49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2"/>
      <c r="B51" s="73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1669.25*0.3048</f>
        <v>508.78740000000005</v>
      </c>
      <c r="I52" s="15">
        <v>416.14</v>
      </c>
      <c r="J52" s="11">
        <f>1669.25*0.3048</f>
        <v>508.78740000000005</v>
      </c>
      <c r="K52" s="15">
        <v>416.14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2"/>
      <c r="B53" s="73" t="s">
        <v>65</v>
      </c>
      <c r="C53" s="22"/>
      <c r="D53" s="22"/>
      <c r="E53" s="11"/>
      <c r="F53" s="11"/>
      <c r="G53" s="11"/>
      <c r="H53" s="72"/>
      <c r="I53" s="14"/>
      <c r="J53" s="72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(25*0.3048)+(8*2.54)/100+D54</f>
        <v>251.6232</v>
      </c>
      <c r="I54" s="15">
        <v>2345</v>
      </c>
      <c r="J54" s="11">
        <f>(25*0.3048)+(8*2.54)/100+D54</f>
        <v>251.6232</v>
      </c>
      <c r="K54" s="15">
        <v>2345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3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94.42</v>
      </c>
      <c r="I56" s="14">
        <v>1699</v>
      </c>
      <c r="J56" s="11">
        <v>94.34</v>
      </c>
      <c r="K56" s="14">
        <v>1674</v>
      </c>
      <c r="L56" s="12">
        <v>0</v>
      </c>
      <c r="M56" s="12">
        <v>220</v>
      </c>
      <c r="N56" s="39">
        <v>0</v>
      </c>
      <c r="O56" s="14" t="s">
        <v>85</v>
      </c>
      <c r="P56" s="72">
        <v>516</v>
      </c>
      <c r="R56" s="1" t="e">
        <f>IF(#REF!="Full",1,0)</f>
        <v>#REF!</v>
      </c>
      <c r="V56" s="70"/>
      <c r="W56" s="70">
        <f>0.3048*23.833</f>
        <v>7.2642983999999995</v>
      </c>
      <c r="X56" s="70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117.17</v>
      </c>
      <c r="I57" s="15">
        <v>457.66</v>
      </c>
      <c r="J57" s="11">
        <v>117.12</v>
      </c>
      <c r="K57" s="15">
        <v>449.79</v>
      </c>
      <c r="L57" s="15">
        <v>0</v>
      </c>
      <c r="M57" s="15">
        <v>91.21</v>
      </c>
      <c r="N57" s="39">
        <v>0</v>
      </c>
      <c r="O57" s="14" t="s">
        <v>82</v>
      </c>
      <c r="R57" s="1" t="e">
        <f>IF(#REF!="Full",1,0)</f>
        <v>#REF!</v>
      </c>
      <c r="V57" s="26"/>
      <c r="W57" s="26"/>
      <c r="X57" s="26"/>
    </row>
    <row r="58" spans="1:24" s="6" customFormat="1" ht="8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</v>
      </c>
      <c r="I58" s="15">
        <v>386</v>
      </c>
      <c r="J58" s="11">
        <v>195.32</v>
      </c>
      <c r="K58" s="15">
        <v>390</v>
      </c>
      <c r="L58" s="12">
        <v>150</v>
      </c>
      <c r="M58" s="12">
        <v>60</v>
      </c>
      <c r="N58" s="15">
        <v>1</v>
      </c>
      <c r="O58" s="14" t="s">
        <v>83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72"/>
      <c r="B59" s="73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5340.8284999999996</v>
      </c>
      <c r="J59" s="11"/>
      <c r="K59" s="22">
        <f t="shared" ref="K59" si="3">SUM(K49:K58)</f>
        <v>5311.9584999999997</v>
      </c>
      <c r="L59" s="12"/>
      <c r="M59" s="12"/>
      <c r="N59" s="12"/>
      <c r="O59" s="14"/>
    </row>
    <row r="60" spans="1:24" s="6" customFormat="1" ht="38.1" customHeight="1">
      <c r="A60" s="72"/>
      <c r="B60" s="73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30469.441499999997</v>
      </c>
      <c r="J60" s="11"/>
      <c r="K60" s="22">
        <f t="shared" ref="K60" si="6">K59+K46</f>
        <v>30572.4365</v>
      </c>
      <c r="L60" s="12"/>
      <c r="M60" s="12"/>
      <c r="N60" s="12"/>
      <c r="O60" s="14"/>
    </row>
    <row r="61" spans="1:24" s="6" customFormat="1" ht="15.75">
      <c r="A61" s="74"/>
      <c r="B61" s="102" t="s">
        <v>68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30"/>
      <c r="N61" s="30"/>
      <c r="O61" s="31"/>
    </row>
    <row r="62" spans="1:24" s="6" customFormat="1" ht="15" customHeight="1">
      <c r="A62" s="85" t="s">
        <v>76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</row>
    <row r="63" spans="1:24" s="6" customFormat="1" ht="22.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</row>
    <row r="64" spans="1:24" s="6" customFormat="1" ht="15" hidden="1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2015-08-31T06:58:53Z</cp:lastPrinted>
  <dcterms:created xsi:type="dcterms:W3CDTF">2000-07-15T07:26:51Z</dcterms:created>
  <dcterms:modified xsi:type="dcterms:W3CDTF">2015-08-31T06:58:53Z</dcterms:modified>
</cp:coreProperties>
</file>