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63" i="3"/>
  <c r="J41"/>
  <c r="J36"/>
  <c r="J23" l="1"/>
  <c r="J17" l="1"/>
  <c r="J61"/>
  <c r="J46"/>
  <c r="J15" l="1"/>
  <c r="J40"/>
  <c r="J59" l="1"/>
  <c r="P69" l="1"/>
  <c r="P52"/>
  <c r="P70" s="1"/>
  <c r="Q52" l="1"/>
  <c r="J13" l="1"/>
  <c r="J11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<sst xmlns="http://schemas.openxmlformats.org/spreadsheetml/2006/main" count="171" uniqueCount="104">
  <si>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</si>
  <si>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</si>
  <si>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</si>
  <si>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</si>
  <si>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</si>
  <si>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</si>
  <si>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</si>
  <si>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</si>
  <si>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</si>
  <si>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</si>
  <si>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</si>
  <si>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</si>
  <si>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</si>
  <si>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</si>
  <si>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</si>
  <si>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</si>
  <si>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</si>
  <si>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</si>
  <si>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</si>
  <si>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</si>
  <si>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</si>
  <si>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</si>
  <si>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</si>
  <si>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</si>
  <si>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</si>
  <si>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</si>
  <si>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</si>
  <si>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</si>
  <si>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</si>
  <si>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</si>
  <si>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</si>
  <si>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</si>
  <si>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</si>
  <si>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</si>
  <si>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</si>
  <si>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</si>
  <si>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</si>
  <si>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</si>
  <si>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</si>
  <si>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</si>
  <si>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</si>
  <si>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</si>
  <si>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</si>
  <si>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</si>
  <si>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</si>
  <si>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</si>
  <si>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</si>
  <si>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</si>
  <si>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</si>
  <si>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</si>
  <si>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</si>
  <si>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</si>
  <si>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</si>
  <si>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</si>
  <si>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</si>
  <si>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</si>
  <si>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</si>
  <si>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</si>
  <si>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</si>
  <si>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</si>
  <si>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</si>
  <si>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</si>
  <si>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</si>
  <si>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</si>
  <si>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</si>
  <si>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</si>
  <si>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</si>
  <si>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through Ots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</si>
  <si>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</si>
  <si>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</si>
  <si>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</si>
  <si>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</si>
  <si>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</si>
  <si>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</si>
  <si>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</si>
  <si>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</si>
  <si>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</si>
  <si>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</si>
  <si>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</si>
  <si>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</si>
  <si>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</si>
  <si>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</si>
  <si>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</si>
  <si>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</si>
  <si>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</si>
  <si>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</si>
  <si>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>RF 10c/s, 
LF 15 c/s</t>
  </si>
  <si>
    <t xml:space="preserve"> RF 10 c/s, LF 3 c/s</t>
  </si>
  <si>
    <t>Surplus Nil, c/s, 40 c/s thru canals</t>
  </si>
  <si>
    <t xml:space="preserve">      </t>
  </si>
  <si>
    <t>ID Crop</t>
  </si>
  <si>
    <t>O/F through canals</t>
  </si>
  <si>
    <t>s</t>
  </si>
  <si>
    <t>Khariff 2016-17</t>
  </si>
  <si>
    <t xml:space="preserve">                          </t>
  </si>
  <si>
    <t xml:space="preserve">
RF 10c/s 
</t>
  </si>
  <si>
    <t xml:space="preserve"> Water level on 06.01.2017</t>
  </si>
  <si>
    <t>Proposed Rabi ayacut</t>
  </si>
  <si>
    <t>O/F 7.5 mcft thru canals</t>
  </si>
  <si>
    <t xml:space="preserve"> TELANGANA MEDIUM IRRIGATION PROJECTS (BASIN WISE) 
DAILY WATER LEVELS on 07.01.2017</t>
  </si>
  <si>
    <t xml:space="preserve"> Water level on 07.01.2017</t>
  </si>
  <si>
    <t>nil through canals, weir</t>
  </si>
  <si>
    <t>outflow through canal 45c/s. cumulative discharge through spillway 1970.7659 Mcft canal 435.25 Mcft</t>
  </si>
  <si>
    <t xml:space="preserve">RF 60 c/s,
LF 40 c/s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</si>
</sst>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5" zoomScaleNormal="57" zoomScaleSheetLayoutView="55" workbookViewId="0">
      <pane ySplit="6" topLeftCell="A22" activePane="bottomLeft" state="frozen"/>
      <selection pane="bottomLeft" activeCell="L25" sqref="L25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4" t="s">
        <v>99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21" ht="38.2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21" ht="9" customHeight="1">
      <c r="A3" s="41" t="s">
        <v>36</v>
      </c>
      <c r="B3" s="41" t="s">
        <v>0</v>
      </c>
      <c r="C3" s="41" t="s">
        <v>59</v>
      </c>
      <c r="D3" s="41" t="s">
        <v>58</v>
      </c>
      <c r="E3" s="41" t="s">
        <v>57</v>
      </c>
      <c r="F3" s="41" t="s">
        <v>1</v>
      </c>
      <c r="G3" s="41"/>
      <c r="H3" s="50" t="s">
        <v>96</v>
      </c>
      <c r="I3" s="51"/>
      <c r="J3" s="43" t="s">
        <v>100</v>
      </c>
      <c r="K3" s="43"/>
      <c r="L3" s="41" t="s">
        <v>44</v>
      </c>
      <c r="M3" s="41" t="s">
        <v>56</v>
      </c>
      <c r="N3" s="41" t="s">
        <v>62</v>
      </c>
      <c r="O3" s="41" t="s">
        <v>63</v>
      </c>
      <c r="P3" s="41" t="s">
        <v>93</v>
      </c>
      <c r="Q3" s="41" t="s">
        <v>63</v>
      </c>
      <c r="R3" s="41" t="s">
        <v>54</v>
      </c>
    </row>
    <row r="4" spans="1:21" ht="71.25" customHeight="1">
      <c r="A4" s="41"/>
      <c r="B4" s="41"/>
      <c r="C4" s="41"/>
      <c r="D4" s="41"/>
      <c r="E4" s="41"/>
      <c r="F4" s="41"/>
      <c r="G4" s="41"/>
      <c r="H4" s="52"/>
      <c r="I4" s="53"/>
      <c r="J4" s="43"/>
      <c r="K4" s="43"/>
      <c r="L4" s="41"/>
      <c r="M4" s="41"/>
      <c r="N4" s="41"/>
      <c r="O4" s="41"/>
      <c r="P4" s="41"/>
      <c r="Q4" s="41"/>
      <c r="R4" s="41"/>
      <c r="U4" s="16" t="s">
        <v>92</v>
      </c>
    </row>
    <row r="5" spans="1:21" ht="48.75" customHeight="1">
      <c r="A5" s="41"/>
      <c r="B5" s="41"/>
      <c r="C5" s="41"/>
      <c r="D5" s="41"/>
      <c r="E5" s="41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1"/>
      <c r="M5" s="41"/>
      <c r="N5" s="41"/>
      <c r="O5" s="41"/>
      <c r="P5" s="41"/>
      <c r="Q5" s="41"/>
      <c r="R5" s="41"/>
    </row>
    <row r="6" spans="1:21" ht="34.5" customHeight="1">
      <c r="A6" s="41"/>
      <c r="B6" s="41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1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2" t="s">
        <v>48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21" ht="14.2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21" ht="63.75" customHeight="1">
      <c r="A10" s="17"/>
      <c r="B10" s="36" t="s">
        <v>69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454.45680000000004</v>
      </c>
      <c r="I11" s="5">
        <v>626.25</v>
      </c>
      <c r="J11" s="15">
        <f>1491*0.3048</f>
        <v>454.45680000000004</v>
      </c>
      <c r="K11" s="5">
        <v>626.25</v>
      </c>
      <c r="L11" s="4">
        <v>0</v>
      </c>
      <c r="M11" s="4">
        <v>60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70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4">
        <v>0</v>
      </c>
      <c r="M13" s="4">
        <v>0</v>
      </c>
      <c r="N13" s="1"/>
      <c r="O13" s="1"/>
      <c r="P13" s="3" t="s">
        <v>65</v>
      </c>
      <c r="Q13" s="3">
        <v>15000</v>
      </c>
      <c r="R13" s="17" t="s">
        <v>97</v>
      </c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389.32103999999998</v>
      </c>
      <c r="I15" s="4">
        <v>820</v>
      </c>
      <c r="J15" s="15">
        <f>1277.3*0.3048</f>
        <v>389.32103999999998</v>
      </c>
      <c r="K15" s="4">
        <v>820</v>
      </c>
      <c r="L15" s="4">
        <v>0</v>
      </c>
      <c r="M15" s="4">
        <v>160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71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445.59626400000002</v>
      </c>
      <c r="I17" s="4">
        <v>1488</v>
      </c>
      <c r="J17" s="15">
        <f>1461.79*0.3048</f>
        <v>445.55359200000004</v>
      </c>
      <c r="K17" s="4">
        <v>1466</v>
      </c>
      <c r="L17" s="4">
        <v>0</v>
      </c>
      <c r="M17" s="4">
        <v>200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457.3</v>
      </c>
      <c r="I18" s="4">
        <v>1071</v>
      </c>
      <c r="J18" s="15">
        <v>457.3</v>
      </c>
      <c r="K18" s="4">
        <v>1071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283.85000000000002</v>
      </c>
      <c r="I20" s="4">
        <v>686.46</v>
      </c>
      <c r="J20" s="15">
        <v>283.75</v>
      </c>
      <c r="K20" s="4">
        <v>668.82100000000003</v>
      </c>
      <c r="L20" s="4">
        <v>0</v>
      </c>
      <c r="M20" s="4">
        <v>100</v>
      </c>
      <c r="N20" s="1"/>
      <c r="O20" s="1"/>
      <c r="P20" s="3">
        <v>18000</v>
      </c>
      <c r="Q20" s="3" t="s">
        <v>45</v>
      </c>
      <c r="R20" s="19" t="s">
        <v>103</v>
      </c>
    </row>
    <row r="21" spans="1:45" ht="243.7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276.8</v>
      </c>
      <c r="I21" s="4">
        <v>481.38200000000001</v>
      </c>
      <c r="J21" s="15">
        <v>276.8</v>
      </c>
      <c r="K21" s="4">
        <v>481.38200000000001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 t="s">
        <v>102</v>
      </c>
    </row>
    <row r="22" spans="1:45" ht="52.5" customHeight="1">
      <c r="A22" s="17"/>
      <c r="B22" s="36" t="s">
        <v>72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1181.5*0.3048</f>
        <v>360.12120000000004</v>
      </c>
      <c r="K23" s="4">
        <v>1323</v>
      </c>
      <c r="L23" s="4"/>
      <c r="M23" s="4"/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90</v>
      </c>
    </row>
    <row r="25" spans="1:45" ht="81.75" customHeight="1">
      <c r="A25" s="17"/>
      <c r="B25" s="36" t="s">
        <v>73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87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147.27500000000001</v>
      </c>
      <c r="I28" s="4">
        <v>754.39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46.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239.7</v>
      </c>
      <c r="K29" s="4">
        <v>7341</v>
      </c>
      <c r="L29" s="6">
        <v>150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74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68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123.85</v>
      </c>
      <c r="I33" s="4">
        <v>803</v>
      </c>
      <c r="J33" s="15">
        <v>123.85</v>
      </c>
      <c r="K33" s="4">
        <v>803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 t="s">
        <v>101</v>
      </c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</v>
      </c>
      <c r="I34" s="4">
        <v>357.94</v>
      </c>
      <c r="J34" s="15">
        <v>151</v>
      </c>
      <c r="K34" s="4">
        <v>357.94</v>
      </c>
      <c r="L34" s="12">
        <v>0</v>
      </c>
      <c r="M34" s="12">
        <v>25</v>
      </c>
      <c r="N34" s="1"/>
      <c r="O34" s="1"/>
      <c r="P34" s="3">
        <v>2000</v>
      </c>
      <c r="Q34" s="3" t="s">
        <v>45</v>
      </c>
      <c r="R34" s="17" t="s">
        <v>86</v>
      </c>
    </row>
    <row r="35" spans="1:18" ht="42.75" customHeight="1">
      <c r="A35" s="17"/>
      <c r="B35" s="36" t="s">
        <v>76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359.9982</v>
      </c>
      <c r="I36" s="4">
        <v>934.76599999999996</v>
      </c>
      <c r="J36" s="15">
        <f>(8/12+35)*0.3048+E36</f>
        <v>359.87119999999999</v>
      </c>
      <c r="K36" s="4">
        <v>918.57100000000003</v>
      </c>
      <c r="L36" s="4">
        <v>0</v>
      </c>
      <c r="M36" s="4">
        <v>0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77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97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111.5</v>
      </c>
      <c r="I39" s="4">
        <v>130.80000000000001</v>
      </c>
      <c r="J39" s="15">
        <v>111.4</v>
      </c>
      <c r="K39" s="4">
        <v>122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95.710799999999992</v>
      </c>
      <c r="I40" s="4">
        <v>1158</v>
      </c>
      <c r="J40" s="15">
        <f>(4/12+29)*0.3048+E40</f>
        <v>95.710799999999992</v>
      </c>
      <c r="K40" s="4">
        <v>1158</v>
      </c>
      <c r="L40" s="4">
        <v>0</v>
      </c>
      <c r="M40" s="4">
        <v>0</v>
      </c>
      <c r="N40" s="4"/>
      <c r="O40" s="1"/>
      <c r="P40" s="3">
        <v>8700</v>
      </c>
      <c r="Q40" s="3">
        <v>6100</v>
      </c>
      <c r="R40" s="17" t="s">
        <v>97</v>
      </c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199.18800000000002</v>
      </c>
      <c r="I41" s="4">
        <v>650</v>
      </c>
      <c r="J41" s="15">
        <f>(6/12+22)*0.3048+E41</f>
        <v>199.18800000000002</v>
      </c>
      <c r="K41" s="4">
        <v>650</v>
      </c>
      <c r="L41" s="4">
        <v>0</v>
      </c>
      <c r="M41" s="4">
        <v>0</v>
      </c>
      <c r="N41" s="1"/>
      <c r="O41" s="1" t="s">
        <v>45</v>
      </c>
      <c r="P41" s="3">
        <v>5180</v>
      </c>
      <c r="Q41" s="3">
        <v>3000</v>
      </c>
      <c r="R41" s="17" t="s">
        <v>97</v>
      </c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122.1</v>
      </c>
      <c r="I42" s="4">
        <v>547.9</v>
      </c>
      <c r="J42" s="15">
        <v>122.07</v>
      </c>
      <c r="K42" s="4">
        <v>545.29999999999995</v>
      </c>
      <c r="L42" s="4">
        <v>0</v>
      </c>
      <c r="M42" s="4">
        <v>40</v>
      </c>
      <c r="N42" s="1"/>
      <c r="O42" s="1"/>
      <c r="P42" s="32">
        <v>0</v>
      </c>
      <c r="Q42" s="32">
        <v>2000</v>
      </c>
      <c r="R42" s="19" t="s">
        <v>88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85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75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451.02780000000001</v>
      </c>
      <c r="I46" s="4">
        <v>1763.2</v>
      </c>
      <c r="J46" s="15">
        <f>1479.75*0.3048</f>
        <v>451.02780000000001</v>
      </c>
      <c r="K46" s="4">
        <v>1763.2</v>
      </c>
      <c r="L46" s="4">
        <v>0</v>
      </c>
      <c r="M46" s="4"/>
      <c r="N46" s="1"/>
      <c r="O46" s="1">
        <v>51</v>
      </c>
      <c r="P46" s="3" t="s">
        <v>65</v>
      </c>
      <c r="Q46" s="3">
        <v>5500</v>
      </c>
      <c r="R46" s="17" t="s">
        <v>98</v>
      </c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79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77.935000000000002</v>
      </c>
      <c r="I49" s="4">
        <v>225.56</v>
      </c>
      <c r="J49" s="9">
        <v>77.885000000000005</v>
      </c>
      <c r="K49" s="4">
        <v>222.16</v>
      </c>
      <c r="L49" s="4">
        <v>0</v>
      </c>
      <c r="M49" s="4">
        <v>32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73.09</v>
      </c>
      <c r="I50" s="4">
        <v>562.17899999999997</v>
      </c>
      <c r="J50" s="15">
        <v>73.05</v>
      </c>
      <c r="K50" s="4">
        <v>555.25800000000004</v>
      </c>
      <c r="L50" s="7">
        <v>0</v>
      </c>
      <c r="M50" s="4">
        <v>80</v>
      </c>
      <c r="N50" s="1"/>
      <c r="O50" s="1"/>
      <c r="P50" s="3">
        <v>13000</v>
      </c>
      <c r="Q50" s="3" t="s">
        <v>45</v>
      </c>
      <c r="R50" s="21" t="s">
        <v>67</v>
      </c>
      <c r="U50" s="35" t="s">
        <v>89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122.98</v>
      </c>
      <c r="I51" s="4">
        <v>7425</v>
      </c>
      <c r="J51" s="15">
        <v>122.98</v>
      </c>
      <c r="K51" s="4">
        <v>7425</v>
      </c>
      <c r="L51" s="4">
        <v>0</v>
      </c>
      <c r="M51" s="4">
        <v>10</v>
      </c>
      <c r="N51" s="1"/>
      <c r="O51" s="1"/>
      <c r="P51" s="3" t="s">
        <v>94</v>
      </c>
      <c r="Q51" s="3" t="s">
        <v>45</v>
      </c>
      <c r="R51" s="19" t="s">
        <v>95</v>
      </c>
    </row>
    <row r="52" spans="1:21" s="22" customFormat="1" ht="48" customHeight="1">
      <c r="A52" s="41" t="s">
        <v>49</v>
      </c>
      <c r="B52" s="41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34947.043999999994</v>
      </c>
      <c r="J52" s="15"/>
      <c r="K52" s="14">
        <f>SUM(K11:K51)</f>
        <v>34374.898999999998</v>
      </c>
      <c r="L52" s="14">
        <f>SUM(L11:L51)</f>
        <v>150</v>
      </c>
      <c r="M52" s="14">
        <f>SUM(M11:M51)</f>
        <v>1000.5</v>
      </c>
      <c r="N52" s="14"/>
      <c r="O52" s="14"/>
      <c r="P52" s="14">
        <f>SUM(P11:P51)</f>
        <v>103740</v>
      </c>
      <c r="Q52" s="14">
        <f>SUM(Q11:Q51)</f>
        <v>67829</v>
      </c>
      <c r="R52" s="36"/>
    </row>
    <row r="53" spans="1:21" s="35" customFormat="1" ht="39" customHeight="1">
      <c r="A53" s="41" t="s">
        <v>83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388.26</v>
      </c>
      <c r="I55" s="4">
        <v>153</v>
      </c>
      <c r="J55" s="15">
        <v>388.48</v>
      </c>
      <c r="K55" s="4">
        <v>171</v>
      </c>
      <c r="L55" s="4">
        <v>192</v>
      </c>
      <c r="M55" s="8"/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82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45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81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195.40728000000001</v>
      </c>
      <c r="I59" s="4">
        <v>3470</v>
      </c>
      <c r="J59" s="15">
        <f>641.1*0.3048</f>
        <v>195.40728000000001</v>
      </c>
      <c r="K59" s="4">
        <v>3470</v>
      </c>
      <c r="L59" s="4">
        <v>22</v>
      </c>
      <c r="M59" s="4">
        <v>637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84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513.89</v>
      </c>
      <c r="I61" s="1">
        <v>1346.06</v>
      </c>
      <c r="J61" s="15">
        <f>1685.3*0.3048</f>
        <v>513.67944</v>
      </c>
      <c r="K61" s="1">
        <v>1295.08</v>
      </c>
      <c r="L61" s="5"/>
      <c r="M61" s="4"/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78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252.00420000000003</v>
      </c>
      <c r="I63" s="4">
        <v>2578.73</v>
      </c>
      <c r="J63" s="15">
        <f>(11/12+26)*0.3048+E63</f>
        <v>252.00420000000003</v>
      </c>
      <c r="K63" s="4">
        <v>2578.73</v>
      </c>
      <c r="L63" s="4" t="s">
        <v>45</v>
      </c>
      <c r="M63" s="4">
        <v>30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93.8</v>
      </c>
      <c r="I65" s="4">
        <v>1436</v>
      </c>
      <c r="J65" s="15">
        <v>93.91</v>
      </c>
      <c r="K65" s="4">
        <v>1459</v>
      </c>
      <c r="L65" s="4">
        <v>265</v>
      </c>
      <c r="M65" s="4">
        <v>0</v>
      </c>
      <c r="N65" s="31"/>
      <c r="O65" s="1"/>
      <c r="P65" s="7" t="s">
        <v>65</v>
      </c>
      <c r="Q65" s="3">
        <v>9000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116.5</v>
      </c>
      <c r="I66" s="4">
        <v>352.98</v>
      </c>
      <c r="J66" s="9">
        <v>116.47</v>
      </c>
      <c r="K66" s="4">
        <v>348.4</v>
      </c>
      <c r="L66" s="4">
        <v>0</v>
      </c>
      <c r="M66" s="4">
        <v>52</v>
      </c>
      <c r="N66" s="1"/>
      <c r="O66" s="1"/>
      <c r="P66" s="3">
        <v>7350</v>
      </c>
      <c r="Q66" s="3">
        <v>800</v>
      </c>
      <c r="R66" s="17" t="s">
        <v>91</v>
      </c>
    </row>
    <row r="67" spans="1:18" ht="65.25" customHeight="1">
      <c r="A67" s="17"/>
      <c r="B67" s="36" t="s">
        <v>80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193.44399999999999</v>
      </c>
      <c r="I68" s="5">
        <v>153.69</v>
      </c>
      <c r="J68" s="9">
        <v>193.44399999999999</v>
      </c>
      <c r="K68" s="5">
        <v>153.69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9490.4599999999991</v>
      </c>
      <c r="J69" s="15"/>
      <c r="K69" s="14">
        <f>SUM(K55:K68)</f>
        <v>9475.9</v>
      </c>
      <c r="L69" s="14">
        <f>SUM(L55:L68)</f>
        <v>479</v>
      </c>
      <c r="M69" s="14">
        <f>SUM(M55:M68)</f>
        <v>719</v>
      </c>
      <c r="N69" s="14"/>
      <c r="O69" s="14"/>
      <c r="P69" s="14">
        <f>SUM(P55:P68)</f>
        <v>41050</v>
      </c>
      <c r="Q69" s="14">
        <f>SUM(Q55:Q68)</f>
        <v>57700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44437.503999999994</v>
      </c>
      <c r="J70" s="15"/>
      <c r="K70" s="14">
        <f>K69+K52</f>
        <v>43850.798999999999</v>
      </c>
      <c r="L70" s="14">
        <f>L69+L52</f>
        <v>629</v>
      </c>
      <c r="M70" s="14">
        <f>M69+M52</f>
        <v>1719.5</v>
      </c>
      <c r="N70" s="14"/>
      <c r="O70" s="14"/>
      <c r="P70" s="14">
        <f>P69+P52</f>
        <v>144790</v>
      </c>
      <c r="Q70" s="14">
        <f>Q69+Q52</f>
        <v>125529</v>
      </c>
      <c r="R70" s="17"/>
    </row>
    <row r="71" spans="1:18" s="35" customFormat="1">
      <c r="A71" s="36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17"/>
      <c r="N71" s="17"/>
      <c r="O71" s="17"/>
      <c r="P71" s="17"/>
      <c r="Q71" s="17"/>
      <c r="R71" s="17"/>
    </row>
    <row r="72" spans="1:18" s="35" customFormat="1" ht="15" customHeight="1">
      <c r="A72" s="39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1:18" s="35" customFormat="1" ht="22.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1:18" s="35" customFormat="1" ht="15" hidden="1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2017-01-07T06:36:16Z</cp:lastPrinted>
  <dcterms:created xsi:type="dcterms:W3CDTF">2000-07-15T07:26:51Z</dcterms:created>
  <dcterms:modified xsi:type="dcterms:W3CDTF">2017-01-07T06:36:17Z</dcterms:modified>
</cp:coreProperties>
</file>