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3" i="3"/>
  <c r="J46"/>
  <c r="J61" l="1"/>
  <c r="J63"/>
  <c r="J17"/>
  <c r="J59"/>
  <c r="J36"/>
  <c r="J11"/>
  <c r="J41" l="1"/>
  <c r="J23" l="1"/>
  <c r="J15" l="1"/>
  <c r="J40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<sst xmlns="http://schemas.openxmlformats.org/spreadsheetml/2006/main" count="169" uniqueCount="103">
  <si>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</si>
  <si>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</si>
  <si>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</si>
  <si>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</si>
  <si>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</si>
  <si>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</si>
  <si>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</si>
  <si>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</si>
  <si>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</si>
  <si>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</si>
  <si>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</si>
  <si>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</si>
  <si>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</si>
  <si>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</si>
  <si>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</si>
  <si>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</si>
  <si>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</si>
  <si>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</si>
  <si>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</si>
  <si>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</si>
  <si>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</si>
  <si>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</si>
  <si>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</si>
  <si>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</si>
  <si>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</si>
  <si>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</si>
  <si>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</si>
  <si>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</si>
  <si>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</si>
  <si>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</si>
  <si>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</si>
  <si>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</si>
  <si>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</si>
  <si>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</si>
  <si>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</si>
  <si>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</si>
  <si>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</si>
  <si>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</si>
  <si>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</si>
  <si>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</si>
  <si>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</si>
  <si>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</si>
  <si>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</si>
  <si>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</si>
  <si>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</si>
  <si>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</si>
  <si>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</si>
  <si>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</si>
  <si>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</si>
  <si>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</si>
  <si>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</si>
  <si>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</si>
  <si>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</si>
  <si>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</si>
  <si>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</si>
  <si>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</si>
  <si>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</si>
  <si>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</si>
  <si>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</si>
  <si>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</si>
  <si>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</si>
  <si>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</si>
  <si>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</si>
  <si>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</si>
  <si>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</si>
  <si>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</si>
  <si>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</si>
  <si>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</si>
  <si>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</si>
  <si>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</si>
  <si>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</si>
  <si>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</si>
  <si>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</si>
  <si>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</si>
  <si>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</si>
  <si>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</si>
  <si>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</si>
  <si>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</si>
  <si>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</si>
  <si>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</si>
  <si>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</si>
  <si>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</si>
  <si>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</si>
  <si>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</si>
  <si>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</si>
  <si>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</si>
  <si>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</si>
  <si>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</si>
  <si>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</si>
  <si>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O/F through canals</t>
  </si>
  <si>
    <t>s</t>
  </si>
  <si>
    <t>Khariff 2016-17</t>
  </si>
  <si>
    <t xml:space="preserve">                          </t>
  </si>
  <si>
    <t xml:space="preserve">
RF 10c/s 
</t>
  </si>
  <si>
    <t>Proposed Rabi ayacut</t>
  </si>
  <si>
    <t>nil through canals, weir</t>
  </si>
  <si>
    <t xml:space="preserve"> Water level on 08.01.2017</t>
  </si>
  <si>
    <t>`</t>
  </si>
  <si>
    <t>outflow through canal 90 c/s.</t>
  </si>
  <si>
    <t xml:space="preserve"> TELANGANA MEDIUM IRRIGATION PROJECTS (BASIN WISE) 
DAILY WATER LEVELS on 09.01.2017</t>
  </si>
  <si>
    <t xml:space="preserve"> Water level on 09.01.2017</t>
  </si>
  <si>
    <t>RF 15c/s, 
LF 15 c/s</t>
  </si>
  <si>
    <t xml:space="preserve">RF 60 c/s,
LF 30 c/s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</si>
</sst>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12" activePane="bottomLeft" state="frozen"/>
      <selection pane="bottomLeft" activeCell="J18" sqref="J1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96</v>
      </c>
      <c r="I3" s="51"/>
      <c r="J3" s="43" t="s">
        <v>100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91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90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1490.3*0.3048</f>
        <v>454.24344000000002</v>
      </c>
      <c r="K11" s="5">
        <v>588.01099999999997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94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389.32103999999998</v>
      </c>
      <c r="I15" s="4">
        <v>820</v>
      </c>
      <c r="J15" s="15">
        <f>1277.3*0.3048</f>
        <v>389.32103999999998</v>
      </c>
      <c r="K15" s="4">
        <v>820</v>
      </c>
      <c r="L15" s="4">
        <v>0</v>
      </c>
      <c r="M15" s="4">
        <v>160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445.50787200000008</v>
      </c>
      <c r="I17" s="4">
        <v>1444</v>
      </c>
      <c r="J17" s="15">
        <f>1461.54*0.3048</f>
        <v>445.47739200000001</v>
      </c>
      <c r="K17" s="4">
        <v>1429</v>
      </c>
      <c r="L17" s="4">
        <v>0</v>
      </c>
      <c r="M17" s="4">
        <v>140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283.75</v>
      </c>
      <c r="I20" s="4">
        <v>668.82100000000003</v>
      </c>
      <c r="J20" s="15">
        <v>283.64999999999998</v>
      </c>
      <c r="K20" s="4">
        <v>651.37099999999998</v>
      </c>
      <c r="L20" s="4">
        <v>0</v>
      </c>
      <c r="M20" s="4">
        <v>90</v>
      </c>
      <c r="N20" s="1"/>
      <c r="O20" s="1"/>
      <c r="P20" s="3">
        <v>18000</v>
      </c>
      <c r="Q20" s="3" t="s">
        <v>45</v>
      </c>
      <c r="R20" s="19" t="s">
        <v>102</v>
      </c>
    </row>
    <row r="21" spans="1:45" ht="93.7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90</v>
      </c>
      <c r="N21" s="1"/>
      <c r="O21" s="1" t="s">
        <v>45</v>
      </c>
      <c r="P21" s="3">
        <v>6900</v>
      </c>
      <c r="Q21" s="3" t="s">
        <v>45</v>
      </c>
      <c r="R21" s="19" t="s">
        <v>98</v>
      </c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95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101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359.87119999999999</v>
      </c>
      <c r="I36" s="4">
        <v>918.57100000000003</v>
      </c>
      <c r="J36" s="15">
        <f>(0/12+36)*0.3048+E36</f>
        <v>359.97280000000001</v>
      </c>
      <c r="K36" s="4">
        <v>926.53700000000003</v>
      </c>
      <c r="L36" s="4">
        <v>0</v>
      </c>
      <c r="M36" s="4">
        <v>95.24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94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111.4</v>
      </c>
      <c r="I39" s="4">
        <v>122</v>
      </c>
      <c r="J39" s="15">
        <v>111.3</v>
      </c>
      <c r="K39" s="4">
        <v>120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95.710799999999992</v>
      </c>
      <c r="I40" s="4">
        <v>1158</v>
      </c>
      <c r="J40" s="15">
        <f>(4/12+29)*0.3048+E40</f>
        <v>95.710799999999992</v>
      </c>
      <c r="K40" s="4">
        <v>1158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 t="s">
        <v>94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94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122.07</v>
      </c>
      <c r="I42" s="4">
        <v>545.29999999999995</v>
      </c>
      <c r="J42" s="15">
        <v>122.01</v>
      </c>
      <c r="K42" s="4">
        <v>542.4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451.02780000000001</v>
      </c>
      <c r="I46" s="4">
        <v>1763.2</v>
      </c>
      <c r="J46" s="15">
        <f>1479.5*0.3048</f>
        <v>450.95160000000004</v>
      </c>
      <c r="K46" s="4">
        <v>1746.646</v>
      </c>
      <c r="L46" s="4">
        <v>0</v>
      </c>
      <c r="M46" s="4">
        <v>83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77.885000000000005</v>
      </c>
      <c r="I49" s="4">
        <v>222.16</v>
      </c>
      <c r="J49" s="9">
        <v>77.784999999999997</v>
      </c>
      <c r="K49" s="4">
        <v>215.50399999999999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73.05</v>
      </c>
      <c r="I50" s="4">
        <v>555.25800000000004</v>
      </c>
      <c r="J50" s="15">
        <v>73</v>
      </c>
      <c r="K50" s="4">
        <v>548.33600000000001</v>
      </c>
      <c r="L50" s="7">
        <v>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122.98</v>
      </c>
      <c r="I51" s="4">
        <v>7425</v>
      </c>
      <c r="J51" s="15">
        <v>122.95</v>
      </c>
      <c r="K51" s="4">
        <v>7412</v>
      </c>
      <c r="L51" s="4">
        <v>0</v>
      </c>
      <c r="M51" s="4">
        <v>10</v>
      </c>
      <c r="N51" s="1"/>
      <c r="O51" s="1"/>
      <c r="P51" s="3" t="s">
        <v>92</v>
      </c>
      <c r="Q51" s="3" t="s">
        <v>45</v>
      </c>
      <c r="R51" s="19" t="s">
        <v>93</v>
      </c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34352.898999999998</v>
      </c>
      <c r="J52" s="15"/>
      <c r="K52" s="14">
        <f>SUM(K11:K51)</f>
        <v>34242.144</v>
      </c>
      <c r="L52" s="14">
        <f>SUM(L11:L51)</f>
        <v>150</v>
      </c>
      <c r="M52" s="14">
        <f>SUM(M11:M51)</f>
        <v>1138.74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388.69</v>
      </c>
      <c r="I55" s="4">
        <v>189</v>
      </c>
      <c r="J55" s="15">
        <v>388.69</v>
      </c>
      <c r="K55" s="4">
        <v>189</v>
      </c>
      <c r="L55" s="4">
        <v>244</v>
      </c>
      <c r="M55" s="8"/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97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195.40728000000001</v>
      </c>
      <c r="I59" s="4">
        <v>3470</v>
      </c>
      <c r="J59" s="15">
        <f>639.94*0.3048</f>
        <v>195.05371200000002</v>
      </c>
      <c r="K59" s="4">
        <v>3200</v>
      </c>
      <c r="L59" s="4">
        <v>30</v>
      </c>
      <c r="M59" s="4">
        <v>644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513.67944</v>
      </c>
      <c r="I61" s="1">
        <v>1295.08</v>
      </c>
      <c r="J61" s="15">
        <f>1685.15*0.3048</f>
        <v>513.63372000000004</v>
      </c>
      <c r="K61" s="1">
        <v>1284.1500000000001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252.00420000000003</v>
      </c>
      <c r="I63" s="4">
        <v>2578.73</v>
      </c>
      <c r="J63" s="15">
        <f>(10/12+26)*0.3048+E63</f>
        <v>251.97880000000001</v>
      </c>
      <c r="K63" s="4">
        <v>2562.92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116.47</v>
      </c>
      <c r="I66" s="4">
        <v>348.4</v>
      </c>
      <c r="J66" s="9">
        <v>116.42</v>
      </c>
      <c r="K66" s="4">
        <v>339.45</v>
      </c>
      <c r="L66" s="4">
        <v>0</v>
      </c>
      <c r="M66" s="4">
        <v>27</v>
      </c>
      <c r="N66" s="1"/>
      <c r="O66" s="1"/>
      <c r="P66" s="3">
        <v>7350</v>
      </c>
      <c r="Q66" s="3">
        <v>800</v>
      </c>
      <c r="R66" s="17" t="s">
        <v>89</v>
      </c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9493.9</v>
      </c>
      <c r="J69" s="15"/>
      <c r="K69" s="14">
        <f>SUM(K55:K68)</f>
        <v>9188.2100000000009</v>
      </c>
      <c r="L69" s="14">
        <f>SUM(L55:L68)</f>
        <v>274</v>
      </c>
      <c r="M69" s="14">
        <f>SUM(M55:M68)</f>
        <v>701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43846.798999999999</v>
      </c>
      <c r="J70" s="15"/>
      <c r="K70" s="14">
        <f>K69+K52</f>
        <v>43430.353999999999</v>
      </c>
      <c r="L70" s="14">
        <f>L69+L52</f>
        <v>424</v>
      </c>
      <c r="M70" s="14">
        <f>M69+M52</f>
        <v>1839.74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2017-01-09T06:03:31Z</cp:lastPrinted>
  <dcterms:created xsi:type="dcterms:W3CDTF">2000-07-15T07:26:51Z</dcterms:created>
  <dcterms:modified xsi:type="dcterms:W3CDTF">2017-01-09T07:59:54Z</dcterms:modified>
</cp:coreProperties>
</file>