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42" i="3"/>
  <c r="J66"/>
  <c r="J18"/>
  <c r="J32"/>
  <c r="J15" l="1"/>
  <c r="J21"/>
  <c r="J68"/>
  <c r="J17"/>
  <c r="J11"/>
  <c r="J41"/>
  <c r="J24"/>
  <c r="J59"/>
  <c r="J36"/>
  <c r="J46" l="1"/>
  <c r="J23"/>
  <c r="M26"/>
  <c r="J61" l="1"/>
  <c r="J63"/>
  <c r="J40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<sst xmlns="http://schemas.openxmlformats.org/spreadsheetml/2006/main" count="150" uniqueCount="96">
  <si>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</si>
  <si>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</si>
  <si>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</si>
  <si>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</si>
  <si>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</si>
  <si>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</si>
  <si>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</si>
  <si>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</si>
  <si>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</si>
  <si>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</si>
  <si>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</si>
  <si>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</si>
  <si>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</si>
  <si>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</si>
  <si>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</si>
  <si>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</si>
  <si>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</si>
  <si>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</si>
  <si>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</si>
  <si>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</si>
  <si>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</si>
  <si>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</si>
  <si>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</si>
  <si>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</si>
  <si>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</si>
  <si>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</si>
  <si>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</si>
  <si>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</si>
  <si>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</si>
  <si>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</si>
  <si>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</si>
  <si>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</si>
  <si>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</si>
  <si>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</si>
  <si>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</si>
  <si>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</si>
  <si>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</si>
  <si>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</si>
  <si>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</si>
  <si>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</si>
  <si>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</si>
  <si>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</si>
  <si>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</si>
  <si>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</si>
  <si>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</si>
  <si>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</si>
  <si>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</si>
  <si>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</si>
  <si>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</si>
  <si>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</si>
  <si>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</si>
  <si>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</si>
  <si>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</si>
  <si>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</si>
  <si>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</si>
  <si>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</si>
  <si>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</si>
  <si>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</si>
  <si>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</si>
  <si>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</si>
  <si>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</si>
  <si>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</si>
  <si>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</si>
  <si>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</si>
  <si>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</si>
  <si>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</si>
  <si>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</si>
  <si>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</si>
  <si>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</si>
  <si>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</si>
  <si>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</si>
  <si>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</si>
  <si>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</si>
  <si>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</si>
  <si>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</si>
  <si>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</si>
  <si>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</si>
  <si>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</si>
  <si>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</si>
  <si>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</si>
  <si>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</si>
  <si>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</si>
  <si>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</si>
  <si>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</si>
  <si>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</si>
  <si>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</si>
  <si>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</si>
  <si>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</si>
  <si>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</si>
  <si>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</si>
  <si>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</si>
  <si>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RF 20c/s, 
LF 25 c/s</t>
  </si>
  <si>
    <t>1469..17</t>
  </si>
  <si>
    <t xml:space="preserve"> Water level on 08.04.2017</t>
  </si>
  <si>
    <t xml:space="preserve"> TELANGANA MEDIUM IRRIGATION PROJECTS (BASIN WISE) 
DAILY WATER LEVELS on 09.04.2017</t>
  </si>
  <si>
    <t xml:space="preserve"> Water level on 09.04.2017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</si>
</sst>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5" zoomScaleNormal="57" zoomScaleSheetLayoutView="45" workbookViewId="0">
      <pane ySplit="6" topLeftCell="A34" activePane="bottomLeft" state="frozen"/>
      <selection pane="bottomLeft" activeCell="J41" sqref="J41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3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93</v>
      </c>
      <c r="I3" s="51"/>
      <c r="J3" s="57" t="s">
        <v>95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88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3" t="s">
        <v>87</v>
      </c>
    </row>
    <row r="5" spans="1:21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451.65264000000002</v>
      </c>
      <c r="I11" s="5">
        <v>240.02799999999999</v>
      </c>
      <c r="J11" s="12">
        <f>1481.8*0.3048</f>
        <v>451.65264000000002</v>
      </c>
      <c r="K11" s="5">
        <v>240.02799999999999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385.46227200000004</v>
      </c>
      <c r="I15" s="4">
        <v>263</v>
      </c>
      <c r="J15" s="12">
        <f>1264.64*0.3048</f>
        <v>385.46227200000004</v>
      </c>
      <c r="K15" s="4">
        <v>263</v>
      </c>
      <c r="L15" s="4">
        <v>0</v>
      </c>
      <c r="M15" s="4">
        <v>125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442.67018400000001</v>
      </c>
      <c r="I17" s="4">
        <v>412</v>
      </c>
      <c r="J17" s="12">
        <f>1452.33*0.3048</f>
        <v>442.67018400000001</v>
      </c>
      <c r="K17" s="4">
        <v>412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455.60894400000001</v>
      </c>
      <c r="I18" s="4">
        <v>729</v>
      </c>
      <c r="J18" s="12">
        <f>1494.61*0.3048</f>
        <v>455.55712799999998</v>
      </c>
      <c r="K18" s="4">
        <v>722</v>
      </c>
      <c r="L18" s="4">
        <v>0</v>
      </c>
      <c r="M18" s="4">
        <v>87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275.47945920000001</v>
      </c>
      <c r="I21" s="4">
        <v>346</v>
      </c>
      <c r="J21" s="12">
        <f>903.804*0.3048</f>
        <v>275.47945920000001</v>
      </c>
      <c r="K21" s="4">
        <v>346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357.77424000000002</v>
      </c>
      <c r="I23" s="4">
        <v>697</v>
      </c>
      <c r="J23" s="12">
        <f>1173.8*0.3048</f>
        <v>357.77424000000002</v>
      </c>
      <c r="K23" s="4">
        <v>697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143.80000000000001</v>
      </c>
      <c r="I28" s="4">
        <v>125.11</v>
      </c>
      <c r="J28" s="7">
        <v>143.80000000000001</v>
      </c>
      <c r="K28" s="4">
        <v>125.11</v>
      </c>
      <c r="L28" s="4" t="s">
        <v>45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153.46984800000001</v>
      </c>
      <c r="I32" s="4">
        <v>332.1</v>
      </c>
      <c r="J32" s="12">
        <f>503.379*0.3048</f>
        <v>153.4299192</v>
      </c>
      <c r="K32" s="4">
        <v>327.39999999999998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148.69999999999999</v>
      </c>
      <c r="I34" s="4">
        <v>184.887</v>
      </c>
      <c r="J34" s="12">
        <v>148.69999999999999</v>
      </c>
      <c r="K34" s="4">
        <v>184.887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91</v>
      </c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356.87400000000002</v>
      </c>
      <c r="I36" s="4">
        <v>474.93400000000003</v>
      </c>
      <c r="J36" s="12">
        <f>(10/12+25)*0.3048+E36</f>
        <v>356.87400000000002</v>
      </c>
      <c r="K36" s="5">
        <v>474.93400000000003</v>
      </c>
      <c r="L36" s="4">
        <v>0</v>
      </c>
      <c r="M36" s="4">
        <v>68.98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152.80000000000001</v>
      </c>
      <c r="I38" s="4">
        <v>53.2</v>
      </c>
      <c r="J38" s="12">
        <v>152.65</v>
      </c>
      <c r="K38" s="4">
        <v>49</v>
      </c>
      <c r="L38" s="4">
        <v>0</v>
      </c>
      <c r="M38" s="4">
        <v>25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197.46080000000001</v>
      </c>
      <c r="I41" s="4">
        <v>324.48</v>
      </c>
      <c r="J41" s="12">
        <f>(10/12+16)*0.3048+E41</f>
        <v>197.46080000000001</v>
      </c>
      <c r="K41" s="4">
        <v>324.48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118.48978080000001</v>
      </c>
      <c r="I42" s="4">
        <v>428</v>
      </c>
      <c r="J42" s="12">
        <f>388.549*0.3048</f>
        <v>118.4297352</v>
      </c>
      <c r="K42" s="4">
        <v>425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447.34581600000007</v>
      </c>
      <c r="I46" s="4">
        <v>567.07000000000005</v>
      </c>
      <c r="J46" s="12">
        <f>1467.67*0.3048</f>
        <v>447.34581600000007</v>
      </c>
      <c r="K46" s="4">
        <v>567.07000000000005</v>
      </c>
      <c r="L46" s="4">
        <v>0</v>
      </c>
      <c r="M46" s="4">
        <v>98.566999999999993</v>
      </c>
      <c r="N46" s="1"/>
      <c r="O46" s="1">
        <v>51</v>
      </c>
      <c r="P46" s="3" t="s">
        <v>65</v>
      </c>
      <c r="Q46" s="3">
        <v>5500</v>
      </c>
      <c r="R46" s="14"/>
      <c r="S46" s="13" t="s">
        <v>92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</v>
      </c>
      <c r="I50" s="4">
        <v>219.518</v>
      </c>
      <c r="J50" s="12">
        <v>70</v>
      </c>
      <c r="K50" s="4">
        <v>219.518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2"/>
      <c r="U50" s="39" t="s">
        <v>86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121.24</v>
      </c>
      <c r="I51" s="4">
        <v>6077</v>
      </c>
      <c r="J51" s="12">
        <v>121.24</v>
      </c>
      <c r="K51" s="4">
        <v>6077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9" t="s">
        <v>49</v>
      </c>
      <c r="B52" s="49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22830.914000000004</v>
      </c>
      <c r="J52" s="12"/>
      <c r="K52" s="23">
        <f>SUM(K11:K51)</f>
        <v>22812.014000000003</v>
      </c>
      <c r="L52" s="23">
        <f t="shared" ref="L52:Q52" si="0">SUM(L11:L51)</f>
        <v>100</v>
      </c>
      <c r="M52" s="23">
        <f t="shared" si="0"/>
        <v>1777.7990000000002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387.99</v>
      </c>
      <c r="K55" s="4">
        <v>129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90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188.54928000000001</v>
      </c>
      <c r="I59" s="4">
        <v>409</v>
      </c>
      <c r="J59" s="12">
        <f>618.6*0.3048</f>
        <v>188.54928000000001</v>
      </c>
      <c r="K59" s="4">
        <v>409</v>
      </c>
      <c r="L59" s="4">
        <v>0</v>
      </c>
      <c r="M59" s="4">
        <v>95.71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92.56</v>
      </c>
      <c r="I65" s="4">
        <v>937</v>
      </c>
      <c r="J65" s="12">
        <v>92.56</v>
      </c>
      <c r="K65" s="4">
        <v>937</v>
      </c>
      <c r="L65" s="4">
        <v>175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115.67</v>
      </c>
      <c r="I66" s="4">
        <v>243.05</v>
      </c>
      <c r="J66" s="12">
        <f>380*0.3048</f>
        <v>115.82400000000001</v>
      </c>
      <c r="K66" s="4">
        <v>260.88</v>
      </c>
      <c r="L66" s="4">
        <v>62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192.4812</v>
      </c>
      <c r="I68" s="5">
        <v>65.599999999999994</v>
      </c>
      <c r="J68" s="7">
        <f>631.5*0.3048</f>
        <v>192.4812</v>
      </c>
      <c r="K68" s="5">
        <v>65.599999999999994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3849.64</v>
      </c>
      <c r="J69" s="12"/>
      <c r="K69" s="23">
        <f>SUM(K55:K68)</f>
        <v>3867.47</v>
      </c>
      <c r="L69" s="23">
        <v>8</v>
      </c>
      <c r="M69" s="23">
        <f>SUM(M55:M68)</f>
        <v>135.70999999999998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26680.554000000004</v>
      </c>
      <c r="J70" s="12"/>
      <c r="K70" s="23">
        <f>K69+K52</f>
        <v>26679.484000000004</v>
      </c>
      <c r="L70" s="23">
        <f>L69+L52</f>
        <v>108</v>
      </c>
      <c r="M70" s="23">
        <f>M69+M52</f>
        <v>1913.5090000000002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2017-04-06T05:27:55Z</cp:lastPrinted>
  <dcterms:created xsi:type="dcterms:W3CDTF">2000-07-15T07:26:51Z</dcterms:created>
  <dcterms:modified xsi:type="dcterms:W3CDTF">2017-04-09T13:57:40Z</dcterms:modified>
</cp:coreProperties>
</file>