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15" i="3"/>
  <c r="J42"/>
  <c r="J18"/>
  <c r="J24"/>
  <c r="J27"/>
  <c r="J17"/>
  <c r="K68"/>
  <c r="J68"/>
  <c r="J36" l="1"/>
  <c r="J11"/>
  <c r="J46"/>
  <c r="J41"/>
  <c r="J59" l="1"/>
  <c r="J34"/>
  <c r="J21"/>
  <c r="J40" l="1"/>
  <c r="J13"/>
  <c r="J23" l="1"/>
  <c r="M26" l="1"/>
  <c r="J61" l="1"/>
  <c r="J63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<sst xmlns="http://schemas.openxmlformats.org/spreadsheetml/2006/main" count="148" uniqueCount="94">
  <si>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</si>
  <si>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</si>
  <si>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</si>
  <si>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</si>
  <si>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</si>
  <si>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</si>
  <si>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</si>
  <si>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</si>
  <si>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</si>
  <si>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</si>
  <si>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</si>
  <si>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</si>
  <si>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</si>
  <si>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</si>
  <si>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</si>
  <si>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</si>
  <si>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</si>
  <si>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</si>
  <si>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</si>
  <si>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</si>
  <si>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</si>
  <si>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</si>
  <si>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</si>
  <si>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</si>
  <si>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</si>
  <si>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</si>
  <si>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</si>
  <si>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</si>
  <si>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</si>
  <si>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</si>
  <si>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</si>
  <si>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</si>
  <si>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</si>
  <si>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</si>
  <si>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</si>
  <si>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</si>
  <si>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</si>
  <si>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</si>
  <si>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</si>
  <si>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</si>
  <si>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</si>
  <si>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</si>
  <si>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</si>
  <si>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</si>
  <si>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</si>
  <si>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</si>
  <si>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</si>
  <si>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</si>
  <si>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</si>
  <si>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</si>
  <si>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</si>
  <si>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</si>
  <si>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</si>
  <si>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</si>
  <si>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</si>
  <si>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</si>
  <si>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</si>
  <si>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</si>
  <si>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</si>
  <si>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</si>
  <si>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</si>
  <si>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</si>
  <si>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</si>
  <si>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</si>
  <si>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</si>
  <si>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</si>
  <si>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</si>
  <si>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</si>
  <si>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</si>
  <si>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</si>
  <si>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</si>
  <si>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</si>
  <si>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</si>
  <si>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</si>
  <si>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</si>
  <si>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</si>
  <si>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</si>
  <si>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</si>
  <si>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</si>
  <si>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</si>
  <si>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</si>
  <si>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</si>
  <si>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</si>
  <si>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</si>
  <si>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</si>
  <si>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</si>
  <si>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</si>
  <si>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</si>
  <si>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</si>
  <si>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</si>
  <si>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</si>
  <si>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 xml:space="preserve"> Water level on 15.04.2017</t>
  </si>
  <si>
    <t xml:space="preserve"> TELANGANA MEDIUM IRRIGATION PROJECTS (BASIN WISE) 
DAILY WATER LEVELS on 16.04.2017</t>
  </si>
  <si>
    <t xml:space="preserve"> Water level on 16.04.2017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</si>
</sst>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4" zoomScaleNormal="57" zoomScaleSheetLayoutView="44" workbookViewId="0">
      <pane ySplit="6" topLeftCell="A48" activePane="bottomLeft" state="frozen"/>
      <selection pane="bottomLeft" activeCell="V53" sqref="V53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1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1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1" ht="48.75" customHeight="1">
      <c r="A5" s="49"/>
      <c r="B5" s="49"/>
      <c r="C5" s="49"/>
      <c r="D5" s="49"/>
      <c r="E5" s="49"/>
      <c r="F5" s="37" t="s">
        <v>2</v>
      </c>
      <c r="G5" s="37" t="s">
        <v>55</v>
      </c>
      <c r="H5" s="41" t="s">
        <v>2</v>
      </c>
      <c r="I5" s="37" t="s">
        <v>55</v>
      </c>
      <c r="J5" s="41" t="s">
        <v>2</v>
      </c>
      <c r="K5" s="37" t="s">
        <v>55</v>
      </c>
      <c r="L5" s="49"/>
      <c r="M5" s="49"/>
      <c r="N5" s="49"/>
      <c r="O5" s="49"/>
      <c r="P5" s="49"/>
      <c r="Q5" s="49"/>
      <c r="R5" s="49"/>
    </row>
    <row r="6" spans="1:21" ht="34.5" customHeight="1">
      <c r="A6" s="49"/>
      <c r="B6" s="49"/>
      <c r="C6" s="37" t="s">
        <v>53</v>
      </c>
      <c r="D6" s="37" t="s">
        <v>4</v>
      </c>
      <c r="E6" s="37" t="s">
        <v>5</v>
      </c>
      <c r="F6" s="37" t="s">
        <v>5</v>
      </c>
      <c r="G6" s="37" t="s">
        <v>4</v>
      </c>
      <c r="H6" s="41" t="s">
        <v>5</v>
      </c>
      <c r="I6" s="37" t="s">
        <v>4</v>
      </c>
      <c r="J6" s="41" t="s">
        <v>5</v>
      </c>
      <c r="K6" s="37" t="s">
        <v>4</v>
      </c>
      <c r="L6" s="41" t="s">
        <v>60</v>
      </c>
      <c r="M6" s="41" t="s">
        <v>60</v>
      </c>
      <c r="N6" s="37" t="s">
        <v>53</v>
      </c>
      <c r="O6" s="37" t="s">
        <v>53</v>
      </c>
      <c r="P6" s="37" t="s">
        <v>53</v>
      </c>
      <c r="Q6" s="37" t="s">
        <v>53</v>
      </c>
      <c r="R6" s="49"/>
    </row>
    <row r="7" spans="1:21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37">
        <v>15</v>
      </c>
      <c r="R7" s="37">
        <v>16</v>
      </c>
    </row>
    <row r="8" spans="1:21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1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1" ht="63.75" customHeight="1">
      <c r="A10" s="13"/>
      <c r="B10" s="37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450.95160000000004</v>
      </c>
      <c r="I11" s="5">
        <v>177</v>
      </c>
      <c r="J11" s="11">
        <f>1479.5*0.3048</f>
        <v>450.95160000000004</v>
      </c>
      <c r="K11" s="5">
        <v>177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37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/>
    </row>
    <row r="14" spans="1:21" ht="51" customHeight="1">
      <c r="A14" s="13"/>
      <c r="B14" s="37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384.96544800000004</v>
      </c>
      <c r="I15" s="4">
        <v>217</v>
      </c>
      <c r="J15" s="11">
        <f>1262.84*0.3048</f>
        <v>384.91363200000001</v>
      </c>
      <c r="K15" s="4">
        <v>213</v>
      </c>
      <c r="L15" s="4">
        <v>0</v>
      </c>
      <c r="M15" s="4">
        <v>50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37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442.35928799999999</v>
      </c>
      <c r="I17" s="4">
        <v>339</v>
      </c>
      <c r="J17" s="11">
        <f>1450.93*0.3048</f>
        <v>442.24346400000002</v>
      </c>
      <c r="K17" s="4">
        <v>312</v>
      </c>
      <c r="L17" s="4">
        <v>0</v>
      </c>
      <c r="M17" s="4">
        <v>270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455.46873599999998</v>
      </c>
      <c r="I18" s="4">
        <v>706</v>
      </c>
      <c r="J18" s="11">
        <f>1494.32*0.3048</f>
        <v>455.46873599999998</v>
      </c>
      <c r="K18" s="4">
        <v>706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37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275.42947200000003</v>
      </c>
      <c r="I21" s="4">
        <v>341</v>
      </c>
      <c r="J21" s="11">
        <f>903.64*0.3048</f>
        <v>275.42947200000003</v>
      </c>
      <c r="K21" s="4">
        <v>341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37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356.98176000000001</v>
      </c>
      <c r="I24" s="4">
        <v>900</v>
      </c>
      <c r="J24" s="11">
        <f>1171*0.3048</f>
        <v>356.92080000000004</v>
      </c>
      <c r="K24" s="4">
        <v>869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37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235.85</v>
      </c>
      <c r="I26" s="4">
        <v>1594</v>
      </c>
      <c r="J26" s="11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321.5</v>
      </c>
      <c r="I27" s="4">
        <v>144.92099999999999</v>
      </c>
      <c r="J27" s="11">
        <f>1054.35*0.3048</f>
        <v>321.36588</v>
      </c>
      <c r="K27" s="4">
        <v>143</v>
      </c>
      <c r="L27" s="4">
        <v>0</v>
      </c>
      <c r="M27" s="4">
        <v>5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143.625</v>
      </c>
      <c r="I28" s="4">
        <v>111.5</v>
      </c>
      <c r="J28" s="7">
        <v>143.625</v>
      </c>
      <c r="K28" s="4">
        <v>111.5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37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153.28</v>
      </c>
      <c r="I32" s="4">
        <v>310.10000000000002</v>
      </c>
      <c r="J32" s="11">
        <v>153.28</v>
      </c>
      <c r="K32" s="4">
        <v>310.10000000000002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123.3</v>
      </c>
      <c r="I33" s="4">
        <v>655</v>
      </c>
      <c r="J33" s="11">
        <v>123.3</v>
      </c>
      <c r="K33" s="4">
        <v>655</v>
      </c>
      <c r="L33" s="42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148.461984</v>
      </c>
      <c r="I34" s="4">
        <v>173</v>
      </c>
      <c r="J34" s="11">
        <f>487.08*0.3048</f>
        <v>148.461984</v>
      </c>
      <c r="K34" s="4">
        <v>173</v>
      </c>
      <c r="L34" s="9">
        <v>0</v>
      </c>
      <c r="M34" s="9">
        <v>45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37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356.54379999999998</v>
      </c>
      <c r="I36" s="4">
        <v>436.60700000000003</v>
      </c>
      <c r="J36" s="11">
        <f>(9/12+24)*0.3048+E36</f>
        <v>356.54379999999998</v>
      </c>
      <c r="K36" s="5">
        <v>436.60700000000003</v>
      </c>
      <c r="L36" s="4">
        <v>0</v>
      </c>
      <c r="M36" s="4">
        <v>49.35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37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152.30000000000001</v>
      </c>
      <c r="I38" s="4">
        <v>42.5</v>
      </c>
      <c r="J38" s="11">
        <v>152.30000000000001</v>
      </c>
      <c r="K38" s="4">
        <v>42.5</v>
      </c>
      <c r="L38" s="4">
        <v>0</v>
      </c>
      <c r="M38" s="4">
        <v>20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>
        <v>109.15</v>
      </c>
      <c r="I39" s="4">
        <v>46.825000000000003</v>
      </c>
      <c r="J39" s="11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3"/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92.66279999999999</v>
      </c>
      <c r="I40" s="4">
        <v>258</v>
      </c>
      <c r="J40" s="11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197.25760000000002</v>
      </c>
      <c r="I41" s="4">
        <v>287.49</v>
      </c>
      <c r="J41" s="11">
        <f>(2/12+16)*0.3048+E41</f>
        <v>197.25760000000002</v>
      </c>
      <c r="K41" s="4">
        <v>287.49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118.06976640000001</v>
      </c>
      <c r="I42" s="4">
        <v>412</v>
      </c>
      <c r="J42" s="11">
        <f>387.171*0.3048</f>
        <v>118.0097208</v>
      </c>
      <c r="K42" s="4">
        <v>409</v>
      </c>
      <c r="L42" s="4">
        <v>0</v>
      </c>
      <c r="M42" s="4">
        <v>140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37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446.86118399999998</v>
      </c>
      <c r="I46" s="4">
        <v>468.61</v>
      </c>
      <c r="J46" s="11">
        <f>1466.08*0.3048</f>
        <v>446.86118399999998</v>
      </c>
      <c r="K46" s="4">
        <v>468.61</v>
      </c>
      <c r="L46" s="4">
        <v>0</v>
      </c>
      <c r="M46" s="4">
        <v>105.43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37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69.599999999999994</v>
      </c>
      <c r="I50" s="4">
        <v>193.208</v>
      </c>
      <c r="J50" s="11">
        <v>69.599999999999994</v>
      </c>
      <c r="K50" s="4">
        <v>193.208</v>
      </c>
      <c r="L50" s="4">
        <v>0</v>
      </c>
      <c r="M50" s="4">
        <v>35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121.06</v>
      </c>
      <c r="I51" s="4">
        <v>5937</v>
      </c>
      <c r="J51" s="11">
        <v>121.06</v>
      </c>
      <c r="K51" s="4">
        <v>5937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21747.264000000003</v>
      </c>
      <c r="J52" s="11"/>
      <c r="K52" s="22">
        <f>SUM(K11:K51)</f>
        <v>21680.343000000001</v>
      </c>
      <c r="L52" s="22">
        <f t="shared" ref="L52:Q52" si="0">SUM(L11:L51)</f>
        <v>100</v>
      </c>
      <c r="M52" s="22">
        <f t="shared" si="0"/>
        <v>1670.0320000000002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37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37" t="s">
        <v>31</v>
      </c>
      <c r="C54" s="37"/>
      <c r="D54" s="24"/>
      <c r="E54" s="13"/>
      <c r="F54" s="41"/>
      <c r="G54" s="14"/>
      <c r="H54" s="41"/>
      <c r="I54" s="25"/>
      <c r="J54" s="41"/>
      <c r="K54" s="25"/>
      <c r="L54" s="14"/>
      <c r="M54" s="14"/>
      <c r="N54" s="40"/>
      <c r="O54" s="40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387.93</v>
      </c>
      <c r="I55" s="4">
        <v>124</v>
      </c>
      <c r="J55" s="41">
        <v>387.93</v>
      </c>
      <c r="K55" s="4">
        <v>124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37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37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188.253624</v>
      </c>
      <c r="I59" s="4">
        <v>363</v>
      </c>
      <c r="J59" s="11">
        <f>617.63*0.3048</f>
        <v>188.253624</v>
      </c>
      <c r="K59" s="4">
        <v>363</v>
      </c>
      <c r="L59" s="4">
        <v>0</v>
      </c>
      <c r="M59" s="4">
        <v>88.54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37"/>
      <c r="B60" s="37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509.93040000000002</v>
      </c>
      <c r="I61" s="1">
        <v>988.41</v>
      </c>
      <c r="J61" s="11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37"/>
      <c r="B62" s="37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248.98160000000001</v>
      </c>
      <c r="I63" s="4">
        <v>1077.58</v>
      </c>
      <c r="J63" s="11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37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115.79</v>
      </c>
      <c r="I66" s="4">
        <v>257.31</v>
      </c>
      <c r="J66" s="11">
        <v>115.79</v>
      </c>
      <c r="K66" s="4">
        <v>257.31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37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192.27698400000003</v>
      </c>
      <c r="I68" s="5">
        <v>51.1</v>
      </c>
      <c r="J68" s="7">
        <f>630.83*0.3048</f>
        <v>192.27698400000003</v>
      </c>
      <c r="K68" s="5">
        <f>0.0511*1000</f>
        <v>51.1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37"/>
      <c r="B69" s="37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3858.3999999999996</v>
      </c>
      <c r="J69" s="11"/>
      <c r="K69" s="22">
        <f>SUM(K55:K68)</f>
        <v>3858.3999999999996</v>
      </c>
      <c r="L69" s="22">
        <v>8</v>
      </c>
      <c r="M69" s="22">
        <f>SUM(M55:M68)</f>
        <v>128.54000000000002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37"/>
      <c r="B70" s="37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25605.664000000004</v>
      </c>
      <c r="J70" s="11"/>
      <c r="K70" s="22">
        <f>K69+K52</f>
        <v>25538.743000000002</v>
      </c>
      <c r="L70" s="22">
        <f>L69+L52</f>
        <v>108</v>
      </c>
      <c r="M70" s="22">
        <f>M69+M52</f>
        <v>1798.5720000000001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2017-04-17T05:35:27Z</cp:lastPrinted>
  <dcterms:created xsi:type="dcterms:W3CDTF">2000-07-15T07:26:51Z</dcterms:created>
  <dcterms:modified xsi:type="dcterms:W3CDTF">2017-04-17T05:35:28Z</dcterms:modified>
</cp:coreProperties>
</file>