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5" i="3"/>
  <c r="J42"/>
  <c r="J59"/>
  <c r="J36"/>
  <c r="J68" l="1"/>
  <c r="K38" l="1"/>
  <c r="K59" l="1"/>
  <c r="K21"/>
  <c r="J21"/>
  <c r="J32"/>
  <c r="J41" l="1"/>
  <c r="J63" l="1"/>
  <c r="T62"/>
  <c r="J61" l="1"/>
  <c r="J40"/>
  <c r="J17" l="1"/>
  <c r="J46" l="1"/>
  <c r="J24" l="1"/>
  <c r="J1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<sst xmlns="http://schemas.openxmlformats.org/spreadsheetml/2006/main" count="155" uniqueCount="94">
  <si>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</si>
  <si>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</si>
  <si>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</si>
  <si>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</si>
  <si>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</si>
  <si>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</si>
  <si>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</si>
  <si>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</si>
  <si>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</si>
  <si>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</si>
  <si>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</si>
  <si>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</si>
  <si>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</si>
  <si>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</si>
  <si>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</si>
  <si>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</si>
  <si>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</si>
  <si>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</si>
  <si>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</si>
  <si>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</si>
  <si>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</si>
  <si>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</si>
  <si>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</si>
  <si>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</si>
  <si>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</si>
  <si>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</si>
  <si>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</si>
  <si>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</si>
  <si>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</si>
  <si>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</si>
  <si>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</si>
  <si>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</si>
  <si>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</si>
  <si>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</si>
  <si>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</si>
  <si>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</si>
  <si>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</si>
  <si>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</si>
  <si>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</si>
  <si>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</si>
  <si>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</si>
  <si>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</si>
  <si>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</si>
  <si>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</si>
  <si>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</si>
  <si>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</si>
  <si>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</si>
  <si>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</si>
  <si>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</si>
  <si>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</si>
  <si>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</si>
  <si>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</si>
  <si>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</si>
  <si>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</si>
  <si>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</si>
  <si>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</si>
  <si>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</si>
  <si>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</si>
  <si>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</si>
  <si>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</si>
  <si>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</si>
  <si>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</si>
  <si>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</si>
  <si>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</si>
  <si>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</si>
  <si>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</si>
  <si>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</si>
  <si>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</si>
  <si>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</si>
  <si>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</si>
  <si>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</si>
  <si>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</si>
  <si>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</si>
  <si>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</si>
  <si>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</si>
  <si>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</si>
  <si>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</si>
  <si>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</si>
  <si>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</si>
  <si>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</si>
  <si>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</si>
  <si>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</si>
  <si>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</si>
  <si>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</si>
  <si>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</si>
  <si>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</si>
  <si>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</si>
  <si>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</si>
  <si>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`</t>
  </si>
  <si>
    <t>1469..17</t>
  </si>
  <si>
    <t>Dead storage</t>
  </si>
  <si>
    <t xml:space="preserve"> Water level on 15.05.2017</t>
  </si>
  <si>
    <t xml:space="preserve"> TELANGANA MEDIUM IRRIGATION PROJECTS (BASIN WISE) 
DAILY WATER LEVELS on 16.05.2017</t>
  </si>
  <si>
    <t xml:space="preserve"> Water level on 16.05.2017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</si>
</sst>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0" zoomScaleNormal="57" workbookViewId="0">
      <pane ySplit="6" topLeftCell="A7" activePane="bottomLeft" state="frozen"/>
      <selection pane="bottomLeft" activeCell="T9" sqref="T9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5" ht="23.25" customHeight="1">
      <c r="A1" s="48" t="s">
        <v>92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25" ht="38.2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25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54" t="s">
        <v>91</v>
      </c>
      <c r="I3" s="55"/>
      <c r="J3" s="47" t="s">
        <v>93</v>
      </c>
      <c r="K3" s="47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87</v>
      </c>
      <c r="Q3" s="45" t="s">
        <v>63</v>
      </c>
      <c r="R3" s="45" t="s">
        <v>54</v>
      </c>
    </row>
    <row r="4" spans="1:25" ht="71.25" customHeight="1">
      <c r="A4" s="45"/>
      <c r="B4" s="45"/>
      <c r="C4" s="45"/>
      <c r="D4" s="45"/>
      <c r="E4" s="45"/>
      <c r="F4" s="45"/>
      <c r="G4" s="45"/>
      <c r="H4" s="56"/>
      <c r="I4" s="57"/>
      <c r="J4" s="47"/>
      <c r="K4" s="47"/>
      <c r="L4" s="45"/>
      <c r="M4" s="45"/>
      <c r="N4" s="45"/>
      <c r="O4" s="45"/>
      <c r="P4" s="45"/>
      <c r="Q4" s="45"/>
      <c r="R4" s="45"/>
      <c r="U4" s="12" t="s">
        <v>86</v>
      </c>
    </row>
    <row r="5" spans="1:25" ht="48.75" customHeight="1">
      <c r="A5" s="45"/>
      <c r="B5" s="45"/>
      <c r="C5" s="45"/>
      <c r="D5" s="45"/>
      <c r="E5" s="45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5"/>
      <c r="M5" s="45"/>
      <c r="N5" s="45"/>
      <c r="O5" s="45"/>
      <c r="P5" s="45"/>
      <c r="Q5" s="45"/>
      <c r="R5" s="45"/>
    </row>
    <row r="6" spans="1:25" ht="34.5" customHeight="1">
      <c r="A6" s="45"/>
      <c r="B6" s="45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5"/>
    </row>
    <row r="7" spans="1:25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5" ht="23.25" customHeight="1">
      <c r="A8" s="46" t="s">
        <v>48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5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25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5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5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5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90</v>
      </c>
    </row>
    <row r="14" spans="1:25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5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384.529584</v>
      </c>
      <c r="I15" s="4">
        <v>182</v>
      </c>
      <c r="J15" s="11">
        <f>1261.54*0.3048</f>
        <v>384.51739200000003</v>
      </c>
      <c r="K15" s="4">
        <v>181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  <c r="Y15" s="12">
        <v>33625</v>
      </c>
    </row>
    <row r="16" spans="1:25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454.86</v>
      </c>
      <c r="I18" s="4">
        <v>605</v>
      </c>
      <c r="J18" s="11">
        <v>454.86</v>
      </c>
      <c r="K18" s="4">
        <v>605</v>
      </c>
      <c r="L18" s="4">
        <v>0</v>
      </c>
      <c r="M18" s="4">
        <v>92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274.62967680000003</v>
      </c>
      <c r="I21" s="4">
        <v>270</v>
      </c>
      <c r="J21" s="11">
        <f>901.016*0.3048</f>
        <v>274.62967680000003</v>
      </c>
      <c r="K21" s="4">
        <f>0.27*1000</f>
        <v>270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234.7</v>
      </c>
      <c r="I26" s="4">
        <v>1291</v>
      </c>
      <c r="J26" s="11">
        <v>234.7</v>
      </c>
      <c r="K26" s="4">
        <v>1291</v>
      </c>
      <c r="L26" s="4">
        <v>0</v>
      </c>
      <c r="M26" s="4">
        <v>220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320.75</v>
      </c>
      <c r="I27" s="4">
        <v>120.24</v>
      </c>
      <c r="J27" s="11">
        <v>320.7</v>
      </c>
      <c r="K27" s="5">
        <v>118.86199999999999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122.8</v>
      </c>
      <c r="I33" s="4">
        <v>541</v>
      </c>
      <c r="J33" s="11">
        <v>122.7</v>
      </c>
      <c r="K33" s="4">
        <v>522</v>
      </c>
      <c r="L33" s="37">
        <v>0</v>
      </c>
      <c r="M33" s="9">
        <v>10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146.6</v>
      </c>
      <c r="I34" s="4">
        <v>89.587000000000003</v>
      </c>
      <c r="J34" s="11">
        <v>146.6</v>
      </c>
      <c r="K34" s="4">
        <v>89.587000000000003</v>
      </c>
      <c r="L34" s="9">
        <v>0</v>
      </c>
      <c r="M34" s="9">
        <v>25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355.93419999999998</v>
      </c>
      <c r="I36" s="4">
        <v>370.78699999999998</v>
      </c>
      <c r="J36" s="11">
        <f>(9/12+22)*0.3048+E36</f>
        <v>355.93419999999998</v>
      </c>
      <c r="K36" s="5">
        <v>370.78699999999998</v>
      </c>
      <c r="L36" s="4">
        <v>0</v>
      </c>
      <c r="M36" s="4">
        <v>0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151.65</v>
      </c>
      <c r="I38" s="4">
        <v>36</v>
      </c>
      <c r="J38" s="11">
        <v>151.65</v>
      </c>
      <c r="K38" s="4">
        <f>0.036*1000</f>
        <v>36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/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90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89.817999999999998</v>
      </c>
      <c r="I40" s="4">
        <v>40</v>
      </c>
      <c r="J40" s="11">
        <f>(0/12+10)*0.3048+E40</f>
        <v>89.817999999999998</v>
      </c>
      <c r="K40" s="4">
        <v>40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116.81002800000002</v>
      </c>
      <c r="I42" s="4">
        <v>347</v>
      </c>
      <c r="J42" s="11">
        <f>382.973*0.3048</f>
        <v>116.73017040000001</v>
      </c>
      <c r="K42" s="4">
        <v>343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89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120.39</v>
      </c>
      <c r="I51" s="4">
        <v>5450</v>
      </c>
      <c r="J51" s="11">
        <v>120.36</v>
      </c>
      <c r="K51" s="4">
        <v>5430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5" t="s">
        <v>49</v>
      </c>
      <c r="B52" s="45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19553</v>
      </c>
      <c r="J52" s="11"/>
      <c r="K52" s="22">
        <f>SUM(K11:K51)</f>
        <v>19507.622000000003</v>
      </c>
      <c r="L52" s="22">
        <f t="shared" ref="L52:Q52" si="0">SUM(L11:L51)</f>
        <v>100</v>
      </c>
      <c r="M52" s="22">
        <f t="shared" si="0"/>
        <v>1045.402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387.53</v>
      </c>
      <c r="I55" s="4">
        <v>92</v>
      </c>
      <c r="J55" s="42">
        <v>387.53</v>
      </c>
      <c r="K55" s="4">
        <v>92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88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187.80556799999999</v>
      </c>
      <c r="I59" s="4">
        <v>300</v>
      </c>
      <c r="J59" s="11">
        <f>616.16*0.3048</f>
        <v>187.80556799999999</v>
      </c>
      <c r="K59" s="4">
        <f>0.3*1000</f>
        <v>300</v>
      </c>
      <c r="L59" s="4">
        <v>0</v>
      </c>
      <c r="M59" s="4">
        <v>23.26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510.08280000000002</v>
      </c>
      <c r="I61" s="1">
        <v>590.42999999999995</v>
      </c>
      <c r="J61" s="11">
        <f>1673.5*0.3048</f>
        <v>510.08280000000002</v>
      </c>
      <c r="K61" s="1">
        <v>590.42999999999995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  <c r="T62" s="32">
        <f>G61-K61</f>
        <v>982.49000000000012</v>
      </c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247.15280000000001</v>
      </c>
      <c r="I63" s="4">
        <v>521.39</v>
      </c>
      <c r="J63" s="11">
        <f>(0/12+11)*0.3048+E63</f>
        <v>247.15280000000001</v>
      </c>
      <c r="K63" s="4">
        <v>521.39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92.67</v>
      </c>
      <c r="I65" s="4">
        <v>979.98</v>
      </c>
      <c r="J65" s="11">
        <v>92.67</v>
      </c>
      <c r="K65" s="4">
        <v>979.98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115.5</v>
      </c>
      <c r="I66" s="4">
        <v>244.56</v>
      </c>
      <c r="J66" s="11">
        <v>115.5</v>
      </c>
      <c r="K66" s="4">
        <v>244.56</v>
      </c>
      <c r="L66" s="4">
        <v>0</v>
      </c>
      <c r="M66" s="4">
        <v>0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191.920368</v>
      </c>
      <c r="I68" s="5">
        <v>31.76</v>
      </c>
      <c r="J68" s="7">
        <f>629.66*0.3048</f>
        <v>191.920368</v>
      </c>
      <c r="K68" s="5">
        <v>31.76</v>
      </c>
      <c r="L68" s="4">
        <v>0</v>
      </c>
      <c r="M68" s="4">
        <v>30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2760.1200000000003</v>
      </c>
      <c r="J69" s="11"/>
      <c r="K69" s="22">
        <f>SUM(K55:K68)</f>
        <v>2760.1200000000003</v>
      </c>
      <c r="L69" s="22">
        <v>8</v>
      </c>
      <c r="M69" s="22">
        <f>SUM(M55:M68)</f>
        <v>53.260000000000005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22313.119999999999</v>
      </c>
      <c r="J70" s="11"/>
      <c r="K70" s="22">
        <f>K69+K52</f>
        <v>22267.742000000002</v>
      </c>
      <c r="L70" s="22">
        <f>L69+L52</f>
        <v>108</v>
      </c>
      <c r="M70" s="22">
        <f>M69+M52</f>
        <v>1098.662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39" customFormat="1" ht="22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39" customFormat="1" ht="15" hidden="1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2017-05-16T05:52:23Z</cp:lastPrinted>
  <dcterms:created xsi:type="dcterms:W3CDTF">2000-07-15T07:26:51Z</dcterms:created>
  <dcterms:modified xsi:type="dcterms:W3CDTF">2017-05-16T05:52:48Z</dcterms:modified>
</cp:coreProperties>
</file>