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15" i="3"/>
  <c r="J42"/>
  <c r="J68"/>
  <c r="J32"/>
  <c r="J24"/>
  <c r="J40"/>
  <c r="J36"/>
  <c r="J11"/>
  <c r="J63" l="1"/>
  <c r="J61"/>
  <c r="K15" l="1"/>
  <c r="J17" l="1"/>
  <c r="J46" l="1"/>
  <c r="J41"/>
  <c r="J59" l="1"/>
  <c r="J2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<sst xmlns="http://schemas.openxmlformats.org/spreadsheetml/2006/main" count="152" uniqueCount="95">
  <si>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</si>
  <si>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</si>
  <si>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</si>
  <si>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</si>
  <si>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</si>
  <si>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</si>
  <si>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</si>
  <si>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</si>
  <si>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</si>
  <si>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</si>
  <si>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</si>
  <si>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</si>
  <si>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</si>
  <si>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</si>
  <si>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</si>
  <si>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</si>
  <si>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</si>
  <si>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</si>
  <si>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</si>
  <si>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</si>
  <si>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</si>
  <si>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</si>
  <si>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</si>
  <si>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</si>
  <si>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</si>
  <si>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</si>
  <si>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</si>
  <si>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</si>
  <si>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</si>
  <si>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</si>
  <si>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</si>
  <si>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</si>
  <si>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</si>
  <si>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</si>
  <si>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</si>
  <si>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</si>
  <si>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</si>
  <si>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</si>
  <si>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</si>
  <si>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</si>
  <si>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</si>
  <si>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</si>
  <si>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</si>
  <si>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</si>
  <si>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</si>
  <si>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</si>
  <si>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</si>
  <si>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</si>
  <si>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</si>
  <si>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</si>
  <si>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</si>
  <si>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</si>
  <si>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</si>
  <si>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</si>
  <si>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</si>
  <si>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</si>
  <si>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</si>
  <si>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</si>
  <si>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</si>
  <si>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</si>
  <si>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</si>
  <si>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</si>
  <si>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</si>
  <si>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</si>
  <si>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</si>
  <si>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</si>
  <si>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</si>
  <si>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</si>
  <si>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</si>
  <si>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</si>
  <si>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</si>
  <si>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</si>
  <si>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</si>
  <si>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</si>
  <si>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</si>
  <si>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</si>
  <si>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</si>
  <si>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</si>
  <si>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</si>
  <si>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</si>
  <si>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</si>
  <si>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</si>
  <si>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</si>
  <si>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</si>
  <si>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</si>
  <si>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</si>
  <si>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</si>
  <si>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</si>
  <si>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</si>
  <si>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</si>
  <si>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</si>
  <si>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17.04.2017</t>
  </si>
  <si>
    <t xml:space="preserve"> TELANGANA MEDIUM IRRIGATION PROJECTS (BASIN WISE) 
DAILY WATER LEVELS on 18.04.2017</t>
  </si>
  <si>
    <t xml:space="preserve"> Water level on 18.04.2017</t>
  </si>
  <si>
    <t>Dead storage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</si>
</sst>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7" activePane="bottomLeft" state="frozen"/>
      <selection pane="bottomLeft" activeCell="Q10" sqref="Q1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450.95160000000004</v>
      </c>
      <c r="I11" s="5">
        <v>177</v>
      </c>
      <c r="J11" s="11">
        <f>1478.5*0.3048</f>
        <v>450.64680000000004</v>
      </c>
      <c r="K11" s="5">
        <v>154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/>
    </row>
    <row r="14" spans="1:21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384.883152</v>
      </c>
      <c r="I15" s="4">
        <v>210</v>
      </c>
      <c r="J15" s="11">
        <f>1262.74*0.3048</f>
        <v>384.883152</v>
      </c>
      <c r="K15" s="4">
        <f>0.21*1000</f>
        <v>210</v>
      </c>
      <c r="L15" s="4">
        <v>0</v>
      </c>
      <c r="M15" s="4">
        <v>30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442.24346400000002</v>
      </c>
      <c r="I17" s="4">
        <v>312</v>
      </c>
      <c r="J17" s="11">
        <f>1450.93*0.3048</f>
        <v>442.24346400000002</v>
      </c>
      <c r="K17" s="4">
        <v>312</v>
      </c>
      <c r="L17" s="4">
        <v>0</v>
      </c>
      <c r="M17" s="4">
        <v>270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455.45959199999999</v>
      </c>
      <c r="I18" s="4">
        <v>704</v>
      </c>
      <c r="J18" s="11">
        <v>455.41</v>
      </c>
      <c r="K18" s="4">
        <v>696</v>
      </c>
      <c r="L18" s="4">
        <v>0</v>
      </c>
      <c r="M18" s="4">
        <v>91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275.42947200000003</v>
      </c>
      <c r="I21" s="4">
        <v>341</v>
      </c>
      <c r="J21" s="11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356.92080000000004</v>
      </c>
      <c r="I24" s="4">
        <v>869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235.85</v>
      </c>
      <c r="I26" s="4">
        <v>1594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321.45</v>
      </c>
      <c r="I27" s="4">
        <v>143</v>
      </c>
      <c r="J27" s="11">
        <v>321.39999999999998</v>
      </c>
      <c r="K27" s="5">
        <v>141.488</v>
      </c>
      <c r="L27" s="4">
        <v>0</v>
      </c>
      <c r="M27" s="4">
        <v>4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143.625</v>
      </c>
      <c r="I28" s="4">
        <v>111.5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153.2400288</v>
      </c>
      <c r="I32" s="4">
        <v>305.43</v>
      </c>
      <c r="J32" s="11">
        <f>502.69*0.3048</f>
        <v>153.21991199999999</v>
      </c>
      <c r="K32" s="4">
        <v>303.11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123.3</v>
      </c>
      <c r="I33" s="4">
        <v>655</v>
      </c>
      <c r="J33" s="11">
        <v>123.3</v>
      </c>
      <c r="K33" s="4">
        <v>655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148.26203520000001</v>
      </c>
      <c r="I34" s="4">
        <v>163</v>
      </c>
      <c r="J34" s="11">
        <v>148.30000000000001</v>
      </c>
      <c r="K34" s="4">
        <v>163.04750000000001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356.4676</v>
      </c>
      <c r="I36" s="4">
        <v>428.08</v>
      </c>
      <c r="J36" s="11">
        <f>(4.5/12+24)*0.3048+E36</f>
        <v>356.42950000000002</v>
      </c>
      <c r="K36" s="5">
        <v>423.81599999999997</v>
      </c>
      <c r="L36" s="4">
        <v>0</v>
      </c>
      <c r="M36" s="4">
        <v>49.35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152.25</v>
      </c>
      <c r="I38" s="4">
        <v>41</v>
      </c>
      <c r="J38" s="11">
        <v>152.25</v>
      </c>
      <c r="K38" s="4">
        <v>41</v>
      </c>
      <c r="L38" s="4">
        <v>0</v>
      </c>
      <c r="M38" s="4">
        <v>18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>
        <v>109.15</v>
      </c>
      <c r="I39" s="4">
        <v>46.825000000000003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94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92.66279999999999</v>
      </c>
      <c r="I40" s="4">
        <v>258</v>
      </c>
      <c r="J40" s="11">
        <f>(0/12+15)*0.3048+E40</f>
        <v>91.341999999999999</v>
      </c>
      <c r="K40" s="4">
        <v>125</v>
      </c>
      <c r="L40" s="4">
        <v>0</v>
      </c>
      <c r="M40" s="4">
        <v>5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197.25760000000002</v>
      </c>
      <c r="I41" s="4">
        <v>287.49</v>
      </c>
      <c r="J41" s="11">
        <f>(2/12+16)*0.3048+E41</f>
        <v>197.25760000000002</v>
      </c>
      <c r="K41" s="4">
        <v>287.49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118.0097208</v>
      </c>
      <c r="I42" s="4">
        <v>409</v>
      </c>
      <c r="J42" s="11">
        <f>386.974*0.3048</f>
        <v>117.9496752</v>
      </c>
      <c r="K42" s="4">
        <v>407</v>
      </c>
      <c r="L42" s="4">
        <v>0</v>
      </c>
      <c r="M42" s="4">
        <v>140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446.86118399999998</v>
      </c>
      <c r="I46" s="4">
        <v>468.61</v>
      </c>
      <c r="J46" s="11">
        <f>1466.08*0.3048</f>
        <v>446.86118399999998</v>
      </c>
      <c r="K46" s="4">
        <v>468.61</v>
      </c>
      <c r="L46" s="4">
        <v>0</v>
      </c>
      <c r="M46" s="4">
        <v>105.43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69.599999999999994</v>
      </c>
      <c r="I50" s="4">
        <v>193.208</v>
      </c>
      <c r="J50" s="11">
        <v>69.5</v>
      </c>
      <c r="K50" s="4">
        <v>186.64</v>
      </c>
      <c r="L50" s="4">
        <v>0</v>
      </c>
      <c r="M50" s="4">
        <v>35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121.06</v>
      </c>
      <c r="I51" s="4">
        <v>5937</v>
      </c>
      <c r="J51" s="11">
        <v>120.97</v>
      </c>
      <c r="K51" s="4">
        <v>5880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21650.646000000001</v>
      </c>
      <c r="J52" s="11"/>
      <c r="K52" s="22">
        <f>SUM(K11:K51)</f>
        <v>21208.424500000001</v>
      </c>
      <c r="L52" s="22">
        <f t="shared" ref="L52:Q52" si="0">SUM(L11:L51)</f>
        <v>100</v>
      </c>
      <c r="M52" s="22">
        <f t="shared" si="0"/>
        <v>1581.0320000000002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387.93</v>
      </c>
      <c r="I55" s="4">
        <v>124</v>
      </c>
      <c r="J55" s="42">
        <v>387.78</v>
      </c>
      <c r="K55" s="4">
        <v>111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188.253624</v>
      </c>
      <c r="I59" s="4">
        <v>363</v>
      </c>
      <c r="J59" s="11">
        <f>617.63*0.3048</f>
        <v>188.253624</v>
      </c>
      <c r="K59" s="4">
        <v>363</v>
      </c>
      <c r="L59" s="4">
        <v>0</v>
      </c>
      <c r="M59" s="4">
        <v>88.54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509.93040000000002</v>
      </c>
      <c r="I61" s="1">
        <v>988.41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248.98160000000001</v>
      </c>
      <c r="I63" s="4">
        <v>1077.58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115.79</v>
      </c>
      <c r="I66" s="4">
        <v>257.31</v>
      </c>
      <c r="J66" s="11">
        <v>115.79</v>
      </c>
      <c r="K66" s="4">
        <v>257.31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192.225168</v>
      </c>
      <c r="I68" s="5">
        <v>48.099999999999994</v>
      </c>
      <c r="J68" s="7">
        <f>630.5*0.3048</f>
        <v>192.1764</v>
      </c>
      <c r="K68" s="5">
        <v>45.2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3855.3999999999996</v>
      </c>
      <c r="J69" s="11"/>
      <c r="K69" s="22">
        <f>SUM(K55:K68)</f>
        <v>3070.87</v>
      </c>
      <c r="L69" s="22">
        <v>8</v>
      </c>
      <c r="M69" s="22">
        <f>SUM(M55:M68)</f>
        <v>133.54000000000002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25506.046000000002</v>
      </c>
      <c r="J70" s="11"/>
      <c r="K70" s="22">
        <f>K69+K52</f>
        <v>24279.2945</v>
      </c>
      <c r="L70" s="22">
        <f>L69+L52</f>
        <v>108</v>
      </c>
      <c r="M70" s="22">
        <f>M69+M52</f>
        <v>1714.5720000000001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2017-04-18T05:46:17Z</cp:lastPrinted>
  <dcterms:created xsi:type="dcterms:W3CDTF">2000-07-15T07:26:51Z</dcterms:created>
  <dcterms:modified xsi:type="dcterms:W3CDTF">2017-04-18T05:46:18Z</dcterms:modified>
</cp:coreProperties>
</file>