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46" i="3"/>
  <c r="J41"/>
  <c r="J15"/>
  <c r="J42"/>
  <c r="J18"/>
  <c r="J32"/>
  <c r="J21"/>
  <c r="J17"/>
  <c r="J59"/>
  <c r="J36"/>
  <c r="J40"/>
  <c r="J68"/>
  <c r="J24"/>
  <c r="J11" l="1"/>
  <c r="J63" l="1"/>
  <c r="J61"/>
  <c r="K15" l="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<sst xmlns="http://schemas.openxmlformats.org/spreadsheetml/2006/main" count="154" uniqueCount="95">
  <si>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</si>
  <si>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</si>
  <si>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</si>
  <si>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</si>
  <si>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</si>
  <si>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</si>
  <si>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</si>
  <si>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</si>
  <si>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</si>
  <si>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</si>
  <si>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</si>
  <si>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</si>
  <si>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</si>
  <si>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</si>
  <si>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</si>
  <si>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</si>
  <si>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</si>
  <si>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</si>
  <si>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</si>
  <si>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</si>
  <si>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</si>
  <si>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</si>
  <si>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</si>
  <si>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</si>
  <si>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</si>
  <si>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</si>
  <si>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</si>
  <si>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</si>
  <si>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</si>
  <si>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</si>
  <si>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</si>
  <si>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</si>
  <si>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</si>
  <si>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</si>
  <si>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</si>
  <si>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</si>
  <si>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</si>
  <si>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</si>
  <si>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</si>
  <si>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</si>
  <si>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</si>
  <si>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</si>
  <si>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</si>
  <si>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</si>
  <si>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</si>
  <si>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</si>
  <si>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</si>
  <si>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</si>
  <si>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</si>
  <si>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</si>
  <si>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</si>
  <si>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</si>
  <si>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</si>
  <si>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</si>
  <si>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</si>
  <si>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</si>
  <si>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</si>
  <si>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</si>
  <si>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</si>
  <si>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</si>
  <si>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</si>
  <si>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</si>
  <si>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</si>
  <si>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</si>
  <si>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</si>
  <si>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</si>
  <si>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</si>
  <si>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</si>
  <si>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</si>
  <si>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</si>
  <si>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</si>
  <si>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</si>
  <si>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</si>
  <si>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</si>
  <si>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</si>
  <si>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</si>
  <si>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</si>
  <si>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</si>
  <si>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</si>
  <si>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</si>
  <si>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</si>
  <si>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</si>
  <si>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</si>
  <si>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</si>
  <si>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</si>
  <si>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</si>
  <si>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</si>
  <si>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</si>
  <si>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</si>
  <si>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</si>
  <si>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</si>
  <si>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>Dead storage</t>
  </si>
  <si>
    <t xml:space="preserve"> Water level on 20.04.2017</t>
  </si>
  <si>
    <t xml:space="preserve"> TELANGANA MEDIUM IRRIGATION PROJECTS (BASIN WISE) 
DAILY WATER LEVELS on 21.04.2017</t>
  </si>
  <si>
    <t xml:space="preserve"> Water level on 21.04.2017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</si>
</sst>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6" zoomScaleNormal="57" zoomScaleSheetLayoutView="46" workbookViewId="0">
      <pane ySplit="6" topLeftCell="A7" activePane="bottomLeft" state="frozen"/>
      <selection pane="bottomLeft" activeCell="L11" sqref="L11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8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92</v>
      </c>
      <c r="I3" s="55"/>
      <c r="J3" s="47" t="s">
        <v>94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1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450.64680000000004</v>
      </c>
      <c r="I11" s="5">
        <v>154</v>
      </c>
      <c r="J11" s="11">
        <f>1478.5*0.3048</f>
        <v>450.64680000000004</v>
      </c>
      <c r="K11" s="5">
        <v>154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/>
    </row>
    <row r="14" spans="1:21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384.883152</v>
      </c>
      <c r="I15" s="4">
        <v>210</v>
      </c>
      <c r="J15" s="11">
        <f>1262.68*0.3048</f>
        <v>384.86486400000001</v>
      </c>
      <c r="K15" s="4">
        <f>0.21*1000</f>
        <v>210</v>
      </c>
      <c r="L15" s="4">
        <v>0</v>
      </c>
      <c r="M15" s="4">
        <v>30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441.65520000000004</v>
      </c>
      <c r="I17" s="4">
        <v>211</v>
      </c>
      <c r="J17" s="11">
        <f>1449*0.3048</f>
        <v>441.65520000000004</v>
      </c>
      <c r="K17" s="4">
        <v>211</v>
      </c>
      <c r="L17" s="4">
        <v>0</v>
      </c>
      <c r="M17" s="4">
        <v>185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455.35900800000002</v>
      </c>
      <c r="I18" s="4">
        <v>688</v>
      </c>
      <c r="J18" s="11">
        <f>1493.63*0.3048</f>
        <v>455.25842400000005</v>
      </c>
      <c r="K18" s="4">
        <v>671</v>
      </c>
      <c r="L18" s="4">
        <v>0</v>
      </c>
      <c r="M18" s="4">
        <v>91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275.32949760000002</v>
      </c>
      <c r="I21" s="4">
        <v>333</v>
      </c>
      <c r="J21" s="11">
        <f>903.312*0.3048</f>
        <v>275.32949760000002</v>
      </c>
      <c r="K21" s="4">
        <v>333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321.39999999999998</v>
      </c>
      <c r="I27" s="4">
        <v>141.488</v>
      </c>
      <c r="J27" s="11">
        <v>321.39999999999998</v>
      </c>
      <c r="K27" s="5">
        <v>141.488</v>
      </c>
      <c r="L27" s="4">
        <v>0</v>
      </c>
      <c r="M27" s="4">
        <v>4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153.19979520000001</v>
      </c>
      <c r="I32" s="4">
        <v>302.31</v>
      </c>
      <c r="J32" s="11">
        <f>499.212*0.3048</f>
        <v>152.1598176</v>
      </c>
      <c r="K32" s="4">
        <v>296.16000000000003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123.3</v>
      </c>
      <c r="I33" s="4">
        <v>655</v>
      </c>
      <c r="J33" s="11">
        <v>123.3</v>
      </c>
      <c r="K33" s="4">
        <v>655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148.19999999999999</v>
      </c>
      <c r="I34" s="4">
        <v>157.875</v>
      </c>
      <c r="J34" s="11">
        <v>148.19999999999999</v>
      </c>
      <c r="K34" s="4">
        <v>157.875</v>
      </c>
      <c r="L34" s="9">
        <v>0</v>
      </c>
      <c r="M34" s="9">
        <v>50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356.35329999999999</v>
      </c>
      <c r="I36" s="4">
        <v>415.28800000000001</v>
      </c>
      <c r="J36" s="11">
        <f>(1.5/12+24)*0.3048+E36</f>
        <v>356.35329999999999</v>
      </c>
      <c r="K36" s="5">
        <v>415.28800000000001</v>
      </c>
      <c r="L36" s="4">
        <v>0</v>
      </c>
      <c r="M36" s="4">
        <v>49.35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152.25</v>
      </c>
      <c r="I38" s="4">
        <v>41</v>
      </c>
      <c r="J38" s="11">
        <v>152.05000000000001</v>
      </c>
      <c r="K38" s="4">
        <v>402</v>
      </c>
      <c r="L38" s="4">
        <v>0</v>
      </c>
      <c r="M38" s="4">
        <v>3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91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91.087999999999994</v>
      </c>
      <c r="I40" s="4">
        <v>105</v>
      </c>
      <c r="J40" s="11">
        <f>(2/12+14)*0.3048+E40</f>
        <v>91.087999999999994</v>
      </c>
      <c r="K40" s="4">
        <v>105</v>
      </c>
      <c r="L40" s="4">
        <v>0</v>
      </c>
      <c r="M40" s="4">
        <v>12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197.13060000000002</v>
      </c>
      <c r="I41" s="4">
        <v>266.5</v>
      </c>
      <c r="J41" s="11">
        <f>(7/12+15)*0.3048+E41</f>
        <v>197.07980000000001</v>
      </c>
      <c r="K41" s="4">
        <v>257.85000000000002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117.76984320000001</v>
      </c>
      <c r="I42" s="4">
        <v>400</v>
      </c>
      <c r="J42" s="11">
        <f>386.253*0.3048</f>
        <v>117.7299144</v>
      </c>
      <c r="K42" s="4">
        <v>398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446.53200000000004</v>
      </c>
      <c r="I46" s="4">
        <v>408.2</v>
      </c>
      <c r="J46" s="11">
        <f>1465*0.3048</f>
        <v>446.53200000000004</v>
      </c>
      <c r="K46" s="4">
        <v>408.2</v>
      </c>
      <c r="L46" s="4">
        <v>0</v>
      </c>
      <c r="M46" s="4">
        <v>97.65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69.3</v>
      </c>
      <c r="I50" s="4">
        <v>175.12700000000001</v>
      </c>
      <c r="J50" s="11">
        <v>69.23</v>
      </c>
      <c r="K50" s="4">
        <v>171.101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120.94</v>
      </c>
      <c r="I51" s="4">
        <v>5858</v>
      </c>
      <c r="J51" s="11">
        <v>120.91</v>
      </c>
      <c r="K51" s="4">
        <v>5810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20935.011000000002</v>
      </c>
      <c r="J52" s="11"/>
      <c r="K52" s="22">
        <f>SUM(K11:K51)</f>
        <v>21210.185000000005</v>
      </c>
      <c r="L52" s="22">
        <f t="shared" ref="L52:Q52" si="0">SUM(L11:L51)</f>
        <v>100</v>
      </c>
      <c r="M52" s="22">
        <f t="shared" si="0"/>
        <v>1415.2520000000002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387.75</v>
      </c>
      <c r="I55" s="4">
        <v>108</v>
      </c>
      <c r="J55" s="42">
        <v>387.75</v>
      </c>
      <c r="K55" s="4">
        <v>108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188.073792</v>
      </c>
      <c r="I59" s="4">
        <v>336</v>
      </c>
      <c r="J59" s="11">
        <f>617.04*0.3048</f>
        <v>188.073792</v>
      </c>
      <c r="K59" s="4">
        <v>336</v>
      </c>
      <c r="L59" s="4">
        <v>0</v>
      </c>
      <c r="M59" s="4">
        <v>52.43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115.79</v>
      </c>
      <c r="I66" s="4">
        <v>257.31</v>
      </c>
      <c r="J66" s="11">
        <v>115.78</v>
      </c>
      <c r="K66" s="4">
        <v>255.53</v>
      </c>
      <c r="L66" s="4">
        <v>0</v>
      </c>
      <c r="M66" s="4">
        <v>20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192.12458400000003</v>
      </c>
      <c r="I68" s="5">
        <v>42.2</v>
      </c>
      <c r="J68" s="7">
        <f>630.33*0.3048</f>
        <v>192.12458400000003</v>
      </c>
      <c r="K68" s="5">
        <v>42.2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3037.87</v>
      </c>
      <c r="J69" s="11"/>
      <c r="K69" s="22">
        <f>SUM(K55:K68)</f>
        <v>3036.09</v>
      </c>
      <c r="L69" s="22">
        <v>8</v>
      </c>
      <c r="M69" s="22">
        <f>SUM(M55:M68)</f>
        <v>117.43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23972.881000000001</v>
      </c>
      <c r="J70" s="11"/>
      <c r="K70" s="22">
        <f>K69+K52</f>
        <v>24246.275000000005</v>
      </c>
      <c r="L70" s="22">
        <f>L69+L52</f>
        <v>108</v>
      </c>
      <c r="M70" s="22">
        <f>M69+M52</f>
        <v>1532.6820000000002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2017-04-21T05:46:44Z</cp:lastPrinted>
  <dcterms:created xsi:type="dcterms:W3CDTF">2000-07-15T07:26:51Z</dcterms:created>
  <dcterms:modified xsi:type="dcterms:W3CDTF">2017-04-21T05:51:34Z</dcterms:modified>
</cp:coreProperties>
</file>