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1" i="3"/>
  <c r="J40"/>
  <c r="J17" l="1"/>
  <c r="J36" l="1"/>
  <c r="J59"/>
  <c r="J13" l="1"/>
  <c r="J23"/>
  <c r="J63" l="1"/>
  <c r="J61"/>
  <c r="J11" l="1"/>
  <c r="M46" l="1"/>
  <c r="J46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<sst xmlns="http://schemas.openxmlformats.org/spreadsheetml/2006/main" count="174" uniqueCount="100">
  <si>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</si>
  <si>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</si>
  <si>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</si>
  <si>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</si>
  <si>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</si>
  <si>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</si>
  <si>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</si>
  <si>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</si>
  <si>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</si>
  <si>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</si>
  <si>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</si>
  <si>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</si>
  <si>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</si>
  <si>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</si>
  <si>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</si>
  <si>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</si>
  <si>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</si>
  <si>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</si>
  <si>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</si>
  <si>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</si>
  <si>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</si>
  <si>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</si>
  <si>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</si>
  <si>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</si>
  <si>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</si>
  <si>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</si>
  <si>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</si>
  <si>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</si>
  <si>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</si>
  <si>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</si>
  <si>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</si>
  <si>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</si>
  <si>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</si>
  <si>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</si>
  <si>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</si>
  <si>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</si>
  <si>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</si>
  <si>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</si>
  <si>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</si>
  <si>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</si>
  <si>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</si>
  <si>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</si>
  <si>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</si>
  <si>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</si>
  <si>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</si>
  <si>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</si>
  <si>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</si>
  <si>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</si>
  <si>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</si>
  <si>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</si>
  <si>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</si>
  <si>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</si>
  <si>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</si>
  <si>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</si>
  <si>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</si>
  <si>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</si>
  <si>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</si>
  <si>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</si>
  <si>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</si>
  <si>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</si>
  <si>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</si>
  <si>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</si>
  <si>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</si>
  <si>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</si>
  <si>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</si>
  <si>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</si>
  <si>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</si>
  <si>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</si>
  <si>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</si>
  <si>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</si>
  <si>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</si>
  <si>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</si>
  <si>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</si>
  <si>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</si>
  <si>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</si>
  <si>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</si>
  <si>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</si>
  <si>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</si>
  <si>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</si>
  <si>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</si>
  <si>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</si>
  <si>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</si>
  <si>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</si>
  <si>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</si>
  <si>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</si>
  <si>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</si>
  <si>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>Surplus Nil, c/s, 40 c/s thru canals</t>
  </si>
  <si>
    <t xml:space="preserve">      </t>
  </si>
  <si>
    <t>ID Crop</t>
  </si>
  <si>
    <t>s</t>
  </si>
  <si>
    <t>Khariff 2016-17</t>
  </si>
  <si>
    <t xml:space="preserve">                          </t>
  </si>
  <si>
    <t>Proposed Rabi ayacut</t>
  </si>
  <si>
    <t>nil through canals, weir</t>
  </si>
  <si>
    <t>`</t>
  </si>
  <si>
    <t>RF 15c/s, 
LF 15 c/s</t>
  </si>
  <si>
    <t xml:space="preserve">RF 60 c/s,
LF 30 c/s </t>
  </si>
  <si>
    <t xml:space="preserve"> Water level on 22.01.2017</t>
  </si>
  <si>
    <t xml:space="preserve"> TELANGANA MEDIUM IRRIGATION PROJECTS (BASIN WISE) 
DAILY WATER LEVELS on 23.01.2017</t>
  </si>
  <si>
    <t xml:space="preserve"> Water level on 23.01.2017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</si>
</sst>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4" zoomScaleNormal="57" zoomScaleSheetLayoutView="64" workbookViewId="0">
      <pane ySplit="6" topLeftCell="A7" activePane="bottomLeft" state="frozen"/>
      <selection pane="bottomLeft" activeCell="J11" sqref="J11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4" t="s">
        <v>98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21" ht="38.2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21" ht="9" customHeight="1">
      <c r="A3" s="41" t="s">
        <v>36</v>
      </c>
      <c r="B3" s="41" t="s">
        <v>0</v>
      </c>
      <c r="C3" s="41" t="s">
        <v>59</v>
      </c>
      <c r="D3" s="41" t="s">
        <v>58</v>
      </c>
      <c r="E3" s="41" t="s">
        <v>57</v>
      </c>
      <c r="F3" s="41" t="s">
        <v>1</v>
      </c>
      <c r="G3" s="41"/>
      <c r="H3" s="50" t="s">
        <v>97</v>
      </c>
      <c r="I3" s="51"/>
      <c r="J3" s="43" t="s">
        <v>99</v>
      </c>
      <c r="K3" s="43"/>
      <c r="L3" s="41" t="s">
        <v>44</v>
      </c>
      <c r="M3" s="41" t="s">
        <v>56</v>
      </c>
      <c r="N3" s="41" t="s">
        <v>62</v>
      </c>
      <c r="O3" s="41" t="s">
        <v>63</v>
      </c>
      <c r="P3" s="41" t="s">
        <v>90</v>
      </c>
      <c r="Q3" s="41" t="s">
        <v>63</v>
      </c>
      <c r="R3" s="41" t="s">
        <v>54</v>
      </c>
    </row>
    <row r="4" spans="1:21" ht="71.25" customHeight="1">
      <c r="A4" s="41"/>
      <c r="B4" s="41"/>
      <c r="C4" s="41"/>
      <c r="D4" s="41"/>
      <c r="E4" s="41"/>
      <c r="F4" s="41"/>
      <c r="G4" s="41"/>
      <c r="H4" s="52"/>
      <c r="I4" s="53"/>
      <c r="J4" s="43"/>
      <c r="K4" s="43"/>
      <c r="L4" s="41"/>
      <c r="M4" s="41"/>
      <c r="N4" s="41"/>
      <c r="O4" s="41"/>
      <c r="P4" s="41"/>
      <c r="Q4" s="41"/>
      <c r="R4" s="41"/>
      <c r="U4" s="16" t="s">
        <v>89</v>
      </c>
    </row>
    <row r="5" spans="1:21" ht="48.75" customHeight="1">
      <c r="A5" s="41"/>
      <c r="B5" s="41"/>
      <c r="C5" s="41"/>
      <c r="D5" s="41"/>
      <c r="E5" s="41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1"/>
      <c r="M5" s="41"/>
      <c r="N5" s="41"/>
      <c r="O5" s="41"/>
      <c r="P5" s="41"/>
      <c r="Q5" s="41"/>
      <c r="R5" s="41"/>
    </row>
    <row r="6" spans="1:21" ht="34.5" customHeight="1">
      <c r="A6" s="41"/>
      <c r="B6" s="41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1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2" t="s">
        <v>48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21" ht="14.2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454.09104000000002</v>
      </c>
      <c r="I11" s="5">
        <v>561.04300000000001</v>
      </c>
      <c r="J11" s="15">
        <f>1489.8*0.3048</f>
        <v>454.09104000000002</v>
      </c>
      <c r="K11" s="5">
        <v>561.04300000000001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462.17023999999998</v>
      </c>
      <c r="I13" s="4" t="s">
        <v>45</v>
      </c>
      <c r="J13" s="15">
        <f>6.3*0.3048+E13</f>
        <v>462.17023999999998</v>
      </c>
      <c r="K13" s="4" t="s">
        <v>45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7" t="s">
        <v>92</v>
      </c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445.38900000000001</v>
      </c>
      <c r="I17" s="4">
        <v>1386</v>
      </c>
      <c r="J17" s="15">
        <f>1461.25*0.3048</f>
        <v>445.38900000000001</v>
      </c>
      <c r="K17" s="4">
        <v>1386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457.25</v>
      </c>
      <c r="I18" s="4">
        <v>1060</v>
      </c>
      <c r="J18" s="15">
        <v>457.25</v>
      </c>
      <c r="K18" s="4">
        <v>1060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283.5</v>
      </c>
      <c r="I20" s="4">
        <v>625.45899999999995</v>
      </c>
      <c r="J20" s="15">
        <v>283.5</v>
      </c>
      <c r="K20" s="4">
        <v>625.45899999999995</v>
      </c>
      <c r="L20" s="4">
        <v>0</v>
      </c>
      <c r="M20" s="4">
        <v>30</v>
      </c>
      <c r="N20" s="1"/>
      <c r="O20" s="1"/>
      <c r="P20" s="3">
        <v>18000</v>
      </c>
      <c r="Q20" s="3" t="s">
        <v>45</v>
      </c>
      <c r="R20" s="19" t="s">
        <v>96</v>
      </c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276.75</v>
      </c>
      <c r="I21" s="4">
        <v>475.40899999999999</v>
      </c>
      <c r="J21" s="15">
        <v>276.75</v>
      </c>
      <c r="K21" s="4">
        <v>475.40899999999999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360.06024000000002</v>
      </c>
      <c r="I23" s="4">
        <v>1302.6300000000001</v>
      </c>
      <c r="J23" s="15">
        <f>1181.3*0.3048</f>
        <v>360.06024000000002</v>
      </c>
      <c r="K23" s="4">
        <v>1302.6300000000001</v>
      </c>
      <c r="L23" s="4">
        <v>0</v>
      </c>
      <c r="M23" s="4">
        <v>23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88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150</v>
      </c>
      <c r="M29" s="6">
        <v>100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123.78</v>
      </c>
      <c r="I33" s="4">
        <v>783</v>
      </c>
      <c r="J33" s="15">
        <v>123.7</v>
      </c>
      <c r="K33" s="4">
        <v>760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 t="s">
        <v>93</v>
      </c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150.9</v>
      </c>
      <c r="I34" s="4">
        <v>348.416</v>
      </c>
      <c r="J34" s="15">
        <v>150.9</v>
      </c>
      <c r="K34" s="4">
        <v>348.416</v>
      </c>
      <c r="L34" s="12">
        <v>0</v>
      </c>
      <c r="M34" s="12">
        <v>30</v>
      </c>
      <c r="N34" s="1"/>
      <c r="O34" s="1"/>
      <c r="P34" s="3">
        <v>2000</v>
      </c>
      <c r="Q34" s="3" t="s">
        <v>45</v>
      </c>
      <c r="R34" s="17" t="s">
        <v>95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359.59179999999998</v>
      </c>
      <c r="I36" s="4">
        <v>888.36099999999999</v>
      </c>
      <c r="J36" s="15">
        <f>(9/12+34)*0.3048+E36</f>
        <v>359.59179999999998</v>
      </c>
      <c r="K36" s="4">
        <v>888.36099999999999</v>
      </c>
      <c r="L36" s="4">
        <v>0</v>
      </c>
      <c r="M36" s="4">
        <v>27.54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92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110.4</v>
      </c>
      <c r="I39" s="4">
        <v>82.546999999999997</v>
      </c>
      <c r="J39" s="15">
        <v>110.4</v>
      </c>
      <c r="K39" s="4">
        <v>82.546999999999997</v>
      </c>
      <c r="L39" s="4">
        <v>0</v>
      </c>
      <c r="M39" s="4">
        <v>60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95.380600000000001</v>
      </c>
      <c r="I40" s="4">
        <v>995</v>
      </c>
      <c r="J40" s="15">
        <f>(2/12+28)*0.3048+E40</f>
        <v>95.355199999999996</v>
      </c>
      <c r="K40" s="4">
        <v>985</v>
      </c>
      <c r="L40" s="4">
        <v>0</v>
      </c>
      <c r="M40" s="4">
        <v>10</v>
      </c>
      <c r="N40" s="4"/>
      <c r="O40" s="1"/>
      <c r="P40" s="3">
        <v>8700</v>
      </c>
      <c r="Q40" s="3">
        <v>6100</v>
      </c>
      <c r="R40" s="17" t="s">
        <v>92</v>
      </c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198.79430000000002</v>
      </c>
      <c r="I41" s="4">
        <v>636</v>
      </c>
      <c r="J41" s="15">
        <f>(1/12+21)*0.3048+E41</f>
        <v>198.75620000000001</v>
      </c>
      <c r="K41" s="4">
        <v>630</v>
      </c>
      <c r="L41" s="4">
        <v>0</v>
      </c>
      <c r="M41" s="4">
        <v>20</v>
      </c>
      <c r="N41" s="1"/>
      <c r="O41" s="1" t="s">
        <v>45</v>
      </c>
      <c r="P41" s="3">
        <v>5180</v>
      </c>
      <c r="Q41" s="3">
        <v>3000</v>
      </c>
      <c r="R41" s="17" t="s">
        <v>92</v>
      </c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121.61</v>
      </c>
      <c r="I42" s="4">
        <v>538.4</v>
      </c>
      <c r="J42" s="15">
        <v>121.55</v>
      </c>
      <c r="K42" s="4">
        <v>536.20000000000005</v>
      </c>
      <c r="L42" s="4">
        <v>0</v>
      </c>
      <c r="M42" s="4">
        <v>40</v>
      </c>
      <c r="N42" s="1"/>
      <c r="O42" s="1"/>
      <c r="P42" s="32">
        <v>0</v>
      </c>
      <c r="Q42" s="32">
        <v>2000</v>
      </c>
      <c r="R42" s="19" t="s">
        <v>86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450.82968</v>
      </c>
      <c r="I46" s="4">
        <v>1690.77</v>
      </c>
      <c r="J46" s="15">
        <f>1479.1*0.3048</f>
        <v>450.82968</v>
      </c>
      <c r="K46" s="4">
        <v>1690.77</v>
      </c>
      <c r="L46" s="4">
        <v>0</v>
      </c>
      <c r="M46" s="4">
        <f>14.71+108.81</f>
        <v>123.52000000000001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76.584999999999994</v>
      </c>
      <c r="I49" s="4">
        <v>146.77500000000001</v>
      </c>
      <c r="J49" s="9">
        <v>76.534999999999997</v>
      </c>
      <c r="K49" s="5">
        <v>144.36799999999999</v>
      </c>
      <c r="L49" s="4">
        <v>0</v>
      </c>
      <c r="M49" s="4">
        <v>21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72.63</v>
      </c>
      <c r="I50" s="4">
        <v>491.54899999999998</v>
      </c>
      <c r="J50" s="15">
        <v>72.459999999999994</v>
      </c>
      <c r="K50" s="4">
        <v>466.26400000000001</v>
      </c>
      <c r="L50" s="4">
        <v>0</v>
      </c>
      <c r="M50" s="4">
        <v>132</v>
      </c>
      <c r="N50" s="1"/>
      <c r="O50" s="1"/>
      <c r="P50" s="3">
        <v>13000</v>
      </c>
      <c r="Q50" s="3" t="s">
        <v>45</v>
      </c>
      <c r="R50" s="21"/>
      <c r="U50" s="35" t="s">
        <v>87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122.74</v>
      </c>
      <c r="I51" s="4">
        <v>7208</v>
      </c>
      <c r="J51" s="15">
        <v>122.71</v>
      </c>
      <c r="K51" s="4">
        <v>7177</v>
      </c>
      <c r="L51" s="4">
        <v>0</v>
      </c>
      <c r="M51" s="4">
        <v>0</v>
      </c>
      <c r="N51" s="1"/>
      <c r="O51" s="1"/>
      <c r="P51" s="3" t="s">
        <v>91</v>
      </c>
      <c r="Q51" s="3" t="s">
        <v>45</v>
      </c>
      <c r="R51" s="19"/>
    </row>
    <row r="52" spans="1:21" s="22" customFormat="1" ht="48" customHeight="1">
      <c r="A52" s="41" t="s">
        <v>49</v>
      </c>
      <c r="B52" s="41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33319.376000000004</v>
      </c>
      <c r="J52" s="15"/>
      <c r="K52" s="14">
        <f>SUM(K11:K51)</f>
        <v>33219.483999999997</v>
      </c>
      <c r="L52" s="14">
        <f>SUM(L11:L51)</f>
        <v>150</v>
      </c>
      <c r="M52" s="14">
        <f>SUM(M11:M51)</f>
        <v>1258.56</v>
      </c>
      <c r="N52" s="14"/>
      <c r="O52" s="14"/>
      <c r="P52" s="14">
        <f>SUM(P11:P51)</f>
        <v>103740</v>
      </c>
      <c r="Q52" s="14">
        <f>SUM(Q11:Q51)</f>
        <v>67829</v>
      </c>
      <c r="R52" s="36"/>
    </row>
    <row r="53" spans="1:21" s="35" customFormat="1" ht="39" customHeight="1">
      <c r="A53" s="41" t="s">
        <v>82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389.27</v>
      </c>
      <c r="I55" s="4">
        <v>250</v>
      </c>
      <c r="J55" s="15">
        <v>389.27</v>
      </c>
      <c r="K55" s="4">
        <v>250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94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194.60870400000002</v>
      </c>
      <c r="I59" s="4">
        <v>2880</v>
      </c>
      <c r="J59" s="15">
        <f>638.48*0.3048</f>
        <v>194.60870400000002</v>
      </c>
      <c r="K59" s="4">
        <v>2880</v>
      </c>
      <c r="L59" s="4">
        <v>0</v>
      </c>
      <c r="M59" s="4">
        <v>99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513.40512000000001</v>
      </c>
      <c r="I61" s="1">
        <v>1230.4000000000001</v>
      </c>
      <c r="J61" s="15">
        <f>1684.4*0.3048</f>
        <v>513.40512000000001</v>
      </c>
      <c r="K61" s="1">
        <v>1230.4000000000001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251.82640000000001</v>
      </c>
      <c r="I63" s="4">
        <v>2468.04</v>
      </c>
      <c r="J63" s="15">
        <f>(4/12+26)*0.3048+E63</f>
        <v>251.82640000000001</v>
      </c>
      <c r="K63" s="4">
        <v>2468.04</v>
      </c>
      <c r="L63" s="4" t="s">
        <v>45</v>
      </c>
      <c r="M63" s="4" t="s">
        <v>45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93.93</v>
      </c>
      <c r="I65" s="4">
        <v>1471</v>
      </c>
      <c r="J65" s="15">
        <v>93.96</v>
      </c>
      <c r="K65" s="4">
        <v>1481</v>
      </c>
      <c r="L65" s="4">
        <v>0</v>
      </c>
      <c r="M65" s="4">
        <v>0</v>
      </c>
      <c r="N65" s="31"/>
      <c r="O65" s="1"/>
      <c r="P65" s="7" t="s">
        <v>65</v>
      </c>
      <c r="Q65" s="3">
        <v>9000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116.29</v>
      </c>
      <c r="I66" s="4">
        <v>322.63</v>
      </c>
      <c r="J66" s="15">
        <v>116.23</v>
      </c>
      <c r="K66" s="4">
        <v>314.23</v>
      </c>
      <c r="L66" s="4">
        <v>0</v>
      </c>
      <c r="M66" s="4">
        <v>35</v>
      </c>
      <c r="N66" s="1"/>
      <c r="O66" s="1"/>
      <c r="P66" s="3">
        <v>7350</v>
      </c>
      <c r="Q66" s="3">
        <v>800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193.39599999999999</v>
      </c>
      <c r="I68" s="5">
        <v>148.47800000000001</v>
      </c>
      <c r="J68" s="9">
        <v>193.36799999999999</v>
      </c>
      <c r="K68" s="5">
        <v>145.87200000000001</v>
      </c>
      <c r="L68" s="4">
        <v>0</v>
      </c>
      <c r="M68" s="4">
        <v>23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8770.547999999997</v>
      </c>
      <c r="J69" s="15"/>
      <c r="K69" s="14">
        <f>SUM(K55:K68)</f>
        <v>8769.5419999999976</v>
      </c>
      <c r="L69" s="14">
        <f>SUM(L55:L68)</f>
        <v>0</v>
      </c>
      <c r="M69" s="14">
        <f>SUM(M55:M68)</f>
        <v>157</v>
      </c>
      <c r="N69" s="14"/>
      <c r="O69" s="14"/>
      <c r="P69" s="14">
        <f>SUM(P55:P68)</f>
        <v>41050</v>
      </c>
      <c r="Q69" s="14">
        <f>SUM(Q55:Q68)</f>
        <v>57700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42089.923999999999</v>
      </c>
      <c r="J70" s="15"/>
      <c r="K70" s="14">
        <f>K69+K52</f>
        <v>41989.025999999998</v>
      </c>
      <c r="L70" s="14">
        <f>L69+L52</f>
        <v>150</v>
      </c>
      <c r="M70" s="14">
        <f>M69+M52</f>
        <v>1415.56</v>
      </c>
      <c r="N70" s="14"/>
      <c r="O70" s="14"/>
      <c r="P70" s="14">
        <f>P69+P52</f>
        <v>144790</v>
      </c>
      <c r="Q70" s="14">
        <f>Q69+Q52</f>
        <v>125529</v>
      </c>
      <c r="R70" s="17"/>
    </row>
    <row r="71" spans="1:18" s="35" customFormat="1">
      <c r="A71" s="36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17"/>
      <c r="N71" s="17"/>
      <c r="O71" s="17"/>
      <c r="P71" s="17"/>
      <c r="Q71" s="17"/>
      <c r="R71" s="17"/>
    </row>
    <row r="72" spans="1:18" s="35" customFormat="1" ht="15" customHeight="1">
      <c r="A72" s="39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1:18" s="35" customFormat="1" ht="22.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1:18" s="35" customFormat="1" ht="15" hidden="1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2017-01-23T05:38:38Z</cp:lastPrinted>
  <dcterms:created xsi:type="dcterms:W3CDTF">2000-07-15T07:26:51Z</dcterms:created>
  <dcterms:modified xsi:type="dcterms:W3CDTF">2017-01-23T05:38:39Z</dcterms:modified>
</cp:coreProperties>
</file>