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OnSave="0"/>
  <fileRecoveryPr autoRecover="0"/>
</workbook>
</file>

<file path=xl/calcChain.xml><?xml version="1.0" encoding="utf-8"?>
<calcChain xmlns="http://schemas.openxmlformats.org/spreadsheetml/2006/main">
  <c r="J36" i="3"/>
  <c r="J46" l="1"/>
  <c r="J15"/>
  <c r="J42"/>
  <c r="J68"/>
  <c r="J18"/>
  <c r="J21"/>
  <c r="J24" l="1"/>
  <c r="J11"/>
  <c r="J59"/>
  <c r="J40"/>
  <c r="J41"/>
  <c r="J32" l="1"/>
  <c r="J17"/>
  <c r="J63" l="1"/>
  <c r="J61"/>
  <c r="K15" l="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<sst xmlns="http://schemas.openxmlformats.org/spreadsheetml/2006/main" count="155" uniqueCount="95">
  <si>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</si>
  <si>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</si>
  <si>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</si>
  <si>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</si>
  <si>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</si>
  <si>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</si>
  <si>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</si>
  <si>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</si>
  <si>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</si>
  <si>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</si>
  <si>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</si>
  <si>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</si>
  <si>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</si>
  <si>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</si>
  <si>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</si>
  <si>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</si>
  <si>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</si>
  <si>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</si>
  <si>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</si>
  <si>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</si>
  <si>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</si>
  <si>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</si>
  <si>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</si>
  <si>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</si>
  <si>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</si>
  <si>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</si>
  <si>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</si>
  <si>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</si>
  <si>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</si>
  <si>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</si>
  <si>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</si>
  <si>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</si>
  <si>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</si>
  <si>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</si>
  <si>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</si>
  <si>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</si>
  <si>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</si>
  <si>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</si>
  <si>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</si>
  <si>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</si>
  <si>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</si>
  <si>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</si>
  <si>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</si>
  <si>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</si>
  <si>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</si>
  <si>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</si>
  <si>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</si>
  <si>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</si>
  <si>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</si>
  <si>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</si>
  <si>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</si>
  <si>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</si>
  <si>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</si>
  <si>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</si>
  <si>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</si>
  <si>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</si>
  <si>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</si>
  <si>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</si>
  <si>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</si>
  <si>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</si>
  <si>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</si>
  <si>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</si>
  <si>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</si>
  <si>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</si>
  <si>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</si>
  <si>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</si>
  <si>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</si>
  <si>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</si>
  <si>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</si>
  <si>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</si>
  <si>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</si>
  <si>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</si>
  <si>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</si>
  <si>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</si>
  <si>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</si>
  <si>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</si>
  <si>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</si>
  <si>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</si>
  <si>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</si>
  <si>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</si>
  <si>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</si>
  <si>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</si>
  <si>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</si>
  <si>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</si>
  <si>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</si>
  <si>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</si>
  <si>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</si>
  <si>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</si>
  <si>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Proposed Rabi ayacut</t>
  </si>
  <si>
    <t>`</t>
  </si>
  <si>
    <t>1469..17</t>
  </si>
  <si>
    <t>Dead storage</t>
  </si>
  <si>
    <t xml:space="preserve"> Water level on 23.04.2017</t>
  </si>
  <si>
    <t xml:space="preserve"> TELANGANA MEDIUM IRRIGATION PROJECTS (BASIN WISE) 
DAILY WATER LEVELS on 24.04.2017</t>
  </si>
  <si>
    <t xml:space="preserve"> Water level on 24.04.2017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</si>
</sst>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7" zoomScaleNormal="57" zoomScaleSheetLayoutView="57" workbookViewId="0">
      <pane ySplit="6" topLeftCell="A34" activePane="bottomLeft" state="frozen"/>
      <selection pane="bottomLeft" activeCell="P37" sqref="P37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1" ht="23.25" customHeight="1">
      <c r="A1" s="43" t="s">
        <v>93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1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21" ht="9" customHeight="1">
      <c r="A3" s="49" t="s">
        <v>36</v>
      </c>
      <c r="B3" s="49" t="s">
        <v>0</v>
      </c>
      <c r="C3" s="49" t="s">
        <v>59</v>
      </c>
      <c r="D3" s="49" t="s">
        <v>58</v>
      </c>
      <c r="E3" s="49" t="s">
        <v>57</v>
      </c>
      <c r="F3" s="49" t="s">
        <v>1</v>
      </c>
      <c r="G3" s="49"/>
      <c r="H3" s="50" t="s">
        <v>92</v>
      </c>
      <c r="I3" s="51"/>
      <c r="J3" s="57" t="s">
        <v>94</v>
      </c>
      <c r="K3" s="57"/>
      <c r="L3" s="49" t="s">
        <v>44</v>
      </c>
      <c r="M3" s="49" t="s">
        <v>56</v>
      </c>
      <c r="N3" s="49" t="s">
        <v>62</v>
      </c>
      <c r="O3" s="49" t="s">
        <v>63</v>
      </c>
      <c r="P3" s="49" t="s">
        <v>87</v>
      </c>
      <c r="Q3" s="49" t="s">
        <v>63</v>
      </c>
      <c r="R3" s="49" t="s">
        <v>54</v>
      </c>
    </row>
    <row r="4" spans="1:21" ht="71.25" customHeight="1">
      <c r="A4" s="49"/>
      <c r="B4" s="49"/>
      <c r="C4" s="49"/>
      <c r="D4" s="49"/>
      <c r="E4" s="49"/>
      <c r="F4" s="49"/>
      <c r="G4" s="49"/>
      <c r="H4" s="52"/>
      <c r="I4" s="53"/>
      <c r="J4" s="57"/>
      <c r="K4" s="57"/>
      <c r="L4" s="49"/>
      <c r="M4" s="49"/>
      <c r="N4" s="49"/>
      <c r="O4" s="49"/>
      <c r="P4" s="49"/>
      <c r="Q4" s="49"/>
      <c r="R4" s="49"/>
      <c r="U4" s="12" t="s">
        <v>86</v>
      </c>
    </row>
    <row r="5" spans="1:21" ht="48.75" customHeight="1">
      <c r="A5" s="49"/>
      <c r="B5" s="49"/>
      <c r="C5" s="49"/>
      <c r="D5" s="49"/>
      <c r="E5" s="49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9"/>
      <c r="M5" s="49"/>
      <c r="N5" s="49"/>
      <c r="O5" s="49"/>
      <c r="P5" s="49"/>
      <c r="Q5" s="49"/>
      <c r="R5" s="49"/>
    </row>
    <row r="6" spans="1:21" ht="34.5" customHeight="1">
      <c r="A6" s="49"/>
      <c r="B6" s="49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9"/>
    </row>
    <row r="7" spans="1:21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1" ht="23.25" customHeight="1">
      <c r="A8" s="56" t="s">
        <v>48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21" ht="14.2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</row>
    <row r="10" spans="1:21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1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1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1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91</v>
      </c>
    </row>
    <row r="14" spans="1:21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1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384.86486400000001</v>
      </c>
      <c r="I15" s="4">
        <v>210</v>
      </c>
      <c r="J15" s="11">
        <f>1262.68*0.3048</f>
        <v>384.86486400000001</v>
      </c>
      <c r="K15" s="4">
        <f>0.21*1000</f>
        <v>210</v>
      </c>
      <c r="L15" s="4">
        <v>0</v>
      </c>
      <c r="M15" s="4">
        <v>30</v>
      </c>
      <c r="N15" s="1"/>
      <c r="O15" s="1"/>
      <c r="P15" s="3" t="s">
        <v>65</v>
      </c>
      <c r="Q15" s="3">
        <v>5000</v>
      </c>
      <c r="R15" s="13"/>
    </row>
    <row r="16" spans="1:21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441.65520000000004</v>
      </c>
      <c r="I17" s="4">
        <v>211</v>
      </c>
      <c r="J17" s="11">
        <f>1449*0.3048</f>
        <v>441.65520000000004</v>
      </c>
      <c r="K17" s="4">
        <v>211</v>
      </c>
      <c r="L17" s="4">
        <v>0</v>
      </c>
      <c r="M17" s="4">
        <v>185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455.17003199999999</v>
      </c>
      <c r="I18" s="4">
        <v>655</v>
      </c>
      <c r="J18" s="11">
        <f>1493.17*0.3048</f>
        <v>455.11821600000002</v>
      </c>
      <c r="K18" s="4">
        <v>647</v>
      </c>
      <c r="L18" s="4">
        <v>0</v>
      </c>
      <c r="M18" s="4">
        <v>72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275.0295744</v>
      </c>
      <c r="I21" s="4">
        <v>304</v>
      </c>
      <c r="J21" s="11">
        <f>902.328*0.3048</f>
        <v>275.0295744</v>
      </c>
      <c r="K21" s="4">
        <v>304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235.4</v>
      </c>
      <c r="I26" s="4">
        <v>1470</v>
      </c>
      <c r="J26" s="11">
        <v>235.4</v>
      </c>
      <c r="K26" s="4">
        <v>1470</v>
      </c>
      <c r="L26" s="4">
        <v>0</v>
      </c>
      <c r="M26" s="4">
        <v>245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321.21652799999998</v>
      </c>
      <c r="I27" s="4">
        <v>138</v>
      </c>
      <c r="J27" s="11">
        <v>321.25</v>
      </c>
      <c r="K27" s="5">
        <v>136.339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152.1598176</v>
      </c>
      <c r="I32" s="4">
        <v>296.16000000000003</v>
      </c>
      <c r="J32" s="11">
        <f>499.212*0.3048</f>
        <v>152.1598176</v>
      </c>
      <c r="K32" s="4">
        <v>296.16000000000003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123.2</v>
      </c>
      <c r="I33" s="4">
        <v>631</v>
      </c>
      <c r="J33" s="11">
        <v>123.2</v>
      </c>
      <c r="K33" s="4">
        <v>631</v>
      </c>
      <c r="L33" s="37">
        <v>0</v>
      </c>
      <c r="M33" s="9">
        <v>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148.19999999999999</v>
      </c>
      <c r="I34" s="4">
        <v>157.875</v>
      </c>
      <c r="J34" s="11">
        <v>148.19999999999999</v>
      </c>
      <c r="K34" s="4">
        <v>157.875</v>
      </c>
      <c r="L34" s="9">
        <v>0</v>
      </c>
      <c r="M34" s="9">
        <v>50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356.27710000000002</v>
      </c>
      <c r="I36" s="4">
        <v>406.96199999999999</v>
      </c>
      <c r="J36" s="11">
        <f>(7.5/12+23)*0.3048+E36</f>
        <v>356.20089999999999</v>
      </c>
      <c r="K36" s="5">
        <v>398.83699999999999</v>
      </c>
      <c r="L36" s="4">
        <v>0</v>
      </c>
      <c r="M36" s="4">
        <v>47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151.94999999999999</v>
      </c>
      <c r="I38" s="4">
        <v>399</v>
      </c>
      <c r="J38" s="11">
        <v>151.94999999999999</v>
      </c>
      <c r="K38" s="4">
        <v>399</v>
      </c>
      <c r="L38" s="4">
        <v>0</v>
      </c>
      <c r="M38" s="4">
        <v>3</v>
      </c>
      <c r="N38" s="1"/>
      <c r="O38" s="1"/>
      <c r="P38" s="3">
        <v>3500</v>
      </c>
      <c r="Q38" s="3">
        <v>300</v>
      </c>
      <c r="R38" s="13" t="s">
        <v>88</v>
      </c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91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90.884799999999998</v>
      </c>
      <c r="I40" s="4">
        <v>89</v>
      </c>
      <c r="J40" s="11">
        <f>(6/12+13)*0.3048+E40</f>
        <v>90.884799999999998</v>
      </c>
      <c r="K40" s="4">
        <v>89</v>
      </c>
      <c r="L40" s="4">
        <v>0</v>
      </c>
      <c r="M40" s="4">
        <v>6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197.00360000000001</v>
      </c>
      <c r="I41" s="4">
        <v>245.65</v>
      </c>
      <c r="J41" s="11">
        <f>(4/12+15)*0.3048+E41</f>
        <v>197.00360000000001</v>
      </c>
      <c r="K41" s="4">
        <v>245.65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117.64975200000001</v>
      </c>
      <c r="I42" s="4">
        <v>395</v>
      </c>
      <c r="J42" s="11">
        <f>385.859*0.3048</f>
        <v>117.60982319999999</v>
      </c>
      <c r="K42" s="4">
        <v>393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446.15100000000001</v>
      </c>
      <c r="I46" s="4">
        <v>345.36</v>
      </c>
      <c r="J46" s="11">
        <f>1463.25*0.3048</f>
        <v>445.99860000000001</v>
      </c>
      <c r="K46" s="4">
        <v>322.02999999999997</v>
      </c>
      <c r="L46" s="4">
        <v>0</v>
      </c>
      <c r="M46" s="4">
        <v>90.87</v>
      </c>
      <c r="N46" s="1"/>
      <c r="O46" s="1">
        <v>51</v>
      </c>
      <c r="P46" s="3" t="s">
        <v>65</v>
      </c>
      <c r="Q46" s="3">
        <v>5500</v>
      </c>
      <c r="R46" s="13"/>
      <c r="S46" s="12" t="s">
        <v>90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69.150000000000006</v>
      </c>
      <c r="I50" s="4">
        <v>166.51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120.91</v>
      </c>
      <c r="I51" s="4">
        <v>5810</v>
      </c>
      <c r="J51" s="11">
        <v>120.85</v>
      </c>
      <c r="K51" s="4">
        <v>5775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9" t="s">
        <v>49</v>
      </c>
      <c r="B52" s="49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21016.74</v>
      </c>
      <c r="J52" s="11"/>
      <c r="K52" s="22">
        <f>SUM(K11:K51)</f>
        <v>20930.007000000001</v>
      </c>
      <c r="L52" s="22">
        <f t="shared" ref="L52:Q52" si="0">SUM(L11:L51)</f>
        <v>100</v>
      </c>
      <c r="M52" s="22">
        <f t="shared" si="0"/>
        <v>1265.1219999999998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9" t="s">
        <v>82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387.75</v>
      </c>
      <c r="I55" s="4">
        <v>108</v>
      </c>
      <c r="J55" s="42">
        <v>387.71</v>
      </c>
      <c r="K55" s="4">
        <v>105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89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188.02807200000001</v>
      </c>
      <c r="I59" s="4">
        <v>330</v>
      </c>
      <c r="J59" s="11">
        <f>616.89*0.3048</f>
        <v>188.02807200000001</v>
      </c>
      <c r="K59" s="4">
        <v>330</v>
      </c>
      <c r="L59" s="4">
        <v>0</v>
      </c>
      <c r="M59" s="4">
        <v>34.25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509.62560000000002</v>
      </c>
      <c r="I61" s="1">
        <v>525.94000000000005</v>
      </c>
      <c r="J61" s="11">
        <f>1672*0.3048</f>
        <v>509.62560000000002</v>
      </c>
      <c r="K61" s="1">
        <v>525.94000000000005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248.06720000000001</v>
      </c>
      <c r="I63" s="4">
        <v>771.42</v>
      </c>
      <c r="J63" s="11">
        <f>(0/12+14)*0.3048+E63</f>
        <v>248.06720000000001</v>
      </c>
      <c r="K63" s="4">
        <v>771.42</v>
      </c>
      <c r="L63" s="4" t="s">
        <v>45</v>
      </c>
      <c r="M63" s="4">
        <v>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92.72</v>
      </c>
      <c r="I65" s="4">
        <v>997</v>
      </c>
      <c r="J65" s="11">
        <v>92.72</v>
      </c>
      <c r="K65" s="4">
        <v>997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115.78</v>
      </c>
      <c r="I66" s="4">
        <v>255.53</v>
      </c>
      <c r="J66" s="11">
        <v>115.78</v>
      </c>
      <c r="K66" s="4">
        <v>255.53</v>
      </c>
      <c r="L66" s="4">
        <v>0</v>
      </c>
      <c r="M66" s="4">
        <v>20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192.12458400000003</v>
      </c>
      <c r="I68" s="5">
        <v>42.2</v>
      </c>
      <c r="J68" s="7">
        <f>630.25*0.3048</f>
        <v>192.1002</v>
      </c>
      <c r="K68" s="5">
        <v>40.1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3030.09</v>
      </c>
      <c r="J69" s="11"/>
      <c r="K69" s="22">
        <f>SUM(K55:K68)</f>
        <v>3024.9900000000002</v>
      </c>
      <c r="L69" s="22">
        <v>8</v>
      </c>
      <c r="M69" s="22">
        <f>SUM(M55:M68)</f>
        <v>74.25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24046.83</v>
      </c>
      <c r="J70" s="11"/>
      <c r="K70" s="22">
        <f>K69+K52</f>
        <v>23954.997000000003</v>
      </c>
      <c r="L70" s="22">
        <f>L69+L52</f>
        <v>108</v>
      </c>
      <c r="M70" s="22">
        <f>M69+M52</f>
        <v>1339.3719999999998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1:18" s="39" customFormat="1" ht="22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 s="39" customFormat="1" ht="15" hidden="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2017-04-24T06:39:19Z</cp:lastPrinted>
  <dcterms:created xsi:type="dcterms:W3CDTF">2000-07-15T07:26:51Z</dcterms:created>
  <dcterms:modified xsi:type="dcterms:W3CDTF">2017-04-24T06:39:21Z</dcterms:modified>
</cp:coreProperties>
</file>