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80" activeTab="2"/>
  </bookViews>
  <sheets>
    <sheet name="DSA HW Question" sheetId="1" r:id="rId1"/>
    <sheet name="Non DSA HW Question" sheetId="2" r:id="rId2"/>
    <sheet name="ExtraPrblms" sheetId="3" r:id="rId3"/>
  </sheets>
  <calcPr calcId="144525"/>
</workbook>
</file>

<file path=xl/sharedStrings.xml><?xml version="1.0" encoding="utf-8"?>
<sst xmlns="http://schemas.openxmlformats.org/spreadsheetml/2006/main" count="30" uniqueCount="30">
  <si>
    <t>extra problmes are there</t>
  </si>
  <si>
    <t>Day1</t>
  </si>
  <si>
    <t>https://www.hackerrank.com/challenges/sherlock-and-valid-string/problem?isFullScreen=true</t>
  </si>
  <si>
    <t>Day3</t>
  </si>
  <si>
    <t>Selenium Scenario - 9 - MakeMyTrip - Search Flight</t>
  </si>
  <si>
    <t>TCE - 3 - Write Testcase for Round-Trip Booking for flight</t>
  </si>
  <si>
    <t>week1</t>
  </si>
  <si>
    <t>day1</t>
  </si>
  <si>
    <t>https://leetcode.com/problems/container-with-most-water/</t>
  </si>
  <si>
    <t xml:space="preserve">https://leetcode.com/problems/sort-colors/ - Try with dutch algo  </t>
  </si>
  <si>
    <t>https://leetcode.com/problems/remove-duplicates-from-sorted-array-ii/description/</t>
  </si>
  <si>
    <t>https://leetcode.com/problems/assign-cookies/</t>
  </si>
  <si>
    <t>https://leetcode.com/problems/maximum-enemy-forts-that-can-be-captured/</t>
  </si>
  <si>
    <t>day2</t>
  </si>
  <si>
    <t>https://leetcode.com/problems/number-of-sub-arrays-of-size-k-and-average-greater-than-or-equal-to-threshold/</t>
  </si>
  <si>
    <t>https://leetcode.com/problems/longest-nice-substring/</t>
  </si>
  <si>
    <t>https://leetcode.com/problems/number-of-substrings-containing-all-three-characters/   -- Try optimized with proper sliding window</t>
  </si>
  <si>
    <t>day3</t>
  </si>
  <si>
    <t>https://leetcode.com/problems/pancake-sorting/</t>
  </si>
  <si>
    <t>https://leetcode.com/problems/minimum-number-of-swaps-to-make-the-string-balanced/</t>
  </si>
  <si>
    <t>https://leetcode.com/problems/find-k-closest-elements/</t>
  </si>
  <si>
    <t>https://leetcode.com/problems/flipping-an-image/</t>
  </si>
  <si>
    <t>https://leetcode.com/problems/move-zeroes/</t>
  </si>
  <si>
    <t>day4</t>
  </si>
  <si>
    <t>https://leetcode.com/problems/find-all-anagrams-in-a-string/description/</t>
  </si>
  <si>
    <t>https://leetcode.com/problems/longest-substring-without-repeating-characters/description/</t>
  </si>
  <si>
    <t>https://leetcode.com/problems/fruit-into-baskets/description/</t>
  </si>
  <si>
    <t>https://leetcode.com/problems/find-the-k-beauty-of-a-number/description/</t>
  </si>
  <si>
    <t>https://leetcode.com/problems/contains-duplicate-ii/</t>
  </si>
  <si>
    <t xml:space="preserve">
</t>
  </si>
</sst>
</file>

<file path=xl/styles.xml><?xml version="1.0" encoding="utf-8"?>
<styleSheet xmlns="http://schemas.openxmlformats.org/spreadsheetml/2006/main">
  <numFmts count="5">
    <numFmt numFmtId="176" formatCode="dd&quot;/&quot;mmm&quot;/&quot;yyyy"/>
    <numFmt numFmtId="44" formatCode="_-&quot;£&quot;* #,##0.00_-;\-&quot;£&quot;* #,##0.00_-;_-&quot;£&quot;* &quot;-&quot;??_-;_-@_-"/>
    <numFmt numFmtId="41" formatCode="_-* #,##0_-;\-* #,##0_-;_-* &quot;-&quot;_-;_-@_-"/>
    <numFmt numFmtId="42" formatCode="_-&quot;£&quot;* #,##0_-;\-&quot;£&quot;* #,##0_-;_-&quot;£&quot;* &quot;-&quot;_-;_-@_-"/>
    <numFmt numFmtId="43" formatCode="_-* #,##0.00_-;\-* #,##0.00_-;_-* &quot;-&quot;??_-;_-@_-"/>
  </numFmts>
  <fonts count="25">
    <font>
      <sz val="10"/>
      <color rgb="FF000000"/>
      <name val="Arial"/>
      <charset val="134"/>
      <scheme val="minor"/>
    </font>
    <font>
      <b/>
      <sz val="10"/>
      <color theme="1"/>
      <name val="Arial"/>
      <charset val="134"/>
      <scheme val="minor"/>
    </font>
    <font>
      <sz val="10"/>
      <color theme="1"/>
      <name val="Arial"/>
      <charset val="134"/>
      <scheme val="minor"/>
    </font>
    <font>
      <u/>
      <sz val="11"/>
      <color rgb="FF800080"/>
      <name val="Arial"/>
      <charset val="0"/>
      <scheme val="minor"/>
    </font>
    <font>
      <u/>
      <sz val="11"/>
      <color rgb="FF0000FF"/>
      <name val="Arial"/>
      <charset val="0"/>
      <scheme val="minor"/>
    </font>
    <font>
      <u/>
      <sz val="10"/>
      <color rgb="FF0000FF"/>
      <name val="Arial"/>
      <charset val="134"/>
      <scheme val="minor"/>
    </font>
    <font>
      <u/>
      <sz val="10"/>
      <color rgb="FF800080"/>
      <name val="Arial"/>
      <charset val="134"/>
      <scheme val="minor"/>
    </font>
    <font>
      <sz val="11"/>
      <color theme="1"/>
      <name val="Arial"/>
      <charset val="134"/>
      <scheme val="minor"/>
    </font>
    <font>
      <sz val="11"/>
      <color rgb="FFFF0000"/>
      <name val="Arial"/>
      <charset val="0"/>
      <scheme val="minor"/>
    </font>
    <font>
      <sz val="11"/>
      <color theme="1"/>
      <name val="Arial"/>
      <charset val="0"/>
      <scheme val="minor"/>
    </font>
    <font>
      <b/>
      <sz val="15"/>
      <color theme="3"/>
      <name val="Arial"/>
      <charset val="134"/>
      <scheme val="minor"/>
    </font>
    <font>
      <b/>
      <sz val="11"/>
      <color theme="1"/>
      <name val="Arial"/>
      <charset val="0"/>
      <scheme val="minor"/>
    </font>
    <font>
      <i/>
      <sz val="11"/>
      <color rgb="FF7F7F7F"/>
      <name val="Arial"/>
      <charset val="0"/>
      <scheme val="minor"/>
    </font>
    <font>
      <b/>
      <sz val="11"/>
      <color theme="3"/>
      <name val="Arial"/>
      <charset val="134"/>
      <scheme val="minor"/>
    </font>
    <font>
      <sz val="11"/>
      <color rgb="FF3F3F76"/>
      <name val="Arial"/>
      <charset val="0"/>
      <scheme val="minor"/>
    </font>
    <font>
      <sz val="11"/>
      <color rgb="FFFA7D00"/>
      <name val="Arial"/>
      <charset val="0"/>
      <scheme val="minor"/>
    </font>
    <font>
      <b/>
      <sz val="11"/>
      <color rgb="FFFFFFFF"/>
      <name val="Arial"/>
      <charset val="0"/>
      <scheme val="minor"/>
    </font>
    <font>
      <sz val="11"/>
      <color theme="0"/>
      <name val="Arial"/>
      <charset val="0"/>
      <scheme val="minor"/>
    </font>
    <font>
      <sz val="11"/>
      <color rgb="FF006100"/>
      <name val="Arial"/>
      <charset val="0"/>
      <scheme val="minor"/>
    </font>
    <font>
      <b/>
      <sz val="13"/>
      <color theme="3"/>
      <name val="Arial"/>
      <charset val="134"/>
      <scheme val="minor"/>
    </font>
    <font>
      <b/>
      <sz val="11"/>
      <color rgb="FFFA7D00"/>
      <name val="Arial"/>
      <charset val="0"/>
      <scheme val="minor"/>
    </font>
    <font>
      <sz val="11"/>
      <color rgb="FF9C6500"/>
      <name val="Arial"/>
      <charset val="0"/>
      <scheme val="minor"/>
    </font>
    <font>
      <sz val="11"/>
      <color rgb="FF9C0006"/>
      <name val="Arial"/>
      <charset val="0"/>
      <scheme val="minor"/>
    </font>
    <font>
      <b/>
      <sz val="18"/>
      <color theme="3"/>
      <name val="Arial"/>
      <charset val="134"/>
      <scheme val="minor"/>
    </font>
    <font>
      <b/>
      <sz val="11"/>
      <color rgb="FF3F3F3F"/>
      <name val="Arial"/>
      <charset val="0"/>
      <scheme val="minor"/>
    </font>
  </fonts>
  <fills count="37">
    <fill>
      <patternFill patternType="none"/>
    </fill>
    <fill>
      <patternFill patternType="gray125"/>
    </fill>
    <fill>
      <patternFill patternType="solid">
        <fgColor rgb="FFFFFF00"/>
        <bgColor rgb="FFFFFF00"/>
      </patternFill>
    </fill>
    <fill>
      <patternFill patternType="solid">
        <fgColor theme="5" tint="0.8"/>
        <bgColor indexed="64"/>
      </patternFill>
    </fill>
    <fill>
      <patternFill patternType="solid">
        <fgColor rgb="FFFFFF00"/>
        <bgColor indexed="64"/>
      </patternFill>
    </fill>
    <fill>
      <patternFill patternType="solid">
        <fgColor theme="0"/>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36" borderId="0" applyNumberFormat="0" applyBorder="0" applyAlignment="0" applyProtection="0">
      <alignment vertical="center"/>
    </xf>
    <xf numFmtId="0" fontId="9" fillId="32" borderId="0" applyNumberFormat="0" applyBorder="0" applyAlignment="0" applyProtection="0">
      <alignment vertical="center"/>
    </xf>
    <xf numFmtId="0" fontId="17" fillId="31" borderId="0" applyNumberFormat="0" applyBorder="0" applyAlignment="0" applyProtection="0">
      <alignment vertical="center"/>
    </xf>
    <xf numFmtId="0" fontId="17" fillId="33" borderId="0" applyNumberFormat="0" applyBorder="0" applyAlignment="0" applyProtection="0">
      <alignment vertical="center"/>
    </xf>
    <xf numFmtId="0" fontId="9" fillId="6" borderId="0" applyNumberFormat="0" applyBorder="0" applyAlignment="0" applyProtection="0">
      <alignment vertical="center"/>
    </xf>
    <xf numFmtId="0" fontId="9" fillId="28" borderId="0" applyNumberFormat="0" applyBorder="0" applyAlignment="0" applyProtection="0">
      <alignment vertical="center"/>
    </xf>
    <xf numFmtId="0" fontId="17" fillId="26" borderId="0" applyNumberFormat="0" applyBorder="0" applyAlignment="0" applyProtection="0">
      <alignment vertical="center"/>
    </xf>
    <xf numFmtId="0" fontId="17" fillId="25" borderId="0" applyNumberFormat="0" applyBorder="0" applyAlignment="0" applyProtection="0">
      <alignment vertical="center"/>
    </xf>
    <xf numFmtId="0" fontId="9" fillId="8" borderId="0" applyNumberFormat="0" applyBorder="0" applyAlignment="0" applyProtection="0">
      <alignment vertical="center"/>
    </xf>
    <xf numFmtId="0" fontId="17" fillId="20" borderId="0" applyNumberFormat="0" applyBorder="0" applyAlignment="0" applyProtection="0">
      <alignment vertical="center"/>
    </xf>
    <xf numFmtId="0" fontId="15" fillId="0" borderId="6" applyNumberFormat="0" applyFill="0" applyAlignment="0" applyProtection="0">
      <alignment vertical="center"/>
    </xf>
    <xf numFmtId="0" fontId="9" fillId="24" borderId="0" applyNumberFormat="0" applyBorder="0" applyAlignment="0" applyProtection="0">
      <alignment vertical="center"/>
    </xf>
    <xf numFmtId="0" fontId="17" fillId="19" borderId="0" applyNumberFormat="0" applyBorder="0" applyAlignment="0" applyProtection="0">
      <alignment vertical="center"/>
    </xf>
    <xf numFmtId="0" fontId="17" fillId="18" borderId="0" applyNumberFormat="0" applyBorder="0" applyAlignment="0" applyProtection="0">
      <alignment vertical="center"/>
    </xf>
    <xf numFmtId="0" fontId="9" fillId="34" borderId="0" applyNumberFormat="0" applyBorder="0" applyAlignment="0" applyProtection="0">
      <alignment vertical="center"/>
    </xf>
    <xf numFmtId="0" fontId="9" fillId="23" borderId="0" applyNumberFormat="0" applyBorder="0" applyAlignment="0" applyProtection="0">
      <alignment vertical="center"/>
    </xf>
    <xf numFmtId="0" fontId="17" fillId="17" borderId="0" applyNumberFormat="0" applyBorder="0" applyAlignment="0" applyProtection="0">
      <alignment vertical="center"/>
    </xf>
    <xf numFmtId="0" fontId="9" fillId="13" borderId="0" applyNumberFormat="0" applyBorder="0" applyAlignment="0" applyProtection="0">
      <alignment vertical="center"/>
    </xf>
    <xf numFmtId="0" fontId="9" fillId="22" borderId="0" applyNumberFormat="0" applyBorder="0" applyAlignment="0" applyProtection="0">
      <alignment vertical="center"/>
    </xf>
    <xf numFmtId="0" fontId="17" fillId="16" borderId="0" applyNumberFormat="0" applyBorder="0" applyAlignment="0" applyProtection="0">
      <alignment vertical="center"/>
    </xf>
    <xf numFmtId="0" fontId="21" fillId="29" borderId="0" applyNumberFormat="0" applyBorder="0" applyAlignment="0" applyProtection="0">
      <alignment vertical="center"/>
    </xf>
    <xf numFmtId="0" fontId="17" fillId="15" borderId="0" applyNumberFormat="0" applyBorder="0" applyAlignment="0" applyProtection="0">
      <alignment vertical="center"/>
    </xf>
    <xf numFmtId="0" fontId="22" fillId="30" borderId="0" applyNumberFormat="0" applyBorder="0" applyAlignment="0" applyProtection="0">
      <alignment vertical="center"/>
    </xf>
    <xf numFmtId="0" fontId="9" fillId="35" borderId="0" applyNumberFormat="0" applyBorder="0" applyAlignment="0" applyProtection="0">
      <alignment vertical="center"/>
    </xf>
    <xf numFmtId="0" fontId="11" fillId="0" borderId="3" applyNumberFormat="0" applyFill="0" applyAlignment="0" applyProtection="0">
      <alignment vertical="center"/>
    </xf>
    <xf numFmtId="0" fontId="24" fillId="27" borderId="9" applyNumberFormat="0" applyAlignment="0" applyProtection="0">
      <alignment vertical="center"/>
    </xf>
    <xf numFmtId="44" fontId="7" fillId="0" borderId="0" applyFont="0" applyFill="0" applyBorder="0" applyAlignment="0" applyProtection="0">
      <alignment vertical="center"/>
    </xf>
    <xf numFmtId="0" fontId="9" fillId="11" borderId="0" applyNumberFormat="0" applyBorder="0" applyAlignment="0" applyProtection="0">
      <alignment vertical="center"/>
    </xf>
    <xf numFmtId="0" fontId="7" fillId="10" borderId="5" applyNumberFormat="0" applyFont="0" applyAlignment="0" applyProtection="0">
      <alignment vertical="center"/>
    </xf>
    <xf numFmtId="0" fontId="14" fillId="9" borderId="4" applyNumberFormat="0" applyAlignment="0" applyProtection="0">
      <alignment vertical="center"/>
    </xf>
    <xf numFmtId="0" fontId="13" fillId="0" borderId="0" applyNumberFormat="0" applyFill="0" applyBorder="0" applyAlignment="0" applyProtection="0">
      <alignment vertical="center"/>
    </xf>
    <xf numFmtId="0" fontId="20" fillId="27" borderId="4" applyNumberFormat="0" applyAlignment="0" applyProtection="0">
      <alignment vertical="center"/>
    </xf>
    <xf numFmtId="0" fontId="18" fillId="21" borderId="0" applyNumberFormat="0" applyBorder="0" applyAlignment="0" applyProtection="0">
      <alignment vertical="center"/>
    </xf>
    <xf numFmtId="0" fontId="13" fillId="0" borderId="8" applyNumberFormat="0" applyFill="0" applyAlignment="0" applyProtection="0">
      <alignment vertical="center"/>
    </xf>
    <xf numFmtId="0" fontId="12" fillId="0" borderId="0" applyNumberFormat="0" applyFill="0" applyBorder="0" applyAlignment="0" applyProtection="0">
      <alignment vertical="center"/>
    </xf>
    <xf numFmtId="0" fontId="10" fillId="0" borderId="2" applyNumberFormat="0" applyFill="0" applyAlignment="0" applyProtection="0">
      <alignment vertical="center"/>
    </xf>
    <xf numFmtId="41" fontId="7" fillId="0" borderId="0" applyFont="0" applyFill="0" applyBorder="0" applyAlignment="0" applyProtection="0">
      <alignment vertical="center"/>
    </xf>
    <xf numFmtId="0" fontId="9" fillId="7" borderId="0" applyNumberFormat="0" applyBorder="0" applyAlignment="0" applyProtection="0">
      <alignment vertical="center"/>
    </xf>
    <xf numFmtId="0" fontId="23" fillId="0" borderId="0" applyNumberForma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9" fillId="0" borderId="2" applyNumberFormat="0" applyFill="0" applyAlignment="0" applyProtection="0">
      <alignment vertical="center"/>
    </xf>
    <xf numFmtId="43" fontId="7" fillId="0" borderId="0" applyFont="0" applyFill="0" applyBorder="0" applyAlignment="0" applyProtection="0">
      <alignment vertical="center"/>
    </xf>
    <xf numFmtId="0" fontId="16" fillId="12" borderId="7" applyNumberFormat="0" applyAlignment="0" applyProtection="0">
      <alignment vertical="center"/>
    </xf>
    <xf numFmtId="0" fontId="17" fillId="14" borderId="0" applyNumberFormat="0" applyBorder="0" applyAlignment="0" applyProtection="0">
      <alignment vertical="center"/>
    </xf>
    <xf numFmtId="9" fontId="7"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22">
    <xf numFmtId="0" fontId="0" fillId="0" borderId="0" xfId="0" applyFont="1" applyAlignment="1"/>
    <xf numFmtId="0" fontId="1" fillId="2" borderId="0" xfId="0" applyFont="1" applyFill="1" applyAlignment="1">
      <alignment wrapText="1"/>
    </xf>
    <xf numFmtId="176" fontId="2" fillId="0" borderId="0" xfId="0" applyNumberFormat="1" applyFont="1" applyAlignment="1">
      <alignment wrapText="1"/>
    </xf>
    <xf numFmtId="0" fontId="2" fillId="0" borderId="0" xfId="0" applyFont="1" applyAlignment="1">
      <alignment wrapText="1"/>
    </xf>
    <xf numFmtId="0" fontId="2" fillId="0" borderId="0" xfId="0" applyFont="1" applyAlignment="1">
      <alignment horizontal="center" wrapText="1"/>
    </xf>
    <xf numFmtId="0" fontId="3" fillId="0" borderId="0" xfId="48" applyFont="1" applyAlignment="1">
      <alignment wrapText="1"/>
    </xf>
    <xf numFmtId="0" fontId="3" fillId="3" borderId="0" xfId="48" applyFont="1" applyFill="1" applyAlignment="1">
      <alignment wrapText="1"/>
    </xf>
    <xf numFmtId="0" fontId="3" fillId="4" borderId="0" xfId="48" applyFont="1" applyFill="1" applyAlignment="1">
      <alignment wrapText="1"/>
    </xf>
    <xf numFmtId="0" fontId="4" fillId="0" borderId="0" xfId="48" applyAlignment="1">
      <alignment wrapText="1"/>
    </xf>
    <xf numFmtId="0" fontId="5" fillId="0" borderId="0" xfId="0" applyFont="1" applyAlignment="1">
      <alignment wrapText="1"/>
    </xf>
    <xf numFmtId="0" fontId="6" fillId="4" borderId="0" xfId="0" applyFont="1" applyFill="1" applyAlignment="1">
      <alignment wrapText="1"/>
    </xf>
    <xf numFmtId="0" fontId="6" fillId="0" borderId="0" xfId="0" applyFont="1" applyAlignment="1">
      <alignment wrapText="1"/>
    </xf>
    <xf numFmtId="0" fontId="2" fillId="5" borderId="1" xfId="0" applyFont="1" applyFill="1" applyBorder="1" applyAlignment="1">
      <alignment wrapText="1"/>
    </xf>
    <xf numFmtId="0" fontId="2" fillId="0" borderId="1" xfId="0" applyFont="1" applyBorder="1" applyAlignment="1">
      <alignment wrapText="1"/>
    </xf>
    <xf numFmtId="0" fontId="5" fillId="4" borderId="0" xfId="0" applyFont="1" applyFill="1" applyAlignment="1">
      <alignment wrapText="1"/>
    </xf>
    <xf numFmtId="0" fontId="1" fillId="2" borderId="0" xfId="0" applyFont="1" applyFill="1"/>
    <xf numFmtId="0" fontId="2" fillId="0" borderId="0" xfId="0" applyFont="1"/>
    <xf numFmtId="176" fontId="2" fillId="0" borderId="0" xfId="0" applyNumberFormat="1" applyFont="1"/>
    <xf numFmtId="0" fontId="2" fillId="4" borderId="0" xfId="0" applyFont="1" applyFill="1"/>
    <xf numFmtId="0" fontId="5" fillId="5" borderId="1" xfId="0" applyFont="1" applyFill="1" applyBorder="1" applyAlignment="1">
      <alignment wrapText="1"/>
    </xf>
    <xf numFmtId="0" fontId="6" fillId="5" borderId="1" xfId="0" applyFont="1" applyFill="1" applyBorder="1" applyAlignment="1">
      <alignment wrapText="1"/>
    </xf>
    <xf numFmtId="0" fontId="5" fillId="4" borderId="1" xfId="0" applyFont="1"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leetcode.com/problems/merge-strings-alternately/description/" TargetMode="External"/><Relationship Id="rId8" Type="http://schemas.openxmlformats.org/officeDocument/2006/relationships/hyperlink" Target="https://leetcode.com/problems/remove-duplicates-from-sorted-array/" TargetMode="External"/><Relationship Id="rId7" Type="http://schemas.openxmlformats.org/officeDocument/2006/relationships/hyperlink" Target="https://leetcode.com/problems/move-zeroes/" TargetMode="External"/><Relationship Id="rId63" Type="http://schemas.openxmlformats.org/officeDocument/2006/relationships/hyperlink" Target="https://www.hackerrank.com/challenges/sherlock-and-valid-string/problem?isFullScreen=true" TargetMode="External"/><Relationship Id="rId62" Type="http://schemas.openxmlformats.org/officeDocument/2006/relationships/hyperlink" Target="https://www.hackerrank.com/challenges/game-of-two-stacks/problem" TargetMode="External"/><Relationship Id="rId61" Type="http://schemas.openxmlformats.org/officeDocument/2006/relationships/hyperlink" Target="https://www.hackerrank.com/challenges/sparse-arrays/problem" TargetMode="External"/><Relationship Id="rId60" Type="http://schemas.openxmlformats.org/officeDocument/2006/relationships/hyperlink" Target="https://www.hackerrank.com/challenges/sherlock-and-anagrams/problem?isFullScreen=true" TargetMode="External"/><Relationship Id="rId6" Type="http://schemas.openxmlformats.org/officeDocument/2006/relationships/hyperlink" Target="https://leetcode.com/problems/maximum-69-number/" TargetMode="External"/><Relationship Id="rId59" Type="http://schemas.openxmlformats.org/officeDocument/2006/relationships/hyperlink" Target="https://www.hackerrank.com/challenges/caesar-cipher-1/problem?isFullScreen=true" TargetMode="External"/><Relationship Id="rId58" Type="http://schemas.openxmlformats.org/officeDocument/2006/relationships/hyperlink" Target="https://www.hackerrank.com/challenges/mars-exploration/problem?isFullScreen=true" TargetMode="External"/><Relationship Id="rId57" Type="http://schemas.openxmlformats.org/officeDocument/2006/relationships/hyperlink" Target="https://www.hackerrank.com/challenges/game-of-thrones/problem?isFullScreen=true" TargetMode="External"/><Relationship Id="rId56" Type="http://schemas.openxmlformats.org/officeDocument/2006/relationships/hyperlink" Target="https://leetcode.com/problems/flipping-an-image/" TargetMode="External"/><Relationship Id="rId55" Type="http://schemas.openxmlformats.org/officeDocument/2006/relationships/hyperlink" Target="https://leetcode.com/problems/determine-whether-matrix-can-be-obtained-by-rotation/" TargetMode="External"/><Relationship Id="rId54" Type="http://schemas.openxmlformats.org/officeDocument/2006/relationships/hyperlink" Target="https://leetcode.com/problems/check-if-matrix-is-x-matrix/" TargetMode="External"/><Relationship Id="rId53" Type="http://schemas.openxmlformats.org/officeDocument/2006/relationships/hyperlink" Target="https://leetcode.com/problems/special-positions-in-a-binary-matrix/" TargetMode="External"/><Relationship Id="rId52" Type="http://schemas.openxmlformats.org/officeDocument/2006/relationships/hyperlink" Target="https://leetcode.com/problems/matrix-diagonal-sum/" TargetMode="External"/><Relationship Id="rId51" Type="http://schemas.openxmlformats.org/officeDocument/2006/relationships/hyperlink" Target="https://leetcode.com/problems/minimum-common-value/" TargetMode="External"/><Relationship Id="rId50" Type="http://schemas.openxmlformats.org/officeDocument/2006/relationships/hyperlink" Target="https://leetcode.com/problems/find-the-index-of-the-first-occurrence-in-a-string/" TargetMode="External"/><Relationship Id="rId5" Type="http://schemas.openxmlformats.org/officeDocument/2006/relationships/hyperlink" Target="https://leetcode.com/problems/count-of-matches-in-tournament/" TargetMode="External"/><Relationship Id="rId49" Type="http://schemas.openxmlformats.org/officeDocument/2006/relationships/hyperlink" Target="https://leetcode.com/problems/swap-nodes-in-pairs/" TargetMode="External"/><Relationship Id="rId48" Type="http://schemas.openxmlformats.org/officeDocument/2006/relationships/hyperlink" Target="https://leetcode.com/problems/reverse-linked-list-ii/" TargetMode="External"/><Relationship Id="rId47" Type="http://schemas.openxmlformats.org/officeDocument/2006/relationships/hyperlink" Target="https://leetcode.com/problems/split-a-string-in-balanced-strings/" TargetMode="External"/><Relationship Id="rId46" Type="http://schemas.openxmlformats.org/officeDocument/2006/relationships/hyperlink" Target="https://leetcode.com/problems/implement-stack-using-queues/" TargetMode="External"/><Relationship Id="rId45" Type="http://schemas.openxmlformats.org/officeDocument/2006/relationships/hyperlink" Target="https://leetcode.com/problems/rings-and-rods/" TargetMode="External"/><Relationship Id="rId44" Type="http://schemas.openxmlformats.org/officeDocument/2006/relationships/hyperlink" Target="https://leetcode.com/problems/implement-queue-using-stacks/" TargetMode="External"/><Relationship Id="rId43" Type="http://schemas.openxmlformats.org/officeDocument/2006/relationships/hyperlink" Target="https://leetcode.com/problems/goal-parser-interpretation/" TargetMode="External"/><Relationship Id="rId42" Type="http://schemas.openxmlformats.org/officeDocument/2006/relationships/hyperlink" Target="https://leetcode.com/problems/remove-nth-node-from-end-of-list/" TargetMode="External"/><Relationship Id="rId41" Type="http://schemas.openxmlformats.org/officeDocument/2006/relationships/hyperlink" Target="https://leetcode.com/problems/is-subsequence/" TargetMode="External"/><Relationship Id="rId40" Type="http://schemas.openxmlformats.org/officeDocument/2006/relationships/hyperlink" Target="https://leetcode.com/problems/number-of-students-unable-to-eat-lunch/" TargetMode="External"/><Relationship Id="rId4" Type="http://schemas.openxmlformats.org/officeDocument/2006/relationships/hyperlink" Target="https://leetcode.com/problems/missing-number/" TargetMode="External"/><Relationship Id="rId39" Type="http://schemas.openxmlformats.org/officeDocument/2006/relationships/hyperlink" Target="https://leetcode.com/problems/middle-of-the-linked-list/" TargetMode="External"/><Relationship Id="rId38" Type="http://schemas.openxmlformats.org/officeDocument/2006/relationships/hyperlink" Target="https://leetcode.com/problems/long-pressed-name/" TargetMode="External"/><Relationship Id="rId37" Type="http://schemas.openxmlformats.org/officeDocument/2006/relationships/hyperlink" Target="https://leetcode.com/problems/crawler-log-folder/" TargetMode="External"/><Relationship Id="rId36" Type="http://schemas.openxmlformats.org/officeDocument/2006/relationships/hyperlink" Target="https://leetcode.com/problems/palindrome-linked-list/" TargetMode="External"/><Relationship Id="rId35" Type="http://schemas.openxmlformats.org/officeDocument/2006/relationships/hyperlink" Target="https://leetcode.com/problems/make-the-string-great/" TargetMode="External"/><Relationship Id="rId34" Type="http://schemas.openxmlformats.org/officeDocument/2006/relationships/hyperlink" Target="https://leetcode.com/problems/reverse-linked-list/" TargetMode="External"/><Relationship Id="rId33" Type="http://schemas.openxmlformats.org/officeDocument/2006/relationships/hyperlink" Target="https://leetcode.com/problems/remove-all-adjacent-duplicates-in-string/" TargetMode="External"/><Relationship Id="rId32" Type="http://schemas.openxmlformats.org/officeDocument/2006/relationships/hyperlink" Target="https://leetcode.com/problems/remove-linked-list-elements/" TargetMode="External"/><Relationship Id="rId31" Type="http://schemas.openxmlformats.org/officeDocument/2006/relationships/hyperlink" Target="https://leetcode.com/problems/backspace-string-compare/" TargetMode="External"/><Relationship Id="rId30" Type="http://schemas.openxmlformats.org/officeDocument/2006/relationships/hyperlink" Target="https://leetcode.com/problems/remove-duplicates-from-sorted-list/" TargetMode="External"/><Relationship Id="rId3" Type="http://schemas.openxmlformats.org/officeDocument/2006/relationships/hyperlink" Target="https://leetcode.com/problems/power-of-two/" TargetMode="External"/><Relationship Id="rId29" Type="http://schemas.openxmlformats.org/officeDocument/2006/relationships/hyperlink" Target="https://leetcode.com/problems/baseball-game/" TargetMode="External"/><Relationship Id="rId28" Type="http://schemas.openxmlformats.org/officeDocument/2006/relationships/hyperlink" Target="https://leetcode.com/problems/merge-two-sorted-lists/" TargetMode="External"/><Relationship Id="rId27" Type="http://schemas.openxmlformats.org/officeDocument/2006/relationships/hyperlink" Target="https://leetcode.com/problems/find-smallest-letter-greater-than-target/" TargetMode="External"/><Relationship Id="rId26" Type="http://schemas.openxmlformats.org/officeDocument/2006/relationships/hyperlink" Target="https://leetcode.com/problems/majority-element/" TargetMode="External"/><Relationship Id="rId25" Type="http://schemas.openxmlformats.org/officeDocument/2006/relationships/hyperlink" Target="https://leetcode.com/problems/contains-duplicate-ii/" TargetMode="External"/><Relationship Id="rId24" Type="http://schemas.openxmlformats.org/officeDocument/2006/relationships/hyperlink" Target="https://leetcode.com/problems/sorting-the-sentence/" TargetMode="External"/><Relationship Id="rId23" Type="http://schemas.openxmlformats.org/officeDocument/2006/relationships/hyperlink" Target="https://leetcode.com/problems/find-the-k-beauty-of-a-number/" TargetMode="External"/><Relationship Id="rId22" Type="http://schemas.openxmlformats.org/officeDocument/2006/relationships/hyperlink" Target="https://leetcode.com/problems/search-insert-position/" TargetMode="External"/><Relationship Id="rId21" Type="http://schemas.openxmlformats.org/officeDocument/2006/relationships/hyperlink" Target="https://leetcode.com/problems/sort-the-people/" TargetMode="External"/><Relationship Id="rId20" Type="http://schemas.openxmlformats.org/officeDocument/2006/relationships/hyperlink" Target="https://leetcode.com/problems/minimum-difference-between-highest-and-lowest-of-k-scores/" TargetMode="External"/><Relationship Id="rId2" Type="http://schemas.openxmlformats.org/officeDocument/2006/relationships/hyperlink" Target="https://leetcode.com/problems/add-digits/" TargetMode="External"/><Relationship Id="rId19" Type="http://schemas.openxmlformats.org/officeDocument/2006/relationships/hyperlink" Target="https://leetcode.com/problems/minimum-absolute-difference/" TargetMode="External"/><Relationship Id="rId18" Type="http://schemas.openxmlformats.org/officeDocument/2006/relationships/hyperlink" Target="https://leetcode.com/problems/minimum-recolors-to-get-k-consecutive-black-blocks/" TargetMode="External"/><Relationship Id="rId17" Type="http://schemas.openxmlformats.org/officeDocument/2006/relationships/hyperlink" Target="https://leetcode.com/problems/maximum-average-subarray-i/" TargetMode="External"/><Relationship Id="rId16" Type="http://schemas.openxmlformats.org/officeDocument/2006/relationships/hyperlink" Target="https://leetcode.com/problems/substrings-of-size-three-with-distinct-characters/" TargetMode="External"/><Relationship Id="rId15" Type="http://schemas.openxmlformats.org/officeDocument/2006/relationships/hyperlink" Target="https://leetcode.com/problems/reverse-words-in-a-string-iii/" TargetMode="External"/><Relationship Id="rId14" Type="http://schemas.openxmlformats.org/officeDocument/2006/relationships/hyperlink" Target="https://leetcode.com/problems/merge-sorted-array/" TargetMode="External"/><Relationship Id="rId13" Type="http://schemas.openxmlformats.org/officeDocument/2006/relationships/hyperlink" Target="https://leetcode.com/problems/reverse-prefix-of-word/" TargetMode="External"/><Relationship Id="rId12" Type="http://schemas.openxmlformats.org/officeDocument/2006/relationships/hyperlink" Target="https://leetcode.com/problems/di-string-match/" TargetMode="External"/><Relationship Id="rId11" Type="http://schemas.openxmlformats.org/officeDocument/2006/relationships/hyperlink" Target="https://leetcode.com/problems/maximum-product-of-two-elements-in-an-array/" TargetMode="External"/><Relationship Id="rId10" Type="http://schemas.openxmlformats.org/officeDocument/2006/relationships/hyperlink" Target="https://leetcode.com/problems/remove-element/" TargetMode="External"/><Relationship Id="rId1" Type="http://schemas.openxmlformats.org/officeDocument/2006/relationships/hyperlink" Target="https://leetcode.com/problems/plus-one/"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leetcode.com/problems/pancake-sorting/" TargetMode="External"/><Relationship Id="rId8" Type="http://schemas.openxmlformats.org/officeDocument/2006/relationships/hyperlink" Target="https://leetcode.com/problems/number-of-substrings-containing-all-three-characters/   -- Try optimized with proper sliding window" TargetMode="External"/><Relationship Id="rId7" Type="http://schemas.openxmlformats.org/officeDocument/2006/relationships/hyperlink" Target="https://leetcode.com/problems/longest-nice-substring/" TargetMode="External"/><Relationship Id="rId6" Type="http://schemas.openxmlformats.org/officeDocument/2006/relationships/hyperlink" Target="https://leetcode.com/problems/number-of-sub-arrays-of-size-k-and-average-greater-than-or-equal-to-threshold/" TargetMode="External"/><Relationship Id="rId5" Type="http://schemas.openxmlformats.org/officeDocument/2006/relationships/hyperlink" Target="https://leetcode.com/problems/maximum-enemy-forts-that-can-be-captured/" TargetMode="External"/><Relationship Id="rId4" Type="http://schemas.openxmlformats.org/officeDocument/2006/relationships/hyperlink" Target="https://leetcode.com/problems/assign-cookies/" TargetMode="External"/><Relationship Id="rId3" Type="http://schemas.openxmlformats.org/officeDocument/2006/relationships/hyperlink" Target="https://leetcode.com/problems/remove-duplicates-from-sorted-array-ii/description/" TargetMode="External"/><Relationship Id="rId2" Type="http://schemas.openxmlformats.org/officeDocument/2006/relationships/hyperlink" Target="https://leetcode.com/problems/sort-colors/ - Try with dutch algo" TargetMode="External"/><Relationship Id="rId18" Type="http://schemas.openxmlformats.org/officeDocument/2006/relationships/hyperlink" Target="https://leetcode.com/problems/contains-duplicate-ii/" TargetMode="External"/><Relationship Id="rId17" Type="http://schemas.openxmlformats.org/officeDocument/2006/relationships/hyperlink" Target="https://leetcode.com/problems/find-the-k-beauty-of-a-number/description/" TargetMode="External"/><Relationship Id="rId16" Type="http://schemas.openxmlformats.org/officeDocument/2006/relationships/hyperlink" Target="https://leetcode.com/problems/fruit-into-baskets/description/" TargetMode="External"/><Relationship Id="rId15" Type="http://schemas.openxmlformats.org/officeDocument/2006/relationships/hyperlink" Target="https://leetcode.com/problems/longest-substring-without-repeating-characters/description/" TargetMode="External"/><Relationship Id="rId14" Type="http://schemas.openxmlformats.org/officeDocument/2006/relationships/hyperlink" Target="https://leetcode.com/problems/find-all-anagrams-in-a-string/description/" TargetMode="External"/><Relationship Id="rId13" Type="http://schemas.openxmlformats.org/officeDocument/2006/relationships/hyperlink" Target="https://leetcode.com/problems/move-zeroes/" TargetMode="External"/><Relationship Id="rId12" Type="http://schemas.openxmlformats.org/officeDocument/2006/relationships/hyperlink" Target="https://leetcode.com/problems/flipping-an-image/" TargetMode="External"/><Relationship Id="rId11" Type="http://schemas.openxmlformats.org/officeDocument/2006/relationships/hyperlink" Target="https://leetcode.com/problems/find-k-closest-elements/" TargetMode="External"/><Relationship Id="rId10" Type="http://schemas.openxmlformats.org/officeDocument/2006/relationships/hyperlink" Target="https://leetcode.com/problems/minimum-number-of-swaps-to-make-the-string-balanced/" TargetMode="External"/><Relationship Id="rId1" Type="http://schemas.openxmlformats.org/officeDocument/2006/relationships/hyperlink" Target="https://leetcode.com/problems/container-with-most-wat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topLeftCell="A33" workbookViewId="0">
      <selection activeCell="D35" sqref="D35"/>
    </sheetView>
  </sheetViews>
  <sheetFormatPr defaultColWidth="12.6333333333333" defaultRowHeight="15.75" customHeight="1"/>
  <cols>
    <col min="4" max="4" width="11" customWidth="1"/>
    <col min="5" max="9" width="25.6333333333333" customWidth="1"/>
  </cols>
  <sheetData>
    <row r="1" ht="24" spans="1:26">
      <c r="A1" s="1" t="str">
        <f>IFERROR(__xludf.DUMMYFUNCTION("importrange(""https://docs.google.com/spreadsheets/d/17oVcButb1QtnjAAkJn9KYHmCV7wjkREv44dcMPxD7fA/"", ""'DSA HW Question'!A:Z"")"),"Date")</f>
        <v>Date</v>
      </c>
      <c r="B1" s="1" t="str">
        <f>IFERROR(__xludf.DUMMYFUNCTION("""COMPUTED_VALUE"""),"Week #")</f>
        <v>Week #</v>
      </c>
      <c r="C1" s="1" t="str">
        <f>IFERROR(__xludf.DUMMYFUNCTION("""COMPUTED_VALUE"""),"Day #")</f>
        <v>Day #</v>
      </c>
      <c r="D1" s="1" t="str">
        <f>IFERROR(__xludf.DUMMYFUNCTION("""COMPUTED_VALUE"""),"Number of Questions")</f>
        <v>Number of Questions</v>
      </c>
      <c r="E1" s="1" t="str">
        <f>IFERROR(__xludf.DUMMYFUNCTION("""COMPUTED_VALUE"""),"Question 1")</f>
        <v>Question 1</v>
      </c>
      <c r="F1" s="1" t="str">
        <f>IFERROR(__xludf.DUMMYFUNCTION("""COMPUTED_VALUE"""),"Question 2")</f>
        <v>Question 2</v>
      </c>
      <c r="G1" s="1" t="str">
        <f>IFERROR(__xludf.DUMMYFUNCTION("""COMPUTED_VALUE"""),"Question 3")</f>
        <v>Question 3</v>
      </c>
      <c r="H1" s="1" t="str">
        <f>IFERROR(__xludf.DUMMYFUNCTION("""COMPUTED_VALUE"""),"Question 4")</f>
        <v>Question 4</v>
      </c>
      <c r="I1" s="3"/>
      <c r="J1" s="3"/>
      <c r="K1" s="3"/>
      <c r="L1" s="3"/>
      <c r="M1" s="3"/>
      <c r="N1" s="3"/>
      <c r="O1" s="3"/>
      <c r="P1" s="3"/>
      <c r="Q1" s="3"/>
      <c r="R1" s="3"/>
      <c r="S1" s="3"/>
      <c r="T1" s="3"/>
      <c r="U1" s="3"/>
      <c r="V1" s="3"/>
      <c r="W1" s="3"/>
      <c r="X1" s="3"/>
      <c r="Y1" s="3"/>
      <c r="Z1" s="3"/>
    </row>
    <row r="2" ht="144" customHeight="1" spans="1:26">
      <c r="A2" s="2">
        <f>IFERROR(__xludf.DUMMYFUNCTION("""COMPUTED_VALUE"""),45040)</f>
        <v>45040</v>
      </c>
      <c r="B2" s="3" t="str">
        <f>IFERROR(__xludf.DUMMYFUNCTION("""COMPUTED_VALUE"""),"Week1")</f>
        <v>Week1</v>
      </c>
      <c r="C2" s="3" t="str">
        <f>IFERROR(__xludf.DUMMYFUNCTION("""COMPUTED_VALUE"""),"Day1")</f>
        <v>Day1</v>
      </c>
      <c r="D2" s="3">
        <f>IFERROR(__xludf.DUMMYFUNCTION("""COMPUTED_VALUE"""),3)</f>
        <v>3</v>
      </c>
      <c r="E2" s="3" t="str">
        <f>IFERROR(__xludf.DUMMYFUNCTION("""COMPUTED_VALUE"""),"Pyramid Program
    * 
   * * 
  * * * 
 * * * * 
* * * * *")</f>
        <v>Pyramid Program
    * 
   * * 
  * * * 
 * * * * 
* * * * *</v>
      </c>
      <c r="F2" s="9" t="str">
        <f>IFERROR(__xludf.DUMMYFUNCTION("""COMPUTED_VALUE"""),"https://leetcode.com/problems/plus-one/")</f>
        <v>https://leetcode.com/problems/plus-one/</v>
      </c>
      <c r="G2" s="3" t="str">
        <f>IFERROR(__xludf.DUMMYFUNCTION("""COMPUTED_VALUE"""),"Implement below methods using array
        a. add to the specific index
        b. print the array value as string
        c. contains
        d. remove a value
        e. trim to the given length")</f>
        <v>Implement below methods using array
        a. add to the specific index
        b. print the array value as string
        c. contains
        d. remove a value
        e. trim to the given length</v>
      </c>
      <c r="H2" s="3"/>
      <c r="I2" s="3"/>
      <c r="J2" s="3"/>
      <c r="K2" s="3"/>
      <c r="L2" s="3"/>
      <c r="M2" s="3"/>
      <c r="N2" s="3"/>
      <c r="O2" s="3"/>
      <c r="P2" s="3"/>
      <c r="Q2" s="3"/>
      <c r="R2" s="3"/>
      <c r="S2" s="3"/>
      <c r="T2" s="3"/>
      <c r="U2" s="3"/>
      <c r="V2" s="3"/>
      <c r="W2" s="3"/>
      <c r="X2" s="3"/>
      <c r="Y2" s="3"/>
      <c r="Z2" s="3"/>
    </row>
    <row r="3" ht="58.5" customHeight="1" spans="1:26">
      <c r="A3" s="2">
        <f>IFERROR(__xludf.DUMMYFUNCTION("""COMPUTED_VALUE"""),45041)</f>
        <v>45041</v>
      </c>
      <c r="B3" s="3" t="str">
        <f>IFERROR(__xludf.DUMMYFUNCTION("""COMPUTED_VALUE"""),"Week1")</f>
        <v>Week1</v>
      </c>
      <c r="C3" s="3" t="str">
        <f>IFERROR(__xludf.DUMMYFUNCTION("""COMPUTED_VALUE"""),"Day2")</f>
        <v>Day2</v>
      </c>
      <c r="D3" s="3">
        <f>IFERROR(__xludf.DUMMYFUNCTION("""COMPUTED_VALUE"""),3)</f>
        <v>3</v>
      </c>
      <c r="E3" s="3" t="str">
        <f>IFERROR(__xludf.DUMMYFUNCTION("""COMPUTED_VALUE"""),"Diamond Shape Pattern Program in Java
Enter the number of rows: 5
    *
   ***
  *****
 *******
*********
 *******
  *****
   ***
    *")</f>
        <v>Diamond Shape Pattern Program in Java
Enter the number of rows: 5
    *
   ***
  *****
 *******
*********
 *******
  *****
   ***
    *</v>
      </c>
      <c r="F3" s="9" t="str">
        <f>IFERROR(__xludf.DUMMYFUNCTION("""COMPUTED_VALUE"""),"https://leetcode.com/problems/add-digits/")</f>
        <v>https://leetcode.com/problems/add-digits/</v>
      </c>
      <c r="G3" s="3" t="str">
        <f>IFERROR(__xludf.DUMMYFUNCTION("""COMPUTED_VALUE"""),"Remove the first and last occurance of a given number in the input array
input = {1,2,3,4,5,1}, number = 1
output = {2,3,5}")</f>
        <v>Remove the first and last occurance of a given number in the input array
input = {1,2,3,4,5,1}, number = 1
output = {2,3,5}</v>
      </c>
      <c r="H3" s="3"/>
      <c r="I3" s="3"/>
      <c r="J3" s="3" t="str">
        <f>IFERROR(__xludf.DUMMYFUNCTION("""COMPUTED_VALUE"""),"Week1")</f>
        <v>Week1</v>
      </c>
      <c r="K3" s="3" t="str">
        <f>IFERROR(__xludf.DUMMYFUNCTION("""COMPUTED_VALUE"""),"Pyramid Program
    * 
   * * 
  * * * 
 * * * * 
* * * * *")</f>
        <v>Pyramid Program
    * 
   * * 
  * * * 
 * * * * 
* * * * *</v>
      </c>
      <c r="L3" s="3" t="str">
        <f>IFERROR(__xludf.DUMMYFUNCTION("""COMPUTED_VALUE"""),"Diamond Shape Pattern Program in Java
Enter the number of rows: 5
    *
   ***
  *****
 *******
*********
 *******
  *****
   ***
    *")</f>
        <v>Diamond Shape Pattern Program in Java
Enter the number of rows: 5
    *
   ***
  *****
 *******
*********
 *******
  *****
   ***
    *</v>
      </c>
      <c r="M3" s="3" t="str">
        <f>IFERROR(__xludf.DUMMYFUNCTION("""COMPUTED_VALUE"""),"Right Pascal’s Triangle
Enter the number of rows: 5
* 
* * 
* * * 
* * * * 
* * * * * 
* * * * 
* * * 
* * 
* ")</f>
        <v>Right Pascal’s Triangle
Enter the number of rows: 5
* 
* * 
* * * 
* * * * 
* * * * * 
* * * * 
* * * 
* * 
* </v>
      </c>
      <c r="N3" s="3"/>
      <c r="O3" s="3"/>
      <c r="P3" s="3"/>
      <c r="Q3" s="3"/>
      <c r="R3" s="3"/>
      <c r="S3" s="3"/>
      <c r="T3" s="3"/>
      <c r="U3" s="3"/>
      <c r="V3" s="3"/>
      <c r="W3" s="3"/>
      <c r="X3" s="3"/>
      <c r="Y3" s="3"/>
      <c r="Z3" s="3"/>
    </row>
    <row r="4" ht="58.5" customHeight="1" spans="1:26">
      <c r="A4" s="2">
        <f>IFERROR(__xludf.DUMMYFUNCTION("""COMPUTED_VALUE"""),45042)</f>
        <v>45042</v>
      </c>
      <c r="B4" s="3" t="str">
        <f>IFERROR(__xludf.DUMMYFUNCTION("""COMPUTED_VALUE"""),"Week1")</f>
        <v>Week1</v>
      </c>
      <c r="C4" s="3" t="str">
        <f>IFERROR(__xludf.DUMMYFUNCTION("""COMPUTED_VALUE"""),"Day3")</f>
        <v>Day3</v>
      </c>
      <c r="D4" s="3">
        <f>IFERROR(__xludf.DUMMYFUNCTION("""COMPUTED_VALUE"""),3)</f>
        <v>3</v>
      </c>
      <c r="E4" s="3" t="str">
        <f>IFERROR(__xludf.DUMMYFUNCTION("""COMPUTED_VALUE"""),"Right Pascal’s Triangle
Enter the number of rows: 5
* 
* * 
* * * 
* * * * 
* * * * * 
* * * * 
* * * 
* * 
* ")</f>
        <v>Right Pascal’s Triangle
Enter the number of rows: 5
* 
* * 
* * * 
* * * * 
* * * * * 
* * * * 
* * * 
* * 
* </v>
      </c>
      <c r="F4" s="9" t="str">
        <f>IFERROR(__xludf.DUMMYFUNCTION("""COMPUTED_VALUE"""),"https://leetcode.com/problems/power-of-two/")</f>
        <v>https://leetcode.com/problems/power-of-two/</v>
      </c>
      <c r="G4" s="3" t="str">
        <f>IFERROR(__xludf.DUMMYFUNCTION("""COMPUTED_VALUE"""),"Remove all occurrence of a number which is present in the given index number input = {1,2,3,4,5,1}, number = 5 output = {2,3,4,5}")</f>
        <v>Remove all occurrence of a number which is present in the given index number input = {1,2,3,4,5,1}, number = 5 output = {2,3,4,5}</v>
      </c>
      <c r="H4" s="3"/>
      <c r="I4" s="3"/>
      <c r="J4" s="3" t="str">
        <f>IFERROR(__xludf.DUMMYFUNCTION("""COMPUTED_VALUE"""),"Week2")</f>
        <v>Week2</v>
      </c>
      <c r="K4" s="9" t="str">
        <f>IFERROR(__xludf.DUMMYFUNCTION("""COMPUTED_VALUE"""),"https://leetcode.com/problems/plus-one/")</f>
        <v>https://leetcode.com/problems/plus-one/</v>
      </c>
      <c r="L4" s="9" t="str">
        <f>IFERROR(__xludf.DUMMYFUNCTION("""COMPUTED_VALUE"""),"https://leetcode.com/problems/add-digits/")</f>
        <v>https://leetcode.com/problems/add-digits/</v>
      </c>
      <c r="M4" s="9" t="str">
        <f>IFERROR(__xludf.DUMMYFUNCTION("""COMPUTED_VALUE"""),"https://leetcode.com/problems/power-of-two/")</f>
        <v>https://leetcode.com/problems/power-of-two/</v>
      </c>
      <c r="N4" s="3"/>
      <c r="O4" s="3"/>
      <c r="P4" s="3"/>
      <c r="Q4" s="3"/>
      <c r="R4" s="3"/>
      <c r="S4" s="3"/>
      <c r="T4" s="3"/>
      <c r="U4" s="3"/>
      <c r="V4" s="3"/>
      <c r="W4" s="3"/>
      <c r="X4" s="3"/>
      <c r="Y4" s="3"/>
      <c r="Z4" s="3"/>
    </row>
    <row r="5" ht="58.5" customHeight="1" spans="1:26">
      <c r="A5" s="2">
        <f>IFERROR(__xludf.DUMMYFUNCTION("""COMPUTED_VALUE"""),45043)</f>
        <v>45043</v>
      </c>
      <c r="B5" s="3" t="str">
        <f>IFERROR(__xludf.DUMMYFUNCTION("""COMPUTED_VALUE"""),"Week1")</f>
        <v>Week1</v>
      </c>
      <c r="C5" s="3" t="str">
        <f>IFERROR(__xludf.DUMMYFUNCTION("""COMPUTED_VALUE"""),"Day4")</f>
        <v>Day4</v>
      </c>
      <c r="D5" s="3">
        <f>IFERROR(__xludf.DUMMYFUNCTION("""COMPUTED_VALUE"""),2)</f>
        <v>2</v>
      </c>
      <c r="E5" s="3" t="str">
        <f>IFERROR(__xludf.DUMMYFUNCTION("""COMPUTED_VALUE"""),"Sandglass Star Pattern
Enter the number of rows: 5
* * * * * 
 * * * * 
  * * * 
   * * 
    * 
    * 
   * * 
  * * * 
 * * * * 
* * * * * ")</f>
        <v>Sandglass Star Pattern
Enter the number of rows: 5
* * * * * 
 * * * * 
  * * * 
   * * 
    * 
    * 
   * * 
  * * * 
 * * * * 
* * * * * </v>
      </c>
      <c r="F5" s="9" t="str">
        <f>IFERROR(__xludf.DUMMYFUNCTION("""COMPUTED_VALUE"""),"https://leetcode.com/problems/missing-number/")</f>
        <v>https://leetcode.com/problems/missing-number/</v>
      </c>
      <c r="G5" s="3"/>
      <c r="H5" s="3"/>
      <c r="I5" s="3"/>
      <c r="J5" s="3" t="str">
        <f>IFERROR(__xludf.DUMMYFUNCTION("""COMPUTED_VALUE"""),"Week3")</f>
        <v>Week3</v>
      </c>
      <c r="K5" s="3" t="str">
        <f>IFERROR(__xludf.DUMMYFUNCTION("""COMPUTED_VALUE"""),"Implement below methods using array
        a. add to the specific index
        b. print the array value as string
        c. contains
        d. remove a value
        e. trim to the given length")</f>
        <v>Implement below methods using array
        a. add to the specific index
        b. print the array value as string
        c. contains
        d. remove a value
        e. trim to the given length</v>
      </c>
      <c r="L5" s="3" t="str">
        <f>IFERROR(__xludf.DUMMYFUNCTION("""COMPUTED_VALUE"""),"Remove the first and last occurance of a given number in the input array
input = {1,2,3,4,5,1}, number = 1
output = {2,3,5}")</f>
        <v>Remove the first and last occurance of a given number in the input array
input = {1,2,3,4,5,1}, number = 1
output = {2,3,5}</v>
      </c>
      <c r="M5" s="3" t="str">
        <f>IFERROR(__xludf.DUMMYFUNCTION("""COMPUTED_VALUE"""),"Remove all occurrence of a number which is present in the given index number input = {1,2,3,4,5,1}, number = 5 output = {2,3,4,5}")</f>
        <v>Remove all occurrence of a number which is present in the given index number input = {1,2,3,4,5,1}, number = 5 output = {2,3,4,5}</v>
      </c>
      <c r="N5" s="3"/>
      <c r="O5" s="3"/>
      <c r="P5" s="3"/>
      <c r="Q5" s="3"/>
      <c r="R5" s="3"/>
      <c r="S5" s="3"/>
      <c r="T5" s="3"/>
      <c r="U5" s="3"/>
      <c r="V5" s="3"/>
      <c r="W5" s="3"/>
      <c r="X5" s="3"/>
      <c r="Y5" s="3"/>
      <c r="Z5" s="3"/>
    </row>
    <row r="6" ht="58.5" customHeight="1" spans="1:26">
      <c r="A6" s="2">
        <f>IFERROR(__xludf.DUMMYFUNCTION("""COMPUTED_VALUE"""),45044)</f>
        <v>45044</v>
      </c>
      <c r="B6" s="3" t="str">
        <f>IFERROR(__xludf.DUMMYFUNCTION("""COMPUTED_VALUE"""),"Week1")</f>
        <v>Week1</v>
      </c>
      <c r="C6" s="3" t="str">
        <f>IFERROR(__xludf.DUMMYFUNCTION("""COMPUTED_VALUE"""),"Day5")</f>
        <v>Day5</v>
      </c>
      <c r="D6" s="3">
        <f>IFERROR(__xludf.DUMMYFUNCTION("""COMPUTED_VALUE"""),3)</f>
        <v>3</v>
      </c>
      <c r="E6" s="3" t="str">
        <f>IFERROR(__xludf.DUMMYFUNCTION("""COMPUTED_VALUE"""),"Diamond Pattern in Java
Enter a Character between A to Z : F
     A
    B B
   C   C
  D     D
 E       E
F         F
 E       E
  D     D
   C   C
    B B
     A")</f>
        <v>Diamond Pattern in Java
Enter a Character between A to Z : F
     A
    B B
   C   C
  D     D
 E       E
F         F
 E       E
  D     D
   C   C
    B B
     A</v>
      </c>
      <c r="F6" s="9" t="str">
        <f>IFERROR(__xludf.DUMMYFUNCTION("""COMPUTED_VALUE"""),"https://leetcode.com/problems/count-of-matches-in-tournament/")</f>
        <v>https://leetcode.com/problems/count-of-matches-in-tournament/</v>
      </c>
      <c r="G6" s="9" t="str">
        <f>IFERROR(__xludf.DUMMYFUNCTION("""COMPUTED_VALUE"""),"https://leetcode.com/problems/maximum-69-number/")</f>
        <v>https://leetcode.com/problems/maximum-69-number/</v>
      </c>
      <c r="H6" s="3"/>
      <c r="I6" s="3"/>
      <c r="J6" s="3" t="str">
        <f>IFERROR(__xludf.DUMMYFUNCTION("""COMPUTED_VALUE"""),"Week4")</f>
        <v>Week4</v>
      </c>
      <c r="K6" s="3"/>
      <c r="L6" s="3"/>
      <c r="M6" s="3"/>
      <c r="N6" s="3"/>
      <c r="O6" s="3"/>
      <c r="P6" s="3"/>
      <c r="Q6" s="3"/>
      <c r="R6" s="3"/>
      <c r="S6" s="3"/>
      <c r="T6" s="3"/>
      <c r="U6" s="3"/>
      <c r="V6" s="3"/>
      <c r="W6" s="3"/>
      <c r="X6" s="3"/>
      <c r="Y6" s="3"/>
      <c r="Z6" s="3"/>
    </row>
    <row r="7" ht="58.5" customHeight="1" spans="1:26">
      <c r="A7" s="2">
        <f>IFERROR(__xludf.DUMMYFUNCTION("""COMPUTED_VALUE"""),45047)</f>
        <v>45047</v>
      </c>
      <c r="B7" s="3" t="str">
        <f>IFERROR(__xludf.DUMMYFUNCTION("""COMPUTED_VALUE"""),"Week2")</f>
        <v>Week2</v>
      </c>
      <c r="C7" s="3" t="str">
        <f>IFERROR(__xludf.DUMMYFUNCTION("""COMPUTED_VALUE"""),"Day1")</f>
        <v>Day1</v>
      </c>
      <c r="D7" s="3">
        <f>IFERROR(__xludf.DUMMYFUNCTION("""COMPUTED_VALUE"""),2)</f>
        <v>2</v>
      </c>
      <c r="E7" s="9" t="str">
        <f>IFERROR(__xludf.DUMMYFUNCTION("""COMPUTED_VALUE"""),"https://leetcode.com/problems/move-zeroes/")</f>
        <v>https://leetcode.com/problems/move-zeroes/</v>
      </c>
      <c r="F7" s="11" t="str">
        <f>IFERROR(__xludf.DUMMYFUNCTION("""COMPUTED_VALUE"""),"https://leetcode.com/problems/remove-duplicates-from-sorted-array/")</f>
        <v>https://leetcode.com/problems/remove-duplicates-from-sorted-array/</v>
      </c>
      <c r="G7" s="3"/>
      <c r="H7" s="3"/>
      <c r="I7" s="3"/>
      <c r="J7" s="3" t="str">
        <f>IFERROR(__xludf.DUMMYFUNCTION("""COMPUTED_VALUE"""),"Week5")</f>
        <v>Week5</v>
      </c>
      <c r="K7" s="3"/>
      <c r="L7" s="3"/>
      <c r="M7" s="3"/>
      <c r="N7" s="3"/>
      <c r="O7" s="3"/>
      <c r="P7" s="3"/>
      <c r="Q7" s="3"/>
      <c r="R7" s="3"/>
      <c r="S7" s="3"/>
      <c r="T7" s="3"/>
      <c r="U7" s="3"/>
      <c r="V7" s="3"/>
      <c r="W7" s="3"/>
      <c r="X7" s="3"/>
      <c r="Y7" s="3"/>
      <c r="Z7" s="3"/>
    </row>
    <row r="8" ht="58.5" customHeight="1" spans="1:26">
      <c r="A8" s="2">
        <f>IFERROR(__xludf.DUMMYFUNCTION("""COMPUTED_VALUE"""),45048)</f>
        <v>45048</v>
      </c>
      <c r="B8" s="3" t="str">
        <f>IFERROR(__xludf.DUMMYFUNCTION("""COMPUTED_VALUE"""),"Week2")</f>
        <v>Week2</v>
      </c>
      <c r="C8" s="3" t="str">
        <f>IFERROR(__xludf.DUMMYFUNCTION("""COMPUTED_VALUE"""),"Day2")</f>
        <v>Day2</v>
      </c>
      <c r="D8" s="3">
        <f>IFERROR(__xludf.DUMMYFUNCTION("""COMPUTED_VALUE"""),2)</f>
        <v>2</v>
      </c>
      <c r="E8" s="9" t="str">
        <f>IFERROR(__xludf.DUMMYFUNCTION("""COMPUTED_VALUE"""),"https://leetcode.com/problems/merge-strings-alternately/description/")</f>
        <v>https://leetcode.com/problems/merge-strings-alternately/description/</v>
      </c>
      <c r="F8" s="9" t="str">
        <f>IFERROR(__xludf.DUMMYFUNCTION("""COMPUTED_VALUE"""),"https://leetcode.com/problems/remove-element/")</f>
        <v>https://leetcode.com/problems/remove-element/</v>
      </c>
      <c r="G8" s="3"/>
      <c r="H8" s="3"/>
      <c r="I8" s="3"/>
      <c r="J8" s="3" t="str">
        <f>IFERROR(__xludf.DUMMYFUNCTION("""COMPUTED_VALUE"""),"Week6")</f>
        <v>Week6</v>
      </c>
      <c r="K8" s="3"/>
      <c r="L8" s="3"/>
      <c r="M8" s="3"/>
      <c r="N8" s="3"/>
      <c r="O8" s="3"/>
      <c r="P8" s="3"/>
      <c r="Q8" s="3"/>
      <c r="R8" s="3"/>
      <c r="S8" s="3"/>
      <c r="T8" s="3"/>
      <c r="U8" s="3"/>
      <c r="V8" s="3"/>
      <c r="W8" s="3"/>
      <c r="X8" s="3"/>
      <c r="Y8" s="3"/>
      <c r="Z8" s="3"/>
    </row>
    <row r="9" ht="58.5" customHeight="1" spans="1:26">
      <c r="A9" s="2">
        <f>IFERROR(__xludf.DUMMYFUNCTION("""COMPUTED_VALUE"""),45049)</f>
        <v>45049</v>
      </c>
      <c r="B9" s="3" t="str">
        <f>IFERROR(__xludf.DUMMYFUNCTION("""COMPUTED_VALUE"""),"Week2")</f>
        <v>Week2</v>
      </c>
      <c r="C9" s="3" t="str">
        <f>IFERROR(__xludf.DUMMYFUNCTION("""COMPUTED_VALUE"""),"Day3")</f>
        <v>Day3</v>
      </c>
      <c r="D9" s="3">
        <f>IFERROR(__xludf.DUMMYFUNCTION("""COMPUTED_VALUE"""),2)</f>
        <v>2</v>
      </c>
      <c r="E9" s="9" t="str">
        <f>IFERROR(__xludf.DUMMYFUNCTION("""COMPUTED_VALUE"""),"https://leetcode.com/problems/maximum-product-of-two-elements-in-an-array/")</f>
        <v>https://leetcode.com/problems/maximum-product-of-two-elements-in-an-array/</v>
      </c>
      <c r="F9" s="9" t="str">
        <f>IFERROR(__xludf.DUMMYFUNCTION("""COMPUTED_VALUE"""),"https://leetcode.com/problems/di-string-match/")</f>
        <v>https://leetcode.com/problems/di-string-match/</v>
      </c>
      <c r="G9" s="3"/>
      <c r="H9" s="3"/>
      <c r="I9" s="3"/>
      <c r="J9" s="3" t="str">
        <f>IFERROR(__xludf.DUMMYFUNCTION("""COMPUTED_VALUE"""),"Week8")</f>
        <v>Week8</v>
      </c>
      <c r="K9" s="3"/>
      <c r="L9" s="3"/>
      <c r="M9" s="3"/>
      <c r="N9" s="3"/>
      <c r="O9" s="3"/>
      <c r="P9" s="3"/>
      <c r="Q9" s="3"/>
      <c r="R9" s="3"/>
      <c r="S9" s="3"/>
      <c r="T9" s="3"/>
      <c r="U9" s="3"/>
      <c r="V9" s="3"/>
      <c r="W9" s="3"/>
      <c r="X9" s="3"/>
      <c r="Y9" s="3"/>
      <c r="Z9" s="3"/>
    </row>
    <row r="10" ht="58.5" customHeight="1" spans="1:26">
      <c r="A10" s="2">
        <f>IFERROR(__xludf.DUMMYFUNCTION("""COMPUTED_VALUE"""),45050)</f>
        <v>45050</v>
      </c>
      <c r="B10" s="3" t="str">
        <f>IFERROR(__xludf.DUMMYFUNCTION("""COMPUTED_VALUE"""),"Week2")</f>
        <v>Week2</v>
      </c>
      <c r="C10" s="3" t="str">
        <f>IFERROR(__xludf.DUMMYFUNCTION("""COMPUTED_VALUE"""),"Day4")</f>
        <v>Day4</v>
      </c>
      <c r="D10" s="3">
        <f>IFERROR(__xludf.DUMMYFUNCTION("""COMPUTED_VALUE"""),2)</f>
        <v>2</v>
      </c>
      <c r="E10" s="9" t="str">
        <f>IFERROR(__xludf.DUMMYFUNCTION("""COMPUTED_VALUE"""),"https://leetcode.com/problems/reverse-prefix-of-word/")</f>
        <v>https://leetcode.com/problems/reverse-prefix-of-word/</v>
      </c>
      <c r="F10" s="10" t="str">
        <f>IFERROR(__xludf.DUMMYFUNCTION("""COMPUTED_VALUE"""),"https://leetcode.com/problems/remove-element/")</f>
        <v>https://leetcode.com/problems/remove-element/</v>
      </c>
      <c r="G10" s="3" t="s">
        <v>0</v>
      </c>
      <c r="H10" s="3"/>
      <c r="I10" s="3"/>
      <c r="J10" s="3" t="str">
        <f>IFERROR(__xludf.DUMMYFUNCTION("""COMPUTED_VALUE"""),"Week9")</f>
        <v>Week9</v>
      </c>
      <c r="K10" s="3"/>
      <c r="L10" s="3"/>
      <c r="M10" s="3"/>
      <c r="N10" s="3"/>
      <c r="O10" s="3"/>
      <c r="P10" s="3"/>
      <c r="Q10" s="3"/>
      <c r="R10" s="3"/>
      <c r="S10" s="3"/>
      <c r="T10" s="3"/>
      <c r="U10" s="3"/>
      <c r="V10" s="3"/>
      <c r="W10" s="3"/>
      <c r="X10" s="3"/>
      <c r="Y10" s="3"/>
      <c r="Z10" s="3"/>
    </row>
    <row r="11" ht="58.5" customHeight="1" spans="1:26">
      <c r="A11" s="2">
        <f>IFERROR(__xludf.DUMMYFUNCTION("""COMPUTED_VALUE"""),45051)</f>
        <v>45051</v>
      </c>
      <c r="B11" s="3" t="str">
        <f>IFERROR(__xludf.DUMMYFUNCTION("""COMPUTED_VALUE"""),"Week2")</f>
        <v>Week2</v>
      </c>
      <c r="C11" s="3" t="str">
        <f>IFERROR(__xludf.DUMMYFUNCTION("""COMPUTED_VALUE"""),"Day5")</f>
        <v>Day5</v>
      </c>
      <c r="D11" s="3">
        <f>IFERROR(__xludf.DUMMYFUNCTION("""COMPUTED_VALUE"""),2)</f>
        <v>2</v>
      </c>
      <c r="E11" s="9" t="str">
        <f>IFERROR(__xludf.DUMMYFUNCTION("""COMPUTED_VALUE"""),"https://leetcode.com/problems/merge-sorted-array/")</f>
        <v>https://leetcode.com/problems/merge-sorted-array/</v>
      </c>
      <c r="F11" s="11" t="str">
        <f>IFERROR(__xludf.DUMMYFUNCTION("""COMPUTED_VALUE"""),"https://leetcode.com/problems/reverse-words-in-a-string-iii/")</f>
        <v>https://leetcode.com/problems/reverse-words-in-a-string-iii/</v>
      </c>
      <c r="G11" s="3"/>
      <c r="H11" s="3"/>
      <c r="I11" s="3"/>
      <c r="J11" s="3" t="str">
        <f>IFERROR(__xludf.DUMMYFUNCTION("""COMPUTED_VALUE"""),"Week10")</f>
        <v>Week10</v>
      </c>
      <c r="K11" s="3"/>
      <c r="L11" s="3"/>
      <c r="M11" s="3"/>
      <c r="N11" s="3"/>
      <c r="O11" s="3"/>
      <c r="P11" s="3"/>
      <c r="Q11" s="3"/>
      <c r="R11" s="3"/>
      <c r="S11" s="3"/>
      <c r="T11" s="3"/>
      <c r="U11" s="3"/>
      <c r="V11" s="3"/>
      <c r="W11" s="3"/>
      <c r="X11" s="3"/>
      <c r="Y11" s="3"/>
      <c r="Z11" s="3"/>
    </row>
    <row r="12" ht="58.5" customHeight="1" spans="1:26">
      <c r="A12" s="2">
        <f>IFERROR(__xludf.DUMMYFUNCTION("""COMPUTED_VALUE"""),45054)</f>
        <v>45054</v>
      </c>
      <c r="B12" s="3" t="str">
        <f>IFERROR(__xludf.DUMMYFUNCTION("""COMPUTED_VALUE"""),"Week3")</f>
        <v>Week3</v>
      </c>
      <c r="C12" s="3" t="str">
        <f>IFERROR(__xludf.DUMMYFUNCTION("""COMPUTED_VALUE"""),"Day1")</f>
        <v>Day1</v>
      </c>
      <c r="D12" s="3">
        <f>IFERROR(__xludf.DUMMYFUNCTION("""COMPUTED_VALUE"""),2)</f>
        <v>2</v>
      </c>
      <c r="E12" s="9" t="str">
        <f>IFERROR(__xludf.DUMMYFUNCTION("""COMPUTED_VALUE"""),"https://leetcode.com/problems/substrings-of-size-three-with-distinct-characters/")</f>
        <v>https://leetcode.com/problems/substrings-of-size-three-with-distinct-characters/</v>
      </c>
      <c r="F12" s="9" t="str">
        <f>IFERROR(__xludf.DUMMYFUNCTION("""COMPUTED_VALUE"""),"https://leetcode.com/problems/maximum-average-subarray-i/")</f>
        <v>https://leetcode.com/problems/maximum-average-subarray-i/</v>
      </c>
      <c r="G12" s="3"/>
      <c r="H12" s="3"/>
      <c r="I12" s="3"/>
      <c r="J12" s="3" t="str">
        <f>IFERROR(__xludf.DUMMYFUNCTION("""COMPUTED_VALUE"""),"Week11")</f>
        <v>Week11</v>
      </c>
      <c r="K12" s="3"/>
      <c r="L12" s="3"/>
      <c r="M12" s="3"/>
      <c r="N12" s="3"/>
      <c r="O12" s="3"/>
      <c r="P12" s="3"/>
      <c r="Q12" s="3"/>
      <c r="R12" s="3"/>
      <c r="S12" s="3"/>
      <c r="T12" s="3"/>
      <c r="U12" s="3"/>
      <c r="V12" s="3"/>
      <c r="W12" s="3"/>
      <c r="X12" s="3"/>
      <c r="Y12" s="3"/>
      <c r="Z12" s="3"/>
    </row>
    <row r="13" ht="58.5" customHeight="1" spans="1:26">
      <c r="A13" s="2">
        <f>IFERROR(__xludf.DUMMYFUNCTION("""COMPUTED_VALUE"""),45055)</f>
        <v>45055</v>
      </c>
      <c r="B13" s="3" t="str">
        <f>IFERROR(__xludf.DUMMYFUNCTION("""COMPUTED_VALUE"""),"Week3")</f>
        <v>Week3</v>
      </c>
      <c r="C13" s="3" t="str">
        <f>IFERROR(__xludf.DUMMYFUNCTION("""COMPUTED_VALUE"""),"Day2")</f>
        <v>Day2</v>
      </c>
      <c r="D13" s="3">
        <f>IFERROR(__xludf.DUMMYFUNCTION("""COMPUTED_VALUE"""),2)</f>
        <v>2</v>
      </c>
      <c r="E13" s="11" t="str">
        <f>IFERROR(__xludf.DUMMYFUNCTION("""COMPUTED_VALUE"""),"https://leetcode.com/problems/minimum-recolors-to-get-k-consecutive-black-blocks/")</f>
        <v>https://leetcode.com/problems/minimum-recolors-to-get-k-consecutive-black-blocks/</v>
      </c>
      <c r="F13" s="9" t="str">
        <f>IFERROR(__xludf.DUMMYFUNCTION("""COMPUTED_VALUE"""),"https://leetcode.com/problems/minimum-absolute-difference/")</f>
        <v>https://leetcode.com/problems/minimum-absolute-difference/</v>
      </c>
      <c r="G13" s="3"/>
      <c r="H13" s="3"/>
      <c r="I13" s="3"/>
      <c r="J13" s="3" t="str">
        <f>IFERROR(__xludf.DUMMYFUNCTION("""COMPUTED_VALUE"""),"Week12")</f>
        <v>Week12</v>
      </c>
      <c r="K13" s="3"/>
      <c r="L13" s="3"/>
      <c r="M13" s="3"/>
      <c r="N13" s="3"/>
      <c r="O13" s="3"/>
      <c r="P13" s="3"/>
      <c r="Q13" s="3"/>
      <c r="R13" s="3"/>
      <c r="S13" s="3"/>
      <c r="T13" s="3"/>
      <c r="U13" s="3"/>
      <c r="V13" s="3"/>
      <c r="W13" s="3"/>
      <c r="X13" s="3"/>
      <c r="Y13" s="3"/>
      <c r="Z13" s="3"/>
    </row>
    <row r="14" ht="58.5" customHeight="1" spans="1:26">
      <c r="A14" s="2">
        <f>IFERROR(__xludf.DUMMYFUNCTION("""COMPUTED_VALUE"""),45056)</f>
        <v>45056</v>
      </c>
      <c r="B14" s="3" t="str">
        <f>IFERROR(__xludf.DUMMYFUNCTION("""COMPUTED_VALUE"""),"Week3")</f>
        <v>Week3</v>
      </c>
      <c r="C14" s="3" t="str">
        <f>IFERROR(__xludf.DUMMYFUNCTION("""COMPUTED_VALUE"""),"Day3")</f>
        <v>Day3</v>
      </c>
      <c r="D14" s="3">
        <f>IFERROR(__xludf.DUMMYFUNCTION("""COMPUTED_VALUE"""),3)</f>
        <v>3</v>
      </c>
      <c r="E14" s="9" t="str">
        <f>IFERROR(__xludf.DUMMYFUNCTION("""COMPUTED_VALUE"""),"https://leetcode.com/problems/minimum-difference-between-highest-and-lowest-of-k-scores/")</f>
        <v>https://leetcode.com/problems/minimum-difference-between-highest-and-lowest-of-k-scores/</v>
      </c>
      <c r="F14" s="9" t="str">
        <f>IFERROR(__xludf.DUMMYFUNCTION("""COMPUTED_VALUE"""),"https://leetcode.com/problems/sort-the-people/")</f>
        <v>https://leetcode.com/problems/sort-the-people/</v>
      </c>
      <c r="G14" s="9" t="str">
        <f>IFERROR(__xludf.DUMMYFUNCTION("""COMPUTED_VALUE"""),"https://leetcode.com/problems/search-insert-position/")</f>
        <v>https://leetcode.com/problems/search-insert-position/</v>
      </c>
      <c r="H14" s="3"/>
      <c r="I14" s="3"/>
      <c r="J14" s="3" t="str">
        <f>IFERROR(__xludf.DUMMYFUNCTION("""COMPUTED_VALUE"""),"Week13")</f>
        <v>Week13</v>
      </c>
      <c r="K14" s="3"/>
      <c r="L14" s="3"/>
      <c r="M14" s="3"/>
      <c r="N14" s="3"/>
      <c r="O14" s="3"/>
      <c r="P14" s="3"/>
      <c r="Q14" s="3"/>
      <c r="R14" s="3"/>
      <c r="S14" s="3"/>
      <c r="T14" s="3"/>
      <c r="U14" s="3"/>
      <c r="V14" s="3"/>
      <c r="W14" s="3"/>
      <c r="X14" s="3"/>
      <c r="Y14" s="3"/>
      <c r="Z14" s="3"/>
    </row>
    <row r="15" ht="58.5" customHeight="1" spans="1:26">
      <c r="A15" s="2">
        <f>IFERROR(__xludf.DUMMYFUNCTION("""COMPUTED_VALUE"""),45057)</f>
        <v>45057</v>
      </c>
      <c r="B15" s="3" t="str">
        <f>IFERROR(__xludf.DUMMYFUNCTION("""COMPUTED_VALUE"""),"Week3")</f>
        <v>Week3</v>
      </c>
      <c r="C15" s="3" t="str">
        <f>IFERROR(__xludf.DUMMYFUNCTION("""COMPUTED_VALUE"""),"Day4")</f>
        <v>Day4</v>
      </c>
      <c r="D15" s="3">
        <f>IFERROR(__xludf.DUMMYFUNCTION("""COMPUTED_VALUE"""),2)</f>
        <v>2</v>
      </c>
      <c r="E15" s="9" t="str">
        <f>IFERROR(__xludf.DUMMYFUNCTION("""COMPUTED_VALUE"""),"https://leetcode.com/problems/find-the-k-beauty-of-a-number/")</f>
        <v>https://leetcode.com/problems/find-the-k-beauty-of-a-number/</v>
      </c>
      <c r="F15" s="9" t="str">
        <f>IFERROR(__xludf.DUMMYFUNCTION("""COMPUTED_VALUE"""),"https://leetcode.com/problems/sorting-the-sentence/")</f>
        <v>https://leetcode.com/problems/sorting-the-sentence/</v>
      </c>
      <c r="G15" s="3"/>
      <c r="H15" s="3"/>
      <c r="I15" s="3"/>
      <c r="J15" s="3"/>
      <c r="K15" s="3"/>
      <c r="L15" s="3"/>
      <c r="M15" s="3"/>
      <c r="N15" s="3"/>
      <c r="O15" s="3"/>
      <c r="P15" s="3"/>
      <c r="Q15" s="3"/>
      <c r="R15" s="3"/>
      <c r="S15" s="3"/>
      <c r="T15" s="3"/>
      <c r="U15" s="3"/>
      <c r="V15" s="3"/>
      <c r="W15" s="3"/>
      <c r="X15" s="3"/>
      <c r="Y15" s="3"/>
      <c r="Z15" s="3"/>
    </row>
    <row r="16" ht="58.5" customHeight="1" spans="1:26">
      <c r="A16" s="2">
        <f>IFERROR(__xludf.DUMMYFUNCTION("""COMPUTED_VALUE"""),45058)</f>
        <v>45058</v>
      </c>
      <c r="B16" s="3" t="str">
        <f>IFERROR(__xludf.DUMMYFUNCTION("""COMPUTED_VALUE"""),"Week3")</f>
        <v>Week3</v>
      </c>
      <c r="C16" s="3" t="str">
        <f>IFERROR(__xludf.DUMMYFUNCTION("""COMPUTED_VALUE"""),"Day5")</f>
        <v>Day5</v>
      </c>
      <c r="D16" s="3">
        <f>IFERROR(__xludf.DUMMYFUNCTION("""COMPUTED_VALUE"""),3)</f>
        <v>3</v>
      </c>
      <c r="E16" s="9" t="str">
        <f>IFERROR(__xludf.DUMMYFUNCTION("""COMPUTED_VALUE"""),"https://leetcode.com/problems/contains-duplicate-ii/")</f>
        <v>https://leetcode.com/problems/contains-duplicate-ii/</v>
      </c>
      <c r="F16" s="9" t="str">
        <f>IFERROR(__xludf.DUMMYFUNCTION("""COMPUTED_VALUE"""),"https://leetcode.com/problems/majority-element/")</f>
        <v>https://leetcode.com/problems/majority-element/</v>
      </c>
      <c r="G16" s="9" t="str">
        <f>IFERROR(__xludf.DUMMYFUNCTION("""COMPUTED_VALUE"""),"https://leetcode.com/problems/find-smallest-letter-greater-than-target/")</f>
        <v>https://leetcode.com/problems/find-smallest-letter-greater-than-target/</v>
      </c>
      <c r="H16" s="3"/>
      <c r="I16" s="3"/>
      <c r="J16" s="3"/>
      <c r="K16" s="3"/>
      <c r="L16" s="3"/>
      <c r="M16" s="3"/>
      <c r="N16" s="3"/>
      <c r="O16" s="3"/>
      <c r="P16" s="3"/>
      <c r="Q16" s="3"/>
      <c r="R16" s="3"/>
      <c r="S16" s="3"/>
      <c r="T16" s="3"/>
      <c r="U16" s="3"/>
      <c r="V16" s="3"/>
      <c r="W16" s="3"/>
      <c r="X16" s="3"/>
      <c r="Y16" s="3"/>
      <c r="Z16" s="3"/>
    </row>
    <row r="17" ht="96" spans="1:26">
      <c r="A17" s="2">
        <f>IFERROR(__xludf.DUMMYFUNCTION("""COMPUTED_VALUE"""),45061)</f>
        <v>45061</v>
      </c>
      <c r="B17" s="3" t="str">
        <f>IFERROR(__xludf.DUMMYFUNCTION("""COMPUTED_VALUE"""),"Week4")</f>
        <v>Week4</v>
      </c>
      <c r="C17" s="3" t="str">
        <f>IFERROR(__xludf.DUMMYFUNCTION("""COMPUTED_VALUE"""),"Day1")</f>
        <v>Day1</v>
      </c>
      <c r="D17" s="3">
        <f>IFERROR(__xludf.DUMMYFUNCTION("""COMPUTED_VALUE"""),3)</f>
        <v>3</v>
      </c>
      <c r="E17" s="10" t="str">
        <f>IFERROR(__xludf.DUMMYFUNCTION("""COMPUTED_VALUE"""),"https://leetcode.com/problems/merge-two-sorted-lists/")</f>
        <v>https://leetcode.com/problems/merge-two-sorted-lists/</v>
      </c>
      <c r="F17" s="9" t="str">
        <f>IFERROR(__xludf.DUMMYFUNCTION("""COMPUTED_VALUE"""),"https://leetcode.com/problems/baseball-game/")</f>
        <v>https://leetcode.com/problems/baseball-game/</v>
      </c>
      <c r="G17" s="12" t="str">
        <f>IFERROR(__xludf.DUMMYFUNCTION("""COMPUTED_VALUE"""),"Create and implement Single and Doubly linkedlist with below methods:
1. get(int index) - returns th eleement in the given index
2. indexOf(int element) - return the index of the element or -1")</f>
        <v>Create and implement Single and Doubly linkedlist with below methods:
1. get(int index) - returns th eleement in the given index
2. indexOf(int element) - return the index of the element or -1</v>
      </c>
      <c r="H17" s="3"/>
      <c r="I17" s="3"/>
      <c r="J17" s="3"/>
      <c r="K17" s="3"/>
      <c r="L17" s="3"/>
      <c r="M17" s="3"/>
      <c r="N17" s="3"/>
      <c r="O17" s="3"/>
      <c r="P17" s="3"/>
      <c r="Q17" s="3"/>
      <c r="R17" s="3"/>
      <c r="S17" s="3"/>
      <c r="T17" s="3"/>
      <c r="U17" s="3"/>
      <c r="V17" s="3"/>
      <c r="W17" s="3"/>
      <c r="X17" s="3"/>
      <c r="Y17" s="3"/>
      <c r="Z17" s="3"/>
    </row>
    <row r="18" ht="120" spans="1:26">
      <c r="A18" s="2">
        <f>IFERROR(__xludf.DUMMYFUNCTION("""COMPUTED_VALUE"""),45062)</f>
        <v>45062</v>
      </c>
      <c r="B18" s="3" t="str">
        <f>IFERROR(__xludf.DUMMYFUNCTION("""COMPUTED_VALUE"""),"Week4")</f>
        <v>Week4</v>
      </c>
      <c r="C18" s="3" t="str">
        <f>IFERROR(__xludf.DUMMYFUNCTION("""COMPUTED_VALUE"""),"Day2")</f>
        <v>Day2</v>
      </c>
      <c r="D18" s="3">
        <f>IFERROR(__xludf.DUMMYFUNCTION("""COMPUTED_VALUE"""),3)</f>
        <v>3</v>
      </c>
      <c r="E18" s="11" t="str">
        <f>IFERROR(__xludf.DUMMYFUNCTION("""COMPUTED_VALUE"""),"https://leetcode.com/problems/remove-duplicates-from-sorted-list/")</f>
        <v>https://leetcode.com/problems/remove-duplicates-from-sorted-list/</v>
      </c>
      <c r="F18" s="9" t="str">
        <f>IFERROR(__xludf.DUMMYFUNCTION("""COMPUTED_VALUE"""),"https://leetcode.com/problems/backspace-string-compare/")</f>
        <v>https://leetcode.com/problems/backspace-string-compare/</v>
      </c>
      <c r="G18" s="12" t="str">
        <f>IFERROR(__xludf.DUMMYFUNCTION("""COMPUTED_VALUE"""),"Create and implement Single and Doubly linkedlist with below methods
1. lastIndexOf(int element) - return the index of the element or -1
2. addAll(LinkedList list, int index) - add the new List to the existing List at specific index")</f>
        <v>Create and implement Single and Doubly linkedlist with below methods
1. lastIndexOf(int element) - return the index of the element or -1
2. addAll(LinkedList list, int index) - add the new List to the existing List at specific index</v>
      </c>
      <c r="H18" s="3"/>
      <c r="I18" s="3"/>
      <c r="J18" s="3"/>
      <c r="K18" s="3"/>
      <c r="L18" s="3"/>
      <c r="M18" s="3"/>
      <c r="N18" s="3"/>
      <c r="O18" s="3"/>
      <c r="P18" s="3"/>
      <c r="Q18" s="3"/>
      <c r="R18" s="3"/>
      <c r="S18" s="3"/>
      <c r="T18" s="3"/>
      <c r="U18" s="3"/>
      <c r="V18" s="3"/>
      <c r="W18" s="3"/>
      <c r="X18" s="3"/>
      <c r="Y18" s="3"/>
      <c r="Z18" s="3"/>
    </row>
    <row r="19" ht="84" spans="1:26">
      <c r="A19" s="2">
        <f>IFERROR(__xludf.DUMMYFUNCTION("""COMPUTED_VALUE"""),45063)</f>
        <v>45063</v>
      </c>
      <c r="B19" s="3" t="str">
        <f>IFERROR(__xludf.DUMMYFUNCTION("""COMPUTED_VALUE"""),"Week4")</f>
        <v>Week4</v>
      </c>
      <c r="C19" s="3" t="str">
        <f>IFERROR(__xludf.DUMMYFUNCTION("""COMPUTED_VALUE"""),"Day3")</f>
        <v>Day3</v>
      </c>
      <c r="D19" s="3">
        <f>IFERROR(__xludf.DUMMYFUNCTION("""COMPUTED_VALUE"""),3)</f>
        <v>3</v>
      </c>
      <c r="E19" s="11" t="str">
        <f>IFERROR(__xludf.DUMMYFUNCTION("""COMPUTED_VALUE"""),"https://leetcode.com/problems/remove-linked-list-elements/")</f>
        <v>https://leetcode.com/problems/remove-linked-list-elements/</v>
      </c>
      <c r="F19" s="9" t="str">
        <f>IFERROR(__xludf.DUMMYFUNCTION("""COMPUTED_VALUE"""),"https://leetcode.com/problems/remove-all-adjacent-duplicates-in-string/")</f>
        <v>https://leetcode.com/problems/remove-all-adjacent-duplicates-in-string/</v>
      </c>
      <c r="G19" s="12" t="str">
        <f>IFERROR(__xludf.DUMMYFUNCTION("""COMPUTED_VALUE"""),"Create and implement Single and Doubly linkedlist with below methods
1. removeFirst() - remove first element in the List
2. removeLast() - remove last element in the List")</f>
        <v>Create and implement Single and Doubly linkedlist with below methods
1. removeFirst() - remove first element in the List
2. removeLast() - remove last element in the List</v>
      </c>
      <c r="H19" s="3"/>
      <c r="I19" s="3"/>
      <c r="J19" s="3"/>
      <c r="K19" s="3"/>
      <c r="L19" s="3"/>
      <c r="M19" s="3"/>
      <c r="N19" s="3"/>
      <c r="O19" s="3"/>
      <c r="P19" s="3"/>
      <c r="Q19" s="3"/>
      <c r="R19" s="3"/>
      <c r="S19" s="3"/>
      <c r="T19" s="3"/>
      <c r="U19" s="3"/>
      <c r="V19" s="3"/>
      <c r="W19" s="3"/>
      <c r="X19" s="3"/>
      <c r="Y19" s="3"/>
      <c r="Z19" s="3"/>
    </row>
    <row r="20" ht="58.5" customHeight="1" spans="1:26">
      <c r="A20" s="2">
        <f>IFERROR(__xludf.DUMMYFUNCTION("""COMPUTED_VALUE"""),45064)</f>
        <v>45064</v>
      </c>
      <c r="B20" s="3" t="str">
        <f>IFERROR(__xludf.DUMMYFUNCTION("""COMPUTED_VALUE"""),"Week4")</f>
        <v>Week4</v>
      </c>
      <c r="C20" s="3" t="str">
        <f>IFERROR(__xludf.DUMMYFUNCTION("""COMPUTED_VALUE"""),"Day4")</f>
        <v>Day4</v>
      </c>
      <c r="D20" s="3">
        <f>IFERROR(__xludf.DUMMYFUNCTION("""COMPUTED_VALUE"""),2)</f>
        <v>2</v>
      </c>
      <c r="E20" s="11" t="str">
        <f>IFERROR(__xludf.DUMMYFUNCTION("""COMPUTED_VALUE"""),"https://leetcode.com/problems/reverse-linked-list/")</f>
        <v>https://leetcode.com/problems/reverse-linked-list/</v>
      </c>
      <c r="F20" s="9" t="str">
        <f>IFERROR(__xludf.DUMMYFUNCTION("""COMPUTED_VALUE"""),"https://leetcode.com/problems/make-the-string-great/")</f>
        <v>https://leetcode.com/problems/make-the-string-great/</v>
      </c>
      <c r="G20" s="13"/>
      <c r="H20" s="3"/>
      <c r="I20" s="3"/>
      <c r="J20" s="3"/>
      <c r="K20" s="3"/>
      <c r="L20" s="3"/>
      <c r="M20" s="3"/>
      <c r="N20" s="3"/>
      <c r="O20" s="3"/>
      <c r="P20" s="3"/>
      <c r="Q20" s="3"/>
      <c r="R20" s="3"/>
      <c r="S20" s="3"/>
      <c r="T20" s="3"/>
      <c r="U20" s="3"/>
      <c r="V20" s="3"/>
      <c r="W20" s="3"/>
      <c r="X20" s="3"/>
      <c r="Y20" s="3"/>
      <c r="Z20" s="3"/>
    </row>
    <row r="21" ht="58.5" customHeight="1" spans="1:26">
      <c r="A21" s="2">
        <f>IFERROR(__xludf.DUMMYFUNCTION("""COMPUTED_VALUE"""),45065)</f>
        <v>45065</v>
      </c>
      <c r="B21" s="3" t="str">
        <f>IFERROR(__xludf.DUMMYFUNCTION("""COMPUTED_VALUE"""),"Week4")</f>
        <v>Week4</v>
      </c>
      <c r="C21" s="3" t="str">
        <f>IFERROR(__xludf.DUMMYFUNCTION("""COMPUTED_VALUE"""),"Day5")</f>
        <v>Day5</v>
      </c>
      <c r="D21" s="3">
        <f>IFERROR(__xludf.DUMMYFUNCTION("""COMPUTED_VALUE"""),2)</f>
        <v>2</v>
      </c>
      <c r="E21" s="11" t="str">
        <f>IFERROR(__xludf.DUMMYFUNCTION("""COMPUTED_VALUE"""),"https://leetcode.com/problems/palindrome-linked-list/")</f>
        <v>https://leetcode.com/problems/palindrome-linked-list/</v>
      </c>
      <c r="F21" s="9" t="str">
        <f>IFERROR(__xludf.DUMMYFUNCTION("""COMPUTED_VALUE"""),"https://leetcode.com/problems/crawler-log-folder/")</f>
        <v>https://leetcode.com/problems/crawler-log-folder/</v>
      </c>
      <c r="G21" s="3"/>
      <c r="H21" s="3"/>
      <c r="I21" s="3"/>
      <c r="J21" s="3"/>
      <c r="K21" s="3"/>
      <c r="L21" s="3"/>
      <c r="M21" s="3"/>
      <c r="N21" s="3"/>
      <c r="O21" s="3"/>
      <c r="P21" s="3"/>
      <c r="Q21" s="3"/>
      <c r="R21" s="3"/>
      <c r="S21" s="3"/>
      <c r="T21" s="3"/>
      <c r="U21" s="3"/>
      <c r="V21" s="3"/>
      <c r="W21" s="3"/>
      <c r="X21" s="3"/>
      <c r="Y21" s="3"/>
      <c r="Z21" s="3"/>
    </row>
    <row r="22" ht="58.5" customHeight="1" spans="1:26">
      <c r="A22" s="2">
        <f>IFERROR(__xludf.DUMMYFUNCTION("""COMPUTED_VALUE"""),45068)</f>
        <v>45068</v>
      </c>
      <c r="B22" s="3" t="str">
        <f>IFERROR(__xludf.DUMMYFUNCTION("""COMPUTED_VALUE"""),"Week5")</f>
        <v>Week5</v>
      </c>
      <c r="C22" s="3" t="str">
        <f>IFERROR(__xludf.DUMMYFUNCTION("""COMPUTED_VALUE"""),"Day1")</f>
        <v>Day1</v>
      </c>
      <c r="D22" s="3">
        <f>IFERROR(__xludf.DUMMYFUNCTION("""COMPUTED_VALUE"""),3)</f>
        <v>3</v>
      </c>
      <c r="E22" s="9" t="str">
        <f>IFERROR(__xludf.DUMMYFUNCTION("""COMPUTED_VALUE"""),"https://leetcode.com/problems/long-pressed-name/")</f>
        <v>https://leetcode.com/problems/long-pressed-name/</v>
      </c>
      <c r="F22" s="11" t="str">
        <f>IFERROR(__xludf.DUMMYFUNCTION("""COMPUTED_VALUE"""),"https://leetcode.com/problems/middle-of-the-linked-list/")</f>
        <v>https://leetcode.com/problems/middle-of-the-linked-list/</v>
      </c>
      <c r="G22" s="9" t="str">
        <f>IFERROR(__xludf.DUMMYFUNCTION("""COMPUTED_VALUE"""),"https://leetcode.com/problems/number-of-students-unable-to-eat-lunch/")</f>
        <v>https://leetcode.com/problems/number-of-students-unable-to-eat-lunch/</v>
      </c>
      <c r="H22" s="3"/>
      <c r="I22" s="3"/>
      <c r="J22" s="3"/>
      <c r="K22" s="3"/>
      <c r="L22" s="3"/>
      <c r="M22" s="3"/>
      <c r="N22" s="3"/>
      <c r="O22" s="3"/>
      <c r="P22" s="3"/>
      <c r="Q22" s="3"/>
      <c r="R22" s="3"/>
      <c r="S22" s="3"/>
      <c r="T22" s="3"/>
      <c r="U22" s="3"/>
      <c r="V22" s="3"/>
      <c r="W22" s="3"/>
      <c r="X22" s="3"/>
      <c r="Y22" s="3"/>
      <c r="Z22" s="3"/>
    </row>
    <row r="23" ht="58.5" customHeight="1" spans="1:26">
      <c r="A23" s="2">
        <f>IFERROR(__xludf.DUMMYFUNCTION("""COMPUTED_VALUE"""),45069)</f>
        <v>45069</v>
      </c>
      <c r="B23" s="3" t="str">
        <f>IFERROR(__xludf.DUMMYFUNCTION("""COMPUTED_VALUE"""),"Week5")</f>
        <v>Week5</v>
      </c>
      <c r="C23" s="3" t="str">
        <f>IFERROR(__xludf.DUMMYFUNCTION("""COMPUTED_VALUE"""),"Day2")</f>
        <v>Day2</v>
      </c>
      <c r="D23" s="3">
        <f>IFERROR(__xludf.DUMMYFUNCTION("""COMPUTED_VALUE"""),3)</f>
        <v>3</v>
      </c>
      <c r="E23" s="9" t="str">
        <f>IFERROR(__xludf.DUMMYFUNCTION("""COMPUTED_VALUE"""),"https://leetcode.com/problems/is-subsequence/")</f>
        <v>https://leetcode.com/problems/is-subsequence/</v>
      </c>
      <c r="F23" s="11" t="str">
        <f>IFERROR(__xludf.DUMMYFUNCTION("""COMPUTED_VALUE"""),"https://leetcode.com/problems/remove-nth-node-from-end-of-list/")</f>
        <v>https://leetcode.com/problems/remove-nth-node-from-end-of-list/</v>
      </c>
      <c r="G23" s="9" t="str">
        <f>IFERROR(__xludf.DUMMYFUNCTION("""COMPUTED_VALUE"""),"https://leetcode.com/problems/goal-parser-interpretation/")</f>
        <v>https://leetcode.com/problems/goal-parser-interpretation/</v>
      </c>
      <c r="H23" s="3"/>
      <c r="I23" s="3"/>
      <c r="J23" s="3"/>
      <c r="K23" s="3"/>
      <c r="L23" s="3"/>
      <c r="M23" s="3"/>
      <c r="N23" s="3"/>
      <c r="O23" s="3"/>
      <c r="P23" s="3"/>
      <c r="Q23" s="3"/>
      <c r="R23" s="3"/>
      <c r="S23" s="3"/>
      <c r="T23" s="3"/>
      <c r="U23" s="3"/>
      <c r="V23" s="3"/>
      <c r="W23" s="3"/>
      <c r="X23" s="3"/>
      <c r="Y23" s="3"/>
      <c r="Z23" s="3"/>
    </row>
    <row r="24" ht="58.5" customHeight="1" spans="1:26">
      <c r="A24" s="2">
        <f>IFERROR(__xludf.DUMMYFUNCTION("""COMPUTED_VALUE"""),45070)</f>
        <v>45070</v>
      </c>
      <c r="B24" s="3" t="str">
        <f>IFERROR(__xludf.DUMMYFUNCTION("""COMPUTED_VALUE"""),"Week5")</f>
        <v>Week5</v>
      </c>
      <c r="C24" s="3" t="str">
        <f>IFERROR(__xludf.DUMMYFUNCTION("""COMPUTED_VALUE"""),"Day3")</f>
        <v>Day3</v>
      </c>
      <c r="D24" s="3">
        <f>IFERROR(__xludf.DUMMYFUNCTION("""COMPUTED_VALUE"""),3)</f>
        <v>3</v>
      </c>
      <c r="E24" s="9" t="str">
        <f>IFERROR(__xludf.DUMMYFUNCTION("""COMPUTED_VALUE"""),"https://leetcode.com/problems/implement-queue-using-stacks/")</f>
        <v>https://leetcode.com/problems/implement-queue-using-stacks/</v>
      </c>
      <c r="F24" s="3" t="str">
        <f>IFERROR(__xludf.DUMMYFUNCTION("""COMPUTED_VALUE"""),"https://leetcode.com/problems/defanging-an-ip-address/(Should not use replace function)")</f>
        <v>https://leetcode.com/problems/defanging-an-ip-address/(Should not use replace function)</v>
      </c>
      <c r="G24" s="9" t="str">
        <f>IFERROR(__xludf.DUMMYFUNCTION("""COMPUTED_VALUE"""),"https://leetcode.com/problems/rings-and-rods/")</f>
        <v>https://leetcode.com/problems/rings-and-rods/</v>
      </c>
      <c r="H24" s="3"/>
      <c r="I24" s="3"/>
      <c r="J24" s="3"/>
      <c r="K24" s="3"/>
      <c r="L24" s="3"/>
      <c r="M24" s="3"/>
      <c r="N24" s="3"/>
      <c r="O24" s="3"/>
      <c r="P24" s="3"/>
      <c r="Q24" s="3"/>
      <c r="R24" s="3"/>
      <c r="S24" s="3"/>
      <c r="T24" s="3"/>
      <c r="U24" s="3"/>
      <c r="V24" s="3"/>
      <c r="W24" s="3"/>
      <c r="X24" s="3"/>
      <c r="Y24" s="3"/>
      <c r="Z24" s="3"/>
    </row>
    <row r="25" ht="58.5" customHeight="1" spans="1:26">
      <c r="A25" s="2">
        <f>IFERROR(__xludf.DUMMYFUNCTION("""COMPUTED_VALUE"""),45071)</f>
        <v>45071</v>
      </c>
      <c r="B25" s="3" t="str">
        <f>IFERROR(__xludf.DUMMYFUNCTION("""COMPUTED_VALUE"""),"Week5")</f>
        <v>Week5</v>
      </c>
      <c r="C25" s="3" t="str">
        <f>IFERROR(__xludf.DUMMYFUNCTION("""COMPUTED_VALUE"""),"Day4")</f>
        <v>Day4</v>
      </c>
      <c r="D25" s="3">
        <f>IFERROR(__xludf.DUMMYFUNCTION("""COMPUTED_VALUE"""),3)</f>
        <v>3</v>
      </c>
      <c r="E25" s="9" t="str">
        <f>IFERROR(__xludf.DUMMYFUNCTION("""COMPUTED_VALUE"""),"https://leetcode.com/problems/implement-stack-using-queues/")</f>
        <v>https://leetcode.com/problems/implement-stack-using-queues/</v>
      </c>
      <c r="F25" s="3" t="str">
        <f>IFERROR(__xludf.DUMMYFUNCTION("""COMPUTED_VALUE"""),"https://leetcode.com/problems/final-value-of-variable-after-performing-operations/ (Should not use String equals method)")</f>
        <v>https://leetcode.com/problems/final-value-of-variable-after-performing-operations/ (Should not use String equals method)</v>
      </c>
      <c r="G25" s="3" t="str">
        <f>IFERROR(__xludf.DUMMYFUNCTION("""COMPUTED_VALUE"""),"https://leetcode.com/problems/rotate-list/ (In-place)")</f>
        <v>https://leetcode.com/problems/rotate-list/ (In-place)</v>
      </c>
      <c r="H25" s="3"/>
      <c r="I25" s="3"/>
      <c r="J25" s="3"/>
      <c r="K25" s="3"/>
      <c r="L25" s="3"/>
      <c r="M25" s="3"/>
      <c r="N25" s="3"/>
      <c r="O25" s="3"/>
      <c r="P25" s="3"/>
      <c r="Q25" s="3"/>
      <c r="R25" s="3"/>
      <c r="S25" s="3"/>
      <c r="T25" s="3"/>
      <c r="U25" s="3"/>
      <c r="V25" s="3"/>
      <c r="W25" s="3"/>
      <c r="X25" s="3"/>
      <c r="Y25" s="3"/>
      <c r="Z25" s="3"/>
    </row>
    <row r="26" ht="58.5" customHeight="1" spans="1:26">
      <c r="A26" s="2">
        <f>IFERROR(__xludf.DUMMYFUNCTION("""COMPUTED_VALUE"""),45072)</f>
        <v>45072</v>
      </c>
      <c r="B26" s="3" t="str">
        <f>IFERROR(__xludf.DUMMYFUNCTION("""COMPUTED_VALUE"""),"Week5")</f>
        <v>Week5</v>
      </c>
      <c r="C26" s="3" t="str">
        <f>IFERROR(__xludf.DUMMYFUNCTION("""COMPUTED_VALUE"""),"Day5")</f>
        <v>Day5</v>
      </c>
      <c r="D26" s="3">
        <f>IFERROR(__xludf.DUMMYFUNCTION("""COMPUTED_VALUE"""),2)</f>
        <v>2</v>
      </c>
      <c r="E26" s="9" t="str">
        <f>IFERROR(__xludf.DUMMYFUNCTION("""COMPUTED_VALUE"""),"https://leetcode.com/problems/split-a-string-in-balanced-strings/")</f>
        <v>https://leetcode.com/problems/split-a-string-in-balanced-strings/</v>
      </c>
      <c r="F26" s="11" t="str">
        <f>IFERROR(__xludf.DUMMYFUNCTION("""COMPUTED_VALUE"""),"https://leetcode.com/problems/reverse-linked-list-ii/")</f>
        <v>https://leetcode.com/problems/reverse-linked-list-ii/</v>
      </c>
      <c r="G26" s="3"/>
      <c r="H26" s="3"/>
      <c r="I26" s="3"/>
      <c r="J26" s="3"/>
      <c r="K26" s="3"/>
      <c r="L26" s="3"/>
      <c r="M26" s="3"/>
      <c r="N26" s="3"/>
      <c r="O26" s="3"/>
      <c r="P26" s="3"/>
      <c r="Q26" s="3"/>
      <c r="R26" s="3"/>
      <c r="S26" s="3"/>
      <c r="T26" s="3"/>
      <c r="U26" s="3"/>
      <c r="V26" s="3"/>
      <c r="W26" s="3"/>
      <c r="X26" s="3"/>
      <c r="Y26" s="3"/>
      <c r="Z26" s="3"/>
    </row>
    <row r="27" ht="58.5" customHeight="1" spans="1:26">
      <c r="A27" s="2">
        <f>IFERROR(__xludf.DUMMYFUNCTION("""COMPUTED_VALUE"""),45075)</f>
        <v>45075</v>
      </c>
      <c r="B27" s="3" t="str">
        <f>IFERROR(__xludf.DUMMYFUNCTION("""COMPUTED_VALUE"""),"Week6")</f>
        <v>Week6</v>
      </c>
      <c r="C27" s="3" t="str">
        <f>IFERROR(__xludf.DUMMYFUNCTION("""COMPUTED_VALUE"""),"Day1")</f>
        <v>Day1</v>
      </c>
      <c r="D27" s="3">
        <f>IFERROR(__xludf.DUMMYFUNCTION("""COMPUTED_VALUE"""),2)</f>
        <v>2</v>
      </c>
      <c r="E27" s="10" t="str">
        <f>IFERROR(__xludf.DUMMYFUNCTION("""COMPUTED_VALUE"""),"https://leetcode.com/problems/swap-nodes-in-pairs/")</f>
        <v>https://leetcode.com/problems/swap-nodes-in-pairs/</v>
      </c>
      <c r="F27" s="10" t="str">
        <f>IFERROR(__xludf.DUMMYFUNCTION("""COMPUTED_VALUE"""),"https://leetcode.com/problems/find-the-index-of-the-first-occurrence-in-a-string/")</f>
        <v>https://leetcode.com/problems/find-the-index-of-the-first-occurrence-in-a-string/</v>
      </c>
      <c r="G27" s="3"/>
      <c r="H27" s="3"/>
      <c r="I27" s="3"/>
      <c r="J27" s="3"/>
      <c r="K27" s="3"/>
      <c r="L27" s="3"/>
      <c r="M27" s="3"/>
      <c r="N27" s="3"/>
      <c r="O27" s="3"/>
      <c r="P27" s="3"/>
      <c r="Q27" s="3"/>
      <c r="R27" s="3"/>
      <c r="S27" s="3"/>
      <c r="T27" s="3"/>
      <c r="U27" s="3"/>
      <c r="V27" s="3"/>
      <c r="W27" s="3"/>
      <c r="X27" s="3"/>
      <c r="Y27" s="3"/>
      <c r="Z27" s="3"/>
    </row>
    <row r="28" ht="58.5" customHeight="1" spans="1:26">
      <c r="A28" s="2">
        <f>IFERROR(__xludf.DUMMYFUNCTION("""COMPUTED_VALUE"""),45076)</f>
        <v>45076</v>
      </c>
      <c r="B28" s="3" t="str">
        <f>IFERROR(__xludf.DUMMYFUNCTION("""COMPUTED_VALUE"""),"Week6")</f>
        <v>Week6</v>
      </c>
      <c r="C28" s="3" t="str">
        <f>IFERROR(__xludf.DUMMYFUNCTION("""COMPUTED_VALUE"""),"Day2")</f>
        <v>Day2</v>
      </c>
      <c r="D28" s="3">
        <f>IFERROR(__xludf.DUMMYFUNCTION("""COMPUTED_VALUE"""),3)</f>
        <v>3</v>
      </c>
      <c r="E28" s="3" t="str">
        <f>IFERROR(__xludf.DUMMYFUNCTION("""COMPUTED_VALUE"""),"https://leetcode.com/problems/reverse-only-letters/ (Without inbuilt functions and HashMap)")</f>
        <v>https://leetcode.com/problems/reverse-only-letters/ (Without inbuilt functions and HashMap)</v>
      </c>
      <c r="F28" s="9" t="str">
        <f>IFERROR(__xludf.DUMMYFUNCTION("""COMPUTED_VALUE"""),"https://leetcode.com/problems/minimum-common-value/")</f>
        <v>https://leetcode.com/problems/minimum-common-value/</v>
      </c>
      <c r="G28" s="9" t="str">
        <f>IFERROR(__xludf.DUMMYFUNCTION("""COMPUTED_VALUE"""),"https://leetcode.com/problems/matrix-diagonal-sum/")</f>
        <v>https://leetcode.com/problems/matrix-diagonal-sum/</v>
      </c>
      <c r="H28" s="3"/>
      <c r="I28" s="3"/>
      <c r="J28" s="3"/>
      <c r="K28" s="3"/>
      <c r="L28" s="3"/>
      <c r="M28" s="3"/>
      <c r="N28" s="3"/>
      <c r="O28" s="3"/>
      <c r="P28" s="3"/>
      <c r="Q28" s="3"/>
      <c r="R28" s="3"/>
      <c r="S28" s="3"/>
      <c r="T28" s="3"/>
      <c r="U28" s="3"/>
      <c r="V28" s="3"/>
      <c r="W28" s="3"/>
      <c r="X28" s="3"/>
      <c r="Y28" s="3"/>
      <c r="Z28" s="3"/>
    </row>
    <row r="29" ht="58.5" customHeight="1" spans="1:26">
      <c r="A29" s="2">
        <f>IFERROR(__xludf.DUMMYFUNCTION("""COMPUTED_VALUE"""),45077)</f>
        <v>45077</v>
      </c>
      <c r="B29" s="3" t="str">
        <f>IFERROR(__xludf.DUMMYFUNCTION("""COMPUTED_VALUE"""),"Week6")</f>
        <v>Week6</v>
      </c>
      <c r="C29" s="3" t="str">
        <f>IFERROR(__xludf.DUMMYFUNCTION("""COMPUTED_VALUE"""),"Day3")</f>
        <v>Day3</v>
      </c>
      <c r="D29" s="3">
        <f>IFERROR(__xludf.DUMMYFUNCTION("""COMPUTED_VALUE"""),2)</f>
        <v>2</v>
      </c>
      <c r="E29" s="9" t="str">
        <f>IFERROR(__xludf.DUMMYFUNCTION("""COMPUTED_VALUE"""),"https://leetcode.com/problems/special-positions-in-a-binary-matrix/")</f>
        <v>https://leetcode.com/problems/special-positions-in-a-binary-matrix/</v>
      </c>
      <c r="F29" s="9" t="str">
        <f>IFERROR(__xludf.DUMMYFUNCTION("""COMPUTED_VALUE"""),"https://leetcode.com/problems/check-if-matrix-is-x-matrix/")</f>
        <v>https://leetcode.com/problems/check-if-matrix-is-x-matrix/</v>
      </c>
      <c r="G29" s="3"/>
      <c r="H29" s="3"/>
      <c r="I29" s="3"/>
      <c r="J29" s="3"/>
      <c r="K29" s="3"/>
      <c r="L29" s="3"/>
      <c r="M29" s="3"/>
      <c r="N29" s="3"/>
      <c r="O29" s="3"/>
      <c r="P29" s="3"/>
      <c r="Q29" s="3"/>
      <c r="R29" s="3"/>
      <c r="S29" s="3"/>
      <c r="T29" s="3"/>
      <c r="U29" s="3"/>
      <c r="V29" s="3"/>
      <c r="W29" s="3"/>
      <c r="X29" s="3"/>
      <c r="Y29" s="3"/>
      <c r="Z29" s="3"/>
    </row>
    <row r="30" ht="58.5" customHeight="1" spans="1:26">
      <c r="A30" s="2">
        <f>IFERROR(__xludf.DUMMYFUNCTION("""COMPUTED_VALUE"""),45078)</f>
        <v>45078</v>
      </c>
      <c r="B30" s="3" t="str">
        <f>IFERROR(__xludf.DUMMYFUNCTION("""COMPUTED_VALUE"""),"Week6")</f>
        <v>Week6</v>
      </c>
      <c r="C30" s="3" t="str">
        <f>IFERROR(__xludf.DUMMYFUNCTION("""COMPUTED_VALUE"""),"Day4")</f>
        <v>Day4</v>
      </c>
      <c r="D30" s="3">
        <f>IFERROR(__xludf.DUMMYFUNCTION("""COMPUTED_VALUE"""),2)</f>
        <v>2</v>
      </c>
      <c r="E30" s="9" t="str">
        <f>IFERROR(__xludf.DUMMYFUNCTION("""COMPUTED_VALUE"""),"https://leetcode.com/problems/determine-whether-matrix-can-be-obtained-by-rotation/")</f>
        <v>https://leetcode.com/problems/determine-whether-matrix-can-be-obtained-by-rotation/</v>
      </c>
      <c r="F30" s="9" t="str">
        <f>IFERROR(__xludf.DUMMYFUNCTION("""COMPUTED_VALUE"""),"https://leetcode.com/problems/flipping-an-image/")</f>
        <v>https://leetcode.com/problems/flipping-an-image/</v>
      </c>
      <c r="G30" s="3"/>
      <c r="H30" s="3"/>
      <c r="I30" s="3"/>
      <c r="J30" s="3"/>
      <c r="K30" s="3"/>
      <c r="L30" s="3"/>
      <c r="M30" s="3"/>
      <c r="N30" s="3"/>
      <c r="O30" s="3"/>
      <c r="P30" s="3"/>
      <c r="Q30" s="3"/>
      <c r="R30" s="3"/>
      <c r="S30" s="3"/>
      <c r="T30" s="3"/>
      <c r="U30" s="3"/>
      <c r="V30" s="3"/>
      <c r="W30" s="3"/>
      <c r="X30" s="3"/>
      <c r="Y30" s="3"/>
      <c r="Z30" s="3"/>
    </row>
    <row r="31" ht="58.5" customHeight="1" spans="1:26">
      <c r="A31" s="2">
        <f>IFERROR(__xludf.DUMMYFUNCTION("""COMPUTED_VALUE"""),45092)</f>
        <v>45092</v>
      </c>
      <c r="B31" s="3" t="str">
        <f>IFERROR(__xludf.DUMMYFUNCTION("""COMPUTED_VALUE"""),"Week8")</f>
        <v>Week8</v>
      </c>
      <c r="C31" s="3" t="str">
        <f>IFERROR(__xludf.DUMMYFUNCTION("""COMPUTED_VALUE"""),"Day4")</f>
        <v>Day4</v>
      </c>
      <c r="D31" s="13">
        <f>IFERROR(__xludf.DUMMYFUNCTION("""COMPUTED_VALUE"""),2)</f>
        <v>2</v>
      </c>
      <c r="E31" s="19" t="str">
        <f>IFERROR(__xludf.DUMMYFUNCTION("""COMPUTED_VALUE"""),"https://www.hackerrank.com/challenges/game-of-thrones/problem?isFullScreen=true")</f>
        <v>https://www.hackerrank.com/challenges/game-of-thrones/problem?isFullScreen=true</v>
      </c>
      <c r="F31" s="19" t="str">
        <f>IFERROR(__xludf.DUMMYFUNCTION("""COMPUTED_VALUE"""),"https://www.hackerrank.com/challenges/mars-exploration/problem?isFullScreen=true")</f>
        <v>https://www.hackerrank.com/challenges/mars-exploration/problem?isFullScreen=true</v>
      </c>
      <c r="G31" s="3"/>
      <c r="H31" s="3"/>
      <c r="I31" s="3"/>
      <c r="J31" s="3"/>
      <c r="K31" s="3"/>
      <c r="L31" s="3"/>
      <c r="M31" s="3"/>
      <c r="N31" s="3"/>
      <c r="O31" s="3"/>
      <c r="P31" s="3"/>
      <c r="Q31" s="3"/>
      <c r="R31" s="3"/>
      <c r="S31" s="3"/>
      <c r="T31" s="3"/>
      <c r="U31" s="3"/>
      <c r="V31" s="3"/>
      <c r="W31" s="3"/>
      <c r="X31" s="3"/>
      <c r="Y31" s="3"/>
      <c r="Z31" s="3"/>
    </row>
    <row r="32" ht="58.5" customHeight="1" spans="1:26">
      <c r="A32" s="2">
        <f>IFERROR(__xludf.DUMMYFUNCTION("""COMPUTED_VALUE"""),45093)</f>
        <v>45093</v>
      </c>
      <c r="B32" s="3" t="str">
        <f>IFERROR(__xludf.DUMMYFUNCTION("""COMPUTED_VALUE"""),"Week8")</f>
        <v>Week8</v>
      </c>
      <c r="C32" s="3" t="str">
        <f>IFERROR(__xludf.DUMMYFUNCTION("""COMPUTED_VALUE"""),"Day5")</f>
        <v>Day5</v>
      </c>
      <c r="D32" s="13">
        <f>IFERROR(__xludf.DUMMYFUNCTION("""COMPUTED_VALUE"""),2)</f>
        <v>2</v>
      </c>
      <c r="E32" s="20" t="str">
        <f>IFERROR(__xludf.DUMMYFUNCTION("""COMPUTED_VALUE"""),"https://www.hackerrank.com/challenges/caesar-cipher-1/problem?isFullScreen=true")</f>
        <v>https://www.hackerrank.com/challenges/caesar-cipher-1/problem?isFullScreen=true</v>
      </c>
      <c r="F32" s="21" t="str">
        <f>IFERROR(__xludf.DUMMYFUNCTION("""COMPUTED_VALUE"""),"https://www.hackerrank.com/challenges/sherlock-and-anagrams/problem?isFullScreen=true")</f>
        <v>https://www.hackerrank.com/challenges/sherlock-and-anagrams/problem?isFullScreen=true</v>
      </c>
      <c r="G32" s="3"/>
      <c r="H32" s="3"/>
      <c r="I32" s="3"/>
      <c r="J32" s="3"/>
      <c r="K32" s="3"/>
      <c r="L32" s="3"/>
      <c r="M32" s="3"/>
      <c r="N32" s="3"/>
      <c r="O32" s="3"/>
      <c r="P32" s="3"/>
      <c r="Q32" s="3"/>
      <c r="R32" s="3"/>
      <c r="S32" s="3"/>
      <c r="T32" s="3"/>
      <c r="U32" s="3"/>
      <c r="V32" s="3"/>
      <c r="W32" s="3"/>
      <c r="X32" s="3"/>
      <c r="Y32" s="3"/>
      <c r="Z32" s="3"/>
    </row>
    <row r="33" ht="58.5" customHeight="1" spans="1:26">
      <c r="A33" s="2">
        <f>IFERROR(__xludf.DUMMYFUNCTION("""COMPUTED_VALUE"""),45096)</f>
        <v>45096</v>
      </c>
      <c r="B33" s="3" t="str">
        <f>IFERROR(__xludf.DUMMYFUNCTION("""COMPUTED_VALUE"""),"Week9")</f>
        <v>Week9</v>
      </c>
      <c r="C33" s="3" t="str">
        <f>IFERROR(__xludf.DUMMYFUNCTION("""COMPUTED_VALUE"""),"Day1")</f>
        <v>Day1</v>
      </c>
      <c r="D33" s="13">
        <f>IFERROR(__xludf.DUMMYFUNCTION("""COMPUTED_VALUE"""),2)</f>
        <v>2</v>
      </c>
      <c r="E33" s="20" t="str">
        <f>IFERROR(__xludf.DUMMYFUNCTION("""COMPUTED_VALUE"""),"https://www.hackerrank.com/challenges/sparse-arrays/problem")</f>
        <v>https://www.hackerrank.com/challenges/sparse-arrays/problem</v>
      </c>
      <c r="F33" s="21" t="str">
        <f>IFERROR(__xludf.DUMMYFUNCTION("""COMPUTED_VALUE"""),"https://www.hackerrank.com/challenges/game-of-two-stacks/problem")</f>
        <v>https://www.hackerrank.com/challenges/game-of-two-stacks/problem</v>
      </c>
      <c r="G33" s="3"/>
      <c r="H33" s="3"/>
      <c r="I33" s="3"/>
      <c r="J33" s="3"/>
      <c r="K33" s="3"/>
      <c r="L33" s="3"/>
      <c r="M33" s="3"/>
      <c r="N33" s="3"/>
      <c r="O33" s="3"/>
      <c r="P33" s="3"/>
      <c r="Q33" s="3"/>
      <c r="R33" s="3"/>
      <c r="S33" s="3"/>
      <c r="T33" s="3"/>
      <c r="U33" s="3"/>
      <c r="V33" s="3"/>
      <c r="W33" s="3"/>
      <c r="X33" s="3"/>
      <c r="Y33" s="3"/>
      <c r="Z33" s="3"/>
    </row>
    <row r="34" ht="58.5" customHeight="1" spans="1:26">
      <c r="A34" s="17">
        <v>45111</v>
      </c>
      <c r="B34" s="3"/>
      <c r="C34" s="3" t="s">
        <v>1</v>
      </c>
      <c r="D34" s="13">
        <v>1</v>
      </c>
      <c r="E34" s="20" t="s">
        <v>2</v>
      </c>
      <c r="F34" s="13"/>
      <c r="G34" s="3"/>
      <c r="H34" s="3"/>
      <c r="I34" s="3"/>
      <c r="J34" s="3"/>
      <c r="K34" s="3"/>
      <c r="L34" s="3"/>
      <c r="M34" s="3"/>
      <c r="N34" s="3"/>
      <c r="O34" s="3"/>
      <c r="P34" s="3"/>
      <c r="Q34" s="3"/>
      <c r="R34" s="3"/>
      <c r="S34" s="3"/>
      <c r="T34" s="3"/>
      <c r="U34" s="3"/>
      <c r="V34" s="3"/>
      <c r="W34" s="3"/>
      <c r="X34" s="3"/>
      <c r="Y34" s="3"/>
      <c r="Z34" s="3"/>
    </row>
    <row r="35" ht="58.5" customHeight="1" spans="1:26">
      <c r="A35" s="17">
        <v>45113</v>
      </c>
      <c r="B35" s="3"/>
      <c r="C35" s="3" t="s">
        <v>3</v>
      </c>
      <c r="D35" s="3"/>
      <c r="E35" s="3"/>
      <c r="F35" s="3"/>
      <c r="G35" s="3"/>
      <c r="H35" s="3"/>
      <c r="I35" s="3"/>
      <c r="J35" s="3"/>
      <c r="K35" s="3"/>
      <c r="L35" s="3"/>
      <c r="M35" s="3"/>
      <c r="N35" s="3"/>
      <c r="O35" s="3"/>
      <c r="P35" s="3"/>
      <c r="Q35" s="3"/>
      <c r="R35" s="3"/>
      <c r="S35" s="3"/>
      <c r="T35" s="3"/>
      <c r="U35" s="3"/>
      <c r="V35" s="3"/>
      <c r="W35" s="3"/>
      <c r="X35" s="3"/>
      <c r="Y35" s="3"/>
      <c r="Z35" s="3"/>
    </row>
    <row r="36" ht="58.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58.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58.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58.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58.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58.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58.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58.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58.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58.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58.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58.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58.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58.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58.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58.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58.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58.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58.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58.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58.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58.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58.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58.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58.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58.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58.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58.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58.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58.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58.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58.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58.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58.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58.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58.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58.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58.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58.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58.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58.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58.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58.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58.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58.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58.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58.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58.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58.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58.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58.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58.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58.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58.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58.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58.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58.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58.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58.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58.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58.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58.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58.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58.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58.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58.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58.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58.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58.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58.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58.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58.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58.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58.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58.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58.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58.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58.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58.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58.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58.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58.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58.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58.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58.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58.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58.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58.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58.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58.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58.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58.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58.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58.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58.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58.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58.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58.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58.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58.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58.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58.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58.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58.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58.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58.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58.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58.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58.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58.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58.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58.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58.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58.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58.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58.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58.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58.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58.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58.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58.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58.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58.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58.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58.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58.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58.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58.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58.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58.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58.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58.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58.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58.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58.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58.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58.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58.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58.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58.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58.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58.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58.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58.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58.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58.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58.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58.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58.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58.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58.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58.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58.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58.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58.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58.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58.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58.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58.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58.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58.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58.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58.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58.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58.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58.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58.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58.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58.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58.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58.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58.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58.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58.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58.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58.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58.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58.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58.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58.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58.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58.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58.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58.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58.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58.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58.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58.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58.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58.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58.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58.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58.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58.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58.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58.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58.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58.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58.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58.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58.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58.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58.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58.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58.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58.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58.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58.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58.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58.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58.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58.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58.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58.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58.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58.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58.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58.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58.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58.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58.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58.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58.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58.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58.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58.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58.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58.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58.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58.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58.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58.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58.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58.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58.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58.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58.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58.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58.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58.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58.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58.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58.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58.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58.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58.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58.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58.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58.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58.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58.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58.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58.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58.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58.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58.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58.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58.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58.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58.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58.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58.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58.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58.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58.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58.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58.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58.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58.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58.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58.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58.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58.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58.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58.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58.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58.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58.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58.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58.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58.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58.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58.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58.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58.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58.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58.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58.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58.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58.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58.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58.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58.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58.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58.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58.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58.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58.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58.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58.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58.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58.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58.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58.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58.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58.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58.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58.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58.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58.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58.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58.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58.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58.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58.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58.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58.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58.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58.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58.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58.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58.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58.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58.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58.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58.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58.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58.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58.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58.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58.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58.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58.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58.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58.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58.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58.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58.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58.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58.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58.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58.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58.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58.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58.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58.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58.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58.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58.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58.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58.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58.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58.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58.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58.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58.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58.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58.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58.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58.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58.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58.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58.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58.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58.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58.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58.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58.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58.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58.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58.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58.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58.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58.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58.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58.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58.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58.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58.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58.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58.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58.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58.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58.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58.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58.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58.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58.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58.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58.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58.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58.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58.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58.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58.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58.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58.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58.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58.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58.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58.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58.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58.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58.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58.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58.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58.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58.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58.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58.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58.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58.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58.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58.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58.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58.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58.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58.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58.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58.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58.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58.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58.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58.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58.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58.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58.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58.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58.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58.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58.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58.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58.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58.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58.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58.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58.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58.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58.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58.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58.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58.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58.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58.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58.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58.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58.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58.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58.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58.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58.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58.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58.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58.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58.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58.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58.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58.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58.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58.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58.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58.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58.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58.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58.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58.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58.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58.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58.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58.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58.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58.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58.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58.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58.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58.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58.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58.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58.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58.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58.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58.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58.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58.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58.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58.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58.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58.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58.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58.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58.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58.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58.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58.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58.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58.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58.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58.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58.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58.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58.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58.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58.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58.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58.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58.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58.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58.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58.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58.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58.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58.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58.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58.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58.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58.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58.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58.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58.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58.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58.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58.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58.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58.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58.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58.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58.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58.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58.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58.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58.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58.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58.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58.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58.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58.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58.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58.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58.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58.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58.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58.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58.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58.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58.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58.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58.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58.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58.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58.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58.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58.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58.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58.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58.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58.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58.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58.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58.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58.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58.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58.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58.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58.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58.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58.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58.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58.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58.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58.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58.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58.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58.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58.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58.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58.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58.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58.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58.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58.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58.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58.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58.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58.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58.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58.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58.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58.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58.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58.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58.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58.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58.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58.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58.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58.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58.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58.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58.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58.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58.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58.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58.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58.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58.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58.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58.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58.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58.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58.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58.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58.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58.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58.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58.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58.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58.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58.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58.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58.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58.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58.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58.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58.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58.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58.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58.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58.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58.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58.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58.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58.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58.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58.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58.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58.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58.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58.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58.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58.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58.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58.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58.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58.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58.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58.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58.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58.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58.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58.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58.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58.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58.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58.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58.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58.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58.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58.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58.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58.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58.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58.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58.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58.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58.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58.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58.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58.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58.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58.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58.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58.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58.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58.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58.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58.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58.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58.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58.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58.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58.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58.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58.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58.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58.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58.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58.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58.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58.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58.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58.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58.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58.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58.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58.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58.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58.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58.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58.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58.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58.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58.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58.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58.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58.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58.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58.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58.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58.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58.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58.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58.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58.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58.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58.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58.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58.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58.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58.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58.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58.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58.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58.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58.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58.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58.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58.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58.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58.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58.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58.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58.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58.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58.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58.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58.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58.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58.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58.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58.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58.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58.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58.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58.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58.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58.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58.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58.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58.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58.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58.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58.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58.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58.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58.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58.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58.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58.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58.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58.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58.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58.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58.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58.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58.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58.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58.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58.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58.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58.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58.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58.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58.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58.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58.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58.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58.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58.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58.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58.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58.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58.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58.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58.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58.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58.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58.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58.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58.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58.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58.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58.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58.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58.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58.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58.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58.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58.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58.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58.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58.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58.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58.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58.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58.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58.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58.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58.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58.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58.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58.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58.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58.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58.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58.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58.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58.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58.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58.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58.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58.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58.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58.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58.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58.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58.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58.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58.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58.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58.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58.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58.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58.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58.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58.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58.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58.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58.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58.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58.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58.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58.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58.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58.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58.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58.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58.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58.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58.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58.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58.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58.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58.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58.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58.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58.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58.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58.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58.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58.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58.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58.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58.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58.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58.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58.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58.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58.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58.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58.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58.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58.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58.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58.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58.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58.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58.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58.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58.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58.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58.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58.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58.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58.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58.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58.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58.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58.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58.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58.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58.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58.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58.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58.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58.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58.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58.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58.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58.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58.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58.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58.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58.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58.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58.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58.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58.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58.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58.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58.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58.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58.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58.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58.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58.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58.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58.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58.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58.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58.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58.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58.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58.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58.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58.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58.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58.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58.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58.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58.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58.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58.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58.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58.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58.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58.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58.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58.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58.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58.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58.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58.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58.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58.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58.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58.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58.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58.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58.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58.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58.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58.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58.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58.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58.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58.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58.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58.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58.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58.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58.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58.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58.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58.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58.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F2" r:id="rId1" display="=IFERROR(__xludf.DUMMYFUNCTION(&quot;&quot;&quot;COMPUTED_VALUE&quot;&quot;&quot;),&quot;https://leetcode.com/problems/plus-one/&quot;)"/>
    <hyperlink ref="F3" r:id="rId2" display="=IFERROR(__xludf.DUMMYFUNCTION(&quot;&quot;&quot;COMPUTED_VALUE&quot;&quot;&quot;),&quot;https://leetcode.com/problems/add-digits/&quot;)"/>
    <hyperlink ref="F4" r:id="rId3" display="=IFERROR(__xludf.DUMMYFUNCTION(&quot;&quot;&quot;COMPUTED_VALUE&quot;&quot;&quot;),&quot;https://leetcode.com/problems/power-of-two/&quot;)"/>
    <hyperlink ref="K4" r:id="rId1" display="=IFERROR(__xludf.DUMMYFUNCTION(&quot;&quot;&quot;COMPUTED_VALUE&quot;&quot;&quot;),&quot;https://leetcode.com/problems/plus-one/&quot;)"/>
    <hyperlink ref="L4" r:id="rId2" display="=IFERROR(__xludf.DUMMYFUNCTION(&quot;&quot;&quot;COMPUTED_VALUE&quot;&quot;&quot;),&quot;https://leetcode.com/problems/add-digits/&quot;)"/>
    <hyperlink ref="M4" r:id="rId3" display="=IFERROR(__xludf.DUMMYFUNCTION(&quot;&quot;&quot;COMPUTED_VALUE&quot;&quot;&quot;),&quot;https://leetcode.com/problems/power-of-two/&quot;)"/>
    <hyperlink ref="F5" r:id="rId4" display="=IFERROR(__xludf.DUMMYFUNCTION(&quot;&quot;&quot;COMPUTED_VALUE&quot;&quot;&quot;),&quot;https://leetcode.com/problems/missing-number/&quot;)"/>
    <hyperlink ref="F6" r:id="rId5" display="=IFERROR(__xludf.DUMMYFUNCTION(&quot;&quot;&quot;COMPUTED_VALUE&quot;&quot;&quot;),&quot;https://leetcode.com/problems/count-of-matches-in-tournament/&quot;)"/>
    <hyperlink ref="G6" r:id="rId6" display="=IFERROR(__xludf.DUMMYFUNCTION(&quot;&quot;&quot;COMPUTED_VALUE&quot;&quot;&quot;),&quot;https://leetcode.com/problems/maximum-69-number/&quot;)"/>
    <hyperlink ref="E7" r:id="rId7" display="=IFERROR(__xludf.DUMMYFUNCTION(&quot;&quot;&quot;COMPUTED_VALUE&quot;&quot;&quot;),&quot;https://leetcode.com/problems/move-zeroes/&quot;)"/>
    <hyperlink ref="F7" r:id="rId8" display="=IFERROR(__xludf.DUMMYFUNCTION(&quot;&quot;&quot;COMPUTED_VALUE&quot;&quot;&quot;),&quot;https://leetcode.com/problems/remove-duplicates-from-sorted-array/&quot;)"/>
    <hyperlink ref="E8" r:id="rId9" display="=IFERROR(__xludf.DUMMYFUNCTION(&quot;&quot;&quot;COMPUTED_VALUE&quot;&quot;&quot;),&quot;https://leetcode.com/problems/merge-strings-alternately/description/&quot;)"/>
    <hyperlink ref="F8" r:id="rId10" display="=IFERROR(__xludf.DUMMYFUNCTION(&quot;&quot;&quot;COMPUTED_VALUE&quot;&quot;&quot;),&quot;https://leetcode.com/problems/remove-element/&quot;)"/>
    <hyperlink ref="E9" r:id="rId11" display="=IFERROR(__xludf.DUMMYFUNCTION(&quot;&quot;&quot;COMPUTED_VALUE&quot;&quot;&quot;),&quot;https://leetcode.com/problems/maximum-product-of-two-elements-in-an-array/&quot;)"/>
    <hyperlink ref="F9" r:id="rId12" display="=IFERROR(__xludf.DUMMYFUNCTION(&quot;&quot;&quot;COMPUTED_VALUE&quot;&quot;&quot;),&quot;https://leetcode.com/problems/di-string-match/&quot;)"/>
    <hyperlink ref="E10" r:id="rId13" display="=IFERROR(__xludf.DUMMYFUNCTION(&quot;&quot;&quot;COMPUTED_VALUE&quot;&quot;&quot;),&quot;https://leetcode.com/problems/reverse-prefix-of-word/&quot;)"/>
    <hyperlink ref="F10" r:id="rId10" display="=IFERROR(__xludf.DUMMYFUNCTION(&quot;&quot;&quot;COMPUTED_VALUE&quot;&quot;&quot;),&quot;https://leetcode.com/problems/remove-element/&quot;)"/>
    <hyperlink ref="E11" r:id="rId14" display="=IFERROR(__xludf.DUMMYFUNCTION(&quot;&quot;&quot;COMPUTED_VALUE&quot;&quot;&quot;),&quot;https://leetcode.com/problems/merge-sorted-array/&quot;)"/>
    <hyperlink ref="F11" r:id="rId15" display="=IFERROR(__xludf.DUMMYFUNCTION(&quot;&quot;&quot;COMPUTED_VALUE&quot;&quot;&quot;),&quot;https://leetcode.com/problems/reverse-words-in-a-string-iii/&quot;)"/>
    <hyperlink ref="E12" r:id="rId16" display="=IFERROR(__xludf.DUMMYFUNCTION(&quot;&quot;&quot;COMPUTED_VALUE&quot;&quot;&quot;),&quot;https://leetcode.com/problems/substrings-of-size-three-with-distinct-characters/&quot;)"/>
    <hyperlink ref="F12" r:id="rId17" display="=IFERROR(__xludf.DUMMYFUNCTION(&quot;&quot;&quot;COMPUTED_VALUE&quot;&quot;&quot;),&quot;https://leetcode.com/problems/maximum-average-subarray-i/&quot;)"/>
    <hyperlink ref="E13" r:id="rId18" display="=IFERROR(__xludf.DUMMYFUNCTION(&quot;&quot;&quot;COMPUTED_VALUE&quot;&quot;&quot;),&quot;https://leetcode.com/problems/minimum-recolors-to-get-k-consecutive-black-blocks/&quot;)"/>
    <hyperlink ref="F13" r:id="rId19" display="=IFERROR(__xludf.DUMMYFUNCTION(&quot;&quot;&quot;COMPUTED_VALUE&quot;&quot;&quot;),&quot;https://leetcode.com/problems/minimum-absolute-difference/&quot;)"/>
    <hyperlink ref="E14" r:id="rId20" display="=IFERROR(__xludf.DUMMYFUNCTION(&quot;&quot;&quot;COMPUTED_VALUE&quot;&quot;&quot;),&quot;https://leetcode.com/problems/minimum-difference-between-highest-and-lowest-of-k-scores/&quot;)"/>
    <hyperlink ref="F14" r:id="rId21" display="=IFERROR(__xludf.DUMMYFUNCTION(&quot;&quot;&quot;COMPUTED_VALUE&quot;&quot;&quot;),&quot;https://leetcode.com/problems/sort-the-people/&quot;)"/>
    <hyperlink ref="G14" r:id="rId22" display="=IFERROR(__xludf.DUMMYFUNCTION(&quot;&quot;&quot;COMPUTED_VALUE&quot;&quot;&quot;),&quot;https://leetcode.com/problems/search-insert-position/&quot;)"/>
    <hyperlink ref="E15" r:id="rId23" display="=IFERROR(__xludf.DUMMYFUNCTION(&quot;&quot;&quot;COMPUTED_VALUE&quot;&quot;&quot;),&quot;https://leetcode.com/problems/find-the-k-beauty-of-a-number/&quot;)"/>
    <hyperlink ref="F15" r:id="rId24" display="=IFERROR(__xludf.DUMMYFUNCTION(&quot;&quot;&quot;COMPUTED_VALUE&quot;&quot;&quot;),&quot;https://leetcode.com/problems/sorting-the-sentence/&quot;)"/>
    <hyperlink ref="E16" r:id="rId25" display="=IFERROR(__xludf.DUMMYFUNCTION(&quot;&quot;&quot;COMPUTED_VALUE&quot;&quot;&quot;),&quot;https://leetcode.com/problems/contains-duplicate-ii/&quot;)"/>
    <hyperlink ref="F16" r:id="rId26" display="=IFERROR(__xludf.DUMMYFUNCTION(&quot;&quot;&quot;COMPUTED_VALUE&quot;&quot;&quot;),&quot;https://leetcode.com/problems/majority-element/&quot;)"/>
    <hyperlink ref="G16" r:id="rId27" display="=IFERROR(__xludf.DUMMYFUNCTION(&quot;&quot;&quot;COMPUTED_VALUE&quot;&quot;&quot;),&quot;https://leetcode.com/problems/find-smallest-letter-greater-than-target/&quot;)"/>
    <hyperlink ref="E17" r:id="rId28" display="=IFERROR(__xludf.DUMMYFUNCTION(&quot;&quot;&quot;COMPUTED_VALUE&quot;&quot;&quot;),&quot;https://leetcode.com/problems/merge-two-sorted-lists/&quot;)"/>
    <hyperlink ref="F17" r:id="rId29" display="=IFERROR(__xludf.DUMMYFUNCTION(&quot;&quot;&quot;COMPUTED_VALUE&quot;&quot;&quot;),&quot;https://leetcode.com/problems/baseball-game/&quot;)"/>
    <hyperlink ref="E18" r:id="rId30" display="=IFERROR(__xludf.DUMMYFUNCTION(&quot;&quot;&quot;COMPUTED_VALUE&quot;&quot;&quot;),&quot;https://leetcode.com/problems/remove-duplicates-from-sorted-list/&quot;)"/>
    <hyperlink ref="F18" r:id="rId31" display="=IFERROR(__xludf.DUMMYFUNCTION(&quot;&quot;&quot;COMPUTED_VALUE&quot;&quot;&quot;),&quot;https://leetcode.com/problems/backspace-string-compare/&quot;)"/>
    <hyperlink ref="E19" r:id="rId32" display="=IFERROR(__xludf.DUMMYFUNCTION(&quot;&quot;&quot;COMPUTED_VALUE&quot;&quot;&quot;),&quot;https://leetcode.com/problems/remove-linked-list-elements/&quot;)"/>
    <hyperlink ref="F19" r:id="rId33" display="=IFERROR(__xludf.DUMMYFUNCTION(&quot;&quot;&quot;COMPUTED_VALUE&quot;&quot;&quot;),&quot;https://leetcode.com/problems/remove-all-adjacent-duplicates-in-string/&quot;)"/>
    <hyperlink ref="E20" r:id="rId34" display="=IFERROR(__xludf.DUMMYFUNCTION(&quot;&quot;&quot;COMPUTED_VALUE&quot;&quot;&quot;),&quot;https://leetcode.com/problems/reverse-linked-list/&quot;)"/>
    <hyperlink ref="F20" r:id="rId35" display="=IFERROR(__xludf.DUMMYFUNCTION(&quot;&quot;&quot;COMPUTED_VALUE&quot;&quot;&quot;),&quot;https://leetcode.com/problems/make-the-string-great/&quot;)"/>
    <hyperlink ref="E21" r:id="rId36" display="=IFERROR(__xludf.DUMMYFUNCTION(&quot;&quot;&quot;COMPUTED_VALUE&quot;&quot;&quot;),&quot;https://leetcode.com/problems/palindrome-linked-list/&quot;)"/>
    <hyperlink ref="F21" r:id="rId37" display="=IFERROR(__xludf.DUMMYFUNCTION(&quot;&quot;&quot;COMPUTED_VALUE&quot;&quot;&quot;),&quot;https://leetcode.com/problems/crawler-log-folder/&quot;)"/>
    <hyperlink ref="E22" r:id="rId38" display="=IFERROR(__xludf.DUMMYFUNCTION(&quot;&quot;&quot;COMPUTED_VALUE&quot;&quot;&quot;),&quot;https://leetcode.com/problems/long-pressed-name/&quot;)"/>
    <hyperlink ref="F22" r:id="rId39" display="=IFERROR(__xludf.DUMMYFUNCTION(&quot;&quot;&quot;COMPUTED_VALUE&quot;&quot;&quot;),&quot;https://leetcode.com/problems/middle-of-the-linked-list/&quot;)"/>
    <hyperlink ref="G22" r:id="rId40" display="=IFERROR(__xludf.DUMMYFUNCTION(&quot;&quot;&quot;COMPUTED_VALUE&quot;&quot;&quot;),&quot;https://leetcode.com/problems/number-of-students-unable-to-eat-lunch/&quot;)"/>
    <hyperlink ref="E23" r:id="rId41" display="=IFERROR(__xludf.DUMMYFUNCTION(&quot;&quot;&quot;COMPUTED_VALUE&quot;&quot;&quot;),&quot;https://leetcode.com/problems/is-subsequence/&quot;)"/>
    <hyperlink ref="F23" r:id="rId42" display="=IFERROR(__xludf.DUMMYFUNCTION(&quot;&quot;&quot;COMPUTED_VALUE&quot;&quot;&quot;),&quot;https://leetcode.com/problems/remove-nth-node-from-end-of-list/&quot;)"/>
    <hyperlink ref="G23" r:id="rId43" display="=IFERROR(__xludf.DUMMYFUNCTION(&quot;&quot;&quot;COMPUTED_VALUE&quot;&quot;&quot;),&quot;https://leetcode.com/problems/goal-parser-interpretation/&quot;)"/>
    <hyperlink ref="E24" r:id="rId44" display="=IFERROR(__xludf.DUMMYFUNCTION(&quot;&quot;&quot;COMPUTED_VALUE&quot;&quot;&quot;),&quot;https://leetcode.com/problems/implement-queue-using-stacks/&quot;)"/>
    <hyperlink ref="G24" r:id="rId45" display="=IFERROR(__xludf.DUMMYFUNCTION(&quot;&quot;&quot;COMPUTED_VALUE&quot;&quot;&quot;),&quot;https://leetcode.com/problems/rings-and-rods/&quot;)"/>
    <hyperlink ref="E25" r:id="rId46" display="=IFERROR(__xludf.DUMMYFUNCTION(&quot;&quot;&quot;COMPUTED_VALUE&quot;&quot;&quot;),&quot;https://leetcode.com/problems/implement-stack-using-queues/&quot;)"/>
    <hyperlink ref="E26" r:id="rId47" display="=IFERROR(__xludf.DUMMYFUNCTION(&quot;&quot;&quot;COMPUTED_VALUE&quot;&quot;&quot;),&quot;https://leetcode.com/problems/split-a-string-in-balanced-strings/&quot;)"/>
    <hyperlink ref="F26" r:id="rId48" display="=IFERROR(__xludf.DUMMYFUNCTION(&quot;&quot;&quot;COMPUTED_VALUE&quot;&quot;&quot;),&quot;https://leetcode.com/problems/reverse-linked-list-ii/&quot;)"/>
    <hyperlink ref="E27" r:id="rId49" display="=IFERROR(__xludf.DUMMYFUNCTION(&quot;&quot;&quot;COMPUTED_VALUE&quot;&quot;&quot;),&quot;https://leetcode.com/problems/swap-nodes-in-pairs/&quot;)"/>
    <hyperlink ref="F27" r:id="rId50" display="=IFERROR(__xludf.DUMMYFUNCTION(&quot;&quot;&quot;COMPUTED_VALUE&quot;&quot;&quot;),&quot;https://leetcode.com/problems/find-the-index-of-the-first-occurrence-in-a-string/&quot;)"/>
    <hyperlink ref="F28" r:id="rId51" display="=IFERROR(__xludf.DUMMYFUNCTION(&quot;&quot;&quot;COMPUTED_VALUE&quot;&quot;&quot;),&quot;https://leetcode.com/problems/minimum-common-value/&quot;)"/>
    <hyperlink ref="G28" r:id="rId52" display="=IFERROR(__xludf.DUMMYFUNCTION(&quot;&quot;&quot;COMPUTED_VALUE&quot;&quot;&quot;),&quot;https://leetcode.com/problems/matrix-diagonal-sum/&quot;)"/>
    <hyperlink ref="E29" r:id="rId53" display="=IFERROR(__xludf.DUMMYFUNCTION(&quot;&quot;&quot;COMPUTED_VALUE&quot;&quot;&quot;),&quot;https://leetcode.com/problems/special-positions-in-a-binary-matrix/&quot;)"/>
    <hyperlink ref="F29" r:id="rId54" display="=IFERROR(__xludf.DUMMYFUNCTION(&quot;&quot;&quot;COMPUTED_VALUE&quot;&quot;&quot;),&quot;https://leetcode.com/problems/check-if-matrix-is-x-matrix/&quot;)"/>
    <hyperlink ref="E30" r:id="rId55" display="=IFERROR(__xludf.DUMMYFUNCTION(&quot;&quot;&quot;COMPUTED_VALUE&quot;&quot;&quot;),&quot;https://leetcode.com/problems/determine-whether-matrix-can-be-obtained-by-rotation/&quot;)"/>
    <hyperlink ref="F30" r:id="rId56" display="=IFERROR(__xludf.DUMMYFUNCTION(&quot;&quot;&quot;COMPUTED_VALUE&quot;&quot;&quot;),&quot;https://leetcode.com/problems/flipping-an-image/&quot;)"/>
    <hyperlink ref="E31" r:id="rId57" display="=IFERROR(__xludf.DUMMYFUNCTION(&quot;&quot;&quot;COMPUTED_VALUE&quot;&quot;&quot;),&quot;https://www.hackerrank.com/challenges/game-of-thrones/problem?isFullScreen=true&quot;)"/>
    <hyperlink ref="F31" r:id="rId58" display="=IFERROR(__xludf.DUMMYFUNCTION(&quot;&quot;&quot;COMPUTED_VALUE&quot;&quot;&quot;),&quot;https://www.hackerrank.com/challenges/mars-exploration/problem?isFullScreen=true&quot;)"/>
    <hyperlink ref="E32" r:id="rId59" display="=IFERROR(__xludf.DUMMYFUNCTION(&quot;&quot;&quot;COMPUTED_VALUE&quot;&quot;&quot;),&quot;https://www.hackerrank.com/challenges/caesar-cipher-1/problem?isFullScreen=true&quot;)"/>
    <hyperlink ref="F32" r:id="rId60" display="=IFERROR(__xludf.DUMMYFUNCTION(&quot;&quot;&quot;COMPUTED_VALUE&quot;&quot;&quot;),&quot;https://www.hackerrank.com/challenges/sherlock-and-anagrams/problem?isFullScreen=true&quot;)"/>
    <hyperlink ref="E33" r:id="rId61" display="=IFERROR(__xludf.DUMMYFUNCTION(&quot;&quot;&quot;COMPUTED_VALUE&quot;&quot;&quot;),&quot;https://www.hackerrank.com/challenges/sparse-arrays/problem&quot;)"/>
    <hyperlink ref="F33" r:id="rId62" display="=IFERROR(__xludf.DUMMYFUNCTION(&quot;&quot;&quot;COMPUTED_VALUE&quot;&quot;&quot;),&quot;https://www.hackerrank.com/challenges/game-of-two-stacks/problem&quot;)"/>
    <hyperlink ref="E34" r:id="rId63" display="https://www.hackerrank.com/challenges/sherlock-and-valid-string/problem?isFullScreen=true"/>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topLeftCell="A3" workbookViewId="0">
      <selection activeCell="B13" sqref="B13"/>
    </sheetView>
  </sheetViews>
  <sheetFormatPr defaultColWidth="12.6333333333333" defaultRowHeight="15.75" customHeight="1"/>
  <cols>
    <col min="3" max="3" width="76.75" customWidth="1"/>
  </cols>
  <sheetData>
    <row r="1" customHeight="1" spans="1:26">
      <c r="A1" s="15" t="str">
        <f>IFERROR(__xludf.DUMMYFUNCTION("importrange(""https://docs.google.com/spreadsheets/d/17oVcButb1QtnjAAkJn9KYHmCV7wjkREv44dcMPxD7fA/"", ""'Non DSA HW Question'!A:Z"")"),"Entity")</f>
        <v>Entity</v>
      </c>
      <c r="B1" s="15" t="str">
        <f>IFERROR(__xludf.DUMMYFUNCTION("""COMPUTED_VALUE"""),"Date")</f>
        <v>Date</v>
      </c>
      <c r="C1" s="15" t="str">
        <f>IFERROR(__xludf.DUMMYFUNCTION("""COMPUTED_VALUE"""),"Question")</f>
        <v>Question</v>
      </c>
      <c r="D1" s="16"/>
      <c r="E1" s="16"/>
      <c r="F1" s="16"/>
      <c r="G1" s="16"/>
      <c r="H1" s="16"/>
      <c r="I1" s="16"/>
      <c r="J1" s="16"/>
      <c r="K1" s="16"/>
      <c r="L1" s="16"/>
      <c r="M1" s="16"/>
      <c r="N1" s="16"/>
      <c r="O1" s="16"/>
      <c r="P1" s="16"/>
      <c r="Q1" s="16"/>
      <c r="R1" s="16"/>
      <c r="S1" s="16"/>
      <c r="T1" s="16"/>
      <c r="U1" s="16"/>
      <c r="V1" s="16"/>
      <c r="W1" s="16"/>
      <c r="X1" s="16"/>
      <c r="Y1" s="16"/>
      <c r="Z1" s="16"/>
    </row>
    <row r="2" ht="228" spans="1:26">
      <c r="A2" s="16" t="str">
        <f>IFERROR(__xludf.DUMMYFUNCTION("""COMPUTED_VALUE"""),"Selenium")</f>
        <v>Selenium</v>
      </c>
      <c r="B2" s="17">
        <f>IFERROR(__xludf.DUMMYFUNCTION("""COMPUTED_VALUE"""),45074)</f>
        <v>45074</v>
      </c>
      <c r="C2" s="3" t="str">
        <f>IFERROR(__xludf.DUMMYFUNCTION("""COMPUTED_VALUE"""),"Selenium scenario assignment - Completion date - 31/05/2023:
Browser: Firefox, and Edge
1. Login to JIRA with Private/In Private mode.
2. Click on project and select your project
3. From the board move any issue from one status to other using drag and d"&amp;"rop
4. Click on any Task
5. click on 'add a child issue' and create a sub task
6. Go to that sub task and do below actions
        a. add Description
        b. add assignee from your team
        c. add a label 
        d. add a comment
        e. click "&amp;"on add and validate the comment
7. Go to JIRA board and validate the sub task
8. Navigate to the Sub Task and add a attachment, and validate the same.
9. Delete the Parent task
10. Validate in JIRA board as Parent and Sub Task has been move out of board")</f>
        <v>Selenium scenario assignment - Completion date - 31/05/2023:
Browser: Firefox, and Edge
1. Login to JIRA with Private/In Private mode.
2. Click on project and select your project
3. From the board move any issue from one status to other using drag and drop
4. Click on any Task
5. click on 'add a child issue' and create a sub task
6. Go to that sub task and do below actions
        a. add Description
        b. add assignee from your team
        c. add a label 
        d. add a comment
        e. click on add and validate the comment
7. Go to JIRA board and validate the sub task
8. Navigate to the Sub Task and add a attachment, and validate the same.
9. Delete the Parent task
10. Validate in JIRA board as Parent and Sub Task has been move out of board</v>
      </c>
      <c r="D2" s="16"/>
      <c r="E2" s="16"/>
      <c r="F2" s="16"/>
      <c r="G2" s="16"/>
      <c r="H2" s="16"/>
      <c r="I2" s="16"/>
      <c r="J2" s="16"/>
      <c r="K2" s="16"/>
      <c r="L2" s="16"/>
      <c r="M2" s="16"/>
      <c r="N2" s="16"/>
      <c r="O2" s="16"/>
      <c r="P2" s="16"/>
      <c r="Q2" s="16"/>
      <c r="R2" s="16"/>
      <c r="S2" s="16"/>
      <c r="T2" s="16"/>
      <c r="U2" s="16"/>
      <c r="V2" s="16"/>
      <c r="W2" s="16"/>
      <c r="X2" s="16"/>
      <c r="Y2" s="16"/>
      <c r="Z2" s="16"/>
    </row>
    <row r="3" customHeight="1" spans="1:26">
      <c r="A3" s="16" t="str">
        <f>IFERROR(__xludf.DUMMYFUNCTION("""COMPUTED_VALUE"""),"Selenium")</f>
        <v>Selenium</v>
      </c>
      <c r="B3" s="17">
        <f>IFERROR(__xludf.DUMMYFUNCTION("""COMPUTED_VALUE"""),45078)</f>
        <v>45078</v>
      </c>
      <c r="C3" s="16" t="str">
        <f>IFERROR(__xludf.DUMMYFUNCTION("""COMPUTED_VALUE"""),"LeafTaps - Edit Lead")</f>
        <v>LeafTaps - Edit Lead</v>
      </c>
      <c r="D3" s="16"/>
      <c r="E3" s="16"/>
      <c r="F3" s="16"/>
      <c r="G3" s="16"/>
      <c r="H3" s="16"/>
      <c r="I3" s="16"/>
      <c r="J3" s="16"/>
      <c r="K3" s="16"/>
      <c r="L3" s="16"/>
      <c r="M3" s="16"/>
      <c r="N3" s="16"/>
      <c r="O3" s="16"/>
      <c r="P3" s="16"/>
      <c r="Q3" s="16"/>
      <c r="R3" s="16"/>
      <c r="S3" s="16"/>
      <c r="T3" s="16"/>
      <c r="U3" s="16"/>
      <c r="V3" s="16"/>
      <c r="W3" s="16"/>
      <c r="X3" s="16"/>
      <c r="Y3" s="16"/>
      <c r="Z3" s="16"/>
    </row>
    <row r="4" customHeight="1" spans="1:26">
      <c r="A4" s="16" t="str">
        <f>IFERROR(__xludf.DUMMYFUNCTION("""COMPUTED_VALUE"""),"Selenium")</f>
        <v>Selenium</v>
      </c>
      <c r="B4" s="17">
        <f>IFERROR(__xludf.DUMMYFUNCTION("""COMPUTED_VALUE"""),45082)</f>
        <v>45082</v>
      </c>
      <c r="C4" s="16" t="str">
        <f>IFERROR(__xludf.DUMMYFUNCTION("""COMPUTED_VALUE"""),"Nyka")</f>
        <v>Nyka</v>
      </c>
      <c r="D4" s="16"/>
      <c r="E4" s="16"/>
      <c r="F4" s="16"/>
      <c r="G4" s="16"/>
      <c r="H4" s="16"/>
      <c r="I4" s="16"/>
      <c r="J4" s="16"/>
      <c r="K4" s="16"/>
      <c r="L4" s="16"/>
      <c r="M4" s="16"/>
      <c r="N4" s="16"/>
      <c r="O4" s="16"/>
      <c r="P4" s="16"/>
      <c r="Q4" s="16"/>
      <c r="R4" s="16"/>
      <c r="S4" s="16"/>
      <c r="T4" s="16"/>
      <c r="U4" s="16"/>
      <c r="V4" s="16"/>
      <c r="W4" s="16"/>
      <c r="X4" s="16"/>
      <c r="Y4" s="16"/>
      <c r="Z4" s="16"/>
    </row>
    <row r="5" customHeight="1" spans="1:26">
      <c r="A5" s="16" t="str">
        <f>IFERROR(__xludf.DUMMYFUNCTION("""COMPUTED_VALUE"""),"Selenium")</f>
        <v>Selenium</v>
      </c>
      <c r="B5" s="17">
        <f>IFERROR(__xludf.DUMMYFUNCTION("""COMPUTED_VALUE"""),45085)</f>
        <v>45085</v>
      </c>
      <c r="C5" s="16" t="str">
        <f>IFERROR(__xludf.DUMMYFUNCTION("""COMPUTED_VALUE"""),"Amazon")</f>
        <v>Amazon</v>
      </c>
      <c r="D5" s="16"/>
      <c r="E5" s="16"/>
      <c r="F5" s="16"/>
      <c r="G5" s="16"/>
      <c r="H5" s="16"/>
      <c r="I5" s="16"/>
      <c r="J5" s="16"/>
      <c r="K5" s="16"/>
      <c r="L5" s="16"/>
      <c r="M5" s="16"/>
      <c r="N5" s="16"/>
      <c r="O5" s="16"/>
      <c r="P5" s="16"/>
      <c r="Q5" s="16"/>
      <c r="R5" s="16"/>
      <c r="S5" s="16"/>
      <c r="T5" s="16"/>
      <c r="U5" s="16"/>
      <c r="V5" s="16"/>
      <c r="W5" s="16"/>
      <c r="X5" s="16"/>
      <c r="Y5" s="16"/>
      <c r="Z5" s="16"/>
    </row>
    <row r="6" customHeight="1" spans="1:26">
      <c r="A6" s="16" t="str">
        <f>IFERROR(__xludf.DUMMYFUNCTION("""COMPUTED_VALUE"""),"Selenium")</f>
        <v>Selenium</v>
      </c>
      <c r="B6" s="17">
        <f>IFERROR(__xludf.DUMMYFUNCTION("""COMPUTED_VALUE"""),45089)</f>
        <v>45089</v>
      </c>
      <c r="C6" s="16" t="str">
        <f>IFERROR(__xludf.DUMMYFUNCTION("""COMPUTED_VALUE"""),"JIRA create new sprint")</f>
        <v>JIRA create new sprint</v>
      </c>
      <c r="D6" s="16"/>
      <c r="E6" s="16"/>
      <c r="F6" s="16"/>
      <c r="G6" s="16"/>
      <c r="H6" s="16"/>
      <c r="I6" s="16"/>
      <c r="J6" s="16"/>
      <c r="K6" s="16"/>
      <c r="L6" s="16"/>
      <c r="M6" s="16"/>
      <c r="N6" s="16"/>
      <c r="O6" s="16"/>
      <c r="P6" s="16"/>
      <c r="Q6" s="16"/>
      <c r="R6" s="16"/>
      <c r="S6" s="16"/>
      <c r="T6" s="16"/>
      <c r="U6" s="16"/>
      <c r="V6" s="16"/>
      <c r="W6" s="16"/>
      <c r="X6" s="16"/>
      <c r="Y6" s="16"/>
      <c r="Z6" s="16"/>
    </row>
    <row r="7" customHeight="1" spans="1:26">
      <c r="A7" s="16" t="str">
        <f>IFERROR(__xludf.DUMMYFUNCTION("""COMPUTED_VALUE"""),"Selenium")</f>
        <v>Selenium</v>
      </c>
      <c r="B7" s="17">
        <f>IFERROR(__xludf.DUMMYFUNCTION("""COMPUTED_VALUE"""),45092)</f>
        <v>45092</v>
      </c>
      <c r="C7" s="18" t="str">
        <f>IFERROR(__xludf.DUMMYFUNCTION("""COMPUTED_VALUE"""),"JIRA create new issue type")</f>
        <v>JIRA create new issue type</v>
      </c>
      <c r="D7" s="16"/>
      <c r="E7" s="16"/>
      <c r="F7" s="16"/>
      <c r="G7" s="16"/>
      <c r="H7" s="16"/>
      <c r="I7" s="16"/>
      <c r="J7" s="16"/>
      <c r="K7" s="16"/>
      <c r="L7" s="16"/>
      <c r="M7" s="16"/>
      <c r="N7" s="16"/>
      <c r="O7" s="16"/>
      <c r="P7" s="16"/>
      <c r="Q7" s="16"/>
      <c r="R7" s="16"/>
      <c r="S7" s="16"/>
      <c r="T7" s="16"/>
      <c r="U7" s="16"/>
      <c r="V7" s="16"/>
      <c r="W7" s="16"/>
      <c r="X7" s="16"/>
      <c r="Y7" s="16"/>
      <c r="Z7" s="16"/>
    </row>
    <row r="8" customHeight="1" spans="1:26">
      <c r="A8" s="16" t="str">
        <f>IFERROR(__xludf.DUMMYFUNCTION("""COMPUTED_VALUE"""),"Selenium")</f>
        <v>Selenium</v>
      </c>
      <c r="B8" s="17">
        <f>IFERROR(__xludf.DUMMYFUNCTION("""COMPUTED_VALUE"""),45096)</f>
        <v>45096</v>
      </c>
      <c r="C8" s="18" t="str">
        <f>IFERROR(__xludf.DUMMYFUNCTION("""COMPUTED_VALUE"""),"JIRA_Create a New Issue Type with custom field and create a new issue")</f>
        <v>JIRA_Create a New Issue Type with custom field and create a new issue</v>
      </c>
      <c r="D8" s="16"/>
      <c r="E8" s="16"/>
      <c r="F8" s="16"/>
      <c r="G8" s="16"/>
      <c r="H8" s="16"/>
      <c r="I8" s="16"/>
      <c r="J8" s="16"/>
      <c r="K8" s="16"/>
      <c r="L8" s="16"/>
      <c r="M8" s="16"/>
      <c r="N8" s="16"/>
      <c r="O8" s="16"/>
      <c r="P8" s="16"/>
      <c r="Q8" s="16"/>
      <c r="R8" s="16"/>
      <c r="S8" s="16"/>
      <c r="T8" s="16"/>
      <c r="U8" s="16"/>
      <c r="V8" s="16"/>
      <c r="W8" s="16"/>
      <c r="X8" s="16"/>
      <c r="Y8" s="16"/>
      <c r="Z8" s="16"/>
    </row>
    <row r="9" customHeight="1" spans="1:26">
      <c r="A9" s="16" t="str">
        <f>IFERROR(__xludf.DUMMYFUNCTION("""COMPUTED_VALUE"""),"TCE")</f>
        <v>TCE</v>
      </c>
      <c r="B9" s="17">
        <f>IFERROR(__xludf.DUMMYFUNCTION("""COMPUTED_VALUE"""),45096)</f>
        <v>45096</v>
      </c>
      <c r="C9" s="16" t="str">
        <f>IFERROR(__xludf.DUMMYFUNCTION("""COMPUTED_VALUE"""),"Write test case enumeration for Book an itinerary in the Make My Trip application")</f>
        <v>Write test case enumeration for Book an itinerary in the Make My Trip application</v>
      </c>
      <c r="D9" s="16"/>
      <c r="E9" s="16"/>
      <c r="F9" s="16"/>
      <c r="G9" s="16"/>
      <c r="H9" s="16"/>
      <c r="I9" s="16"/>
      <c r="J9" s="16"/>
      <c r="K9" s="16"/>
      <c r="L9" s="16"/>
      <c r="M9" s="16"/>
      <c r="N9" s="16"/>
      <c r="O9" s="16"/>
      <c r="P9" s="16"/>
      <c r="Q9" s="16"/>
      <c r="R9" s="16"/>
      <c r="S9" s="16"/>
      <c r="T9" s="16"/>
      <c r="U9" s="16"/>
      <c r="V9" s="16"/>
      <c r="W9" s="16"/>
      <c r="X9" s="16"/>
      <c r="Y9" s="16"/>
      <c r="Z9" s="16"/>
    </row>
    <row r="10" customHeight="1" spans="1:26">
      <c r="A10" s="16" t="str">
        <f>IFERROR(__xludf.DUMMYFUNCTION("""COMPUTED_VALUE"""),"TCE")</f>
        <v>TCE</v>
      </c>
      <c r="B10" s="17">
        <f>IFERROR(__xludf.DUMMYFUNCTION("""COMPUTED_VALUE"""),45099)</f>
        <v>45099</v>
      </c>
      <c r="C10" s="16" t="str">
        <f>IFERROR(__xludf.DUMMYFUNCTION("""COMPUTED_VALUE"""),"Enumerate Testcase for ""Book an Ola cab""")</f>
        <v>Enumerate Testcase for "Book an Ola cab"</v>
      </c>
      <c r="D10" s="16"/>
      <c r="E10" s="16"/>
      <c r="F10" s="16"/>
      <c r="G10" s="16"/>
      <c r="H10" s="16"/>
      <c r="I10" s="16"/>
      <c r="J10" s="16"/>
      <c r="K10" s="16"/>
      <c r="L10" s="16"/>
      <c r="M10" s="16"/>
      <c r="N10" s="16"/>
      <c r="O10" s="16"/>
      <c r="P10" s="16"/>
      <c r="Q10" s="16"/>
      <c r="R10" s="16"/>
      <c r="S10" s="16"/>
      <c r="T10" s="16"/>
      <c r="U10" s="16"/>
      <c r="V10" s="16"/>
      <c r="W10" s="16"/>
      <c r="X10" s="16"/>
      <c r="Y10" s="16"/>
      <c r="Z10" s="16"/>
    </row>
    <row r="11" customHeight="1" spans="1:26">
      <c r="A11" s="16" t="str">
        <f>IFERROR(__xludf.DUMMYFUNCTION("""COMPUTED_VALUE"""),"Selenium")</f>
        <v>Selenium</v>
      </c>
      <c r="B11" s="17">
        <f>IFERROR(__xludf.DUMMYFUNCTION("""COMPUTED_VALUE"""),45099)</f>
        <v>45099</v>
      </c>
      <c r="C11" s="18" t="str">
        <f>IFERROR(__xludf.DUMMYFUNCTION("""COMPUTED_VALUE"""),"JIRA_ Create a New Team &amp; New Sprint")</f>
        <v>JIRA_ Create a New Team &amp; New Sprint</v>
      </c>
      <c r="D11" s="16"/>
      <c r="E11" s="16"/>
      <c r="F11" s="16"/>
      <c r="G11" s="16"/>
      <c r="H11" s="16"/>
      <c r="I11" s="16"/>
      <c r="J11" s="16"/>
      <c r="K11" s="16"/>
      <c r="L11" s="16"/>
      <c r="M11" s="16"/>
      <c r="N11" s="16"/>
      <c r="O11" s="16"/>
      <c r="P11" s="16"/>
      <c r="Q11" s="16"/>
      <c r="R11" s="16"/>
      <c r="S11" s="16"/>
      <c r="T11" s="16"/>
      <c r="U11" s="16"/>
      <c r="V11" s="16"/>
      <c r="W11" s="16"/>
      <c r="X11" s="16"/>
      <c r="Y11" s="16"/>
      <c r="Z11" s="16"/>
    </row>
    <row r="12" customHeight="1" spans="1:26">
      <c r="A12" s="16" t="str">
        <f>IFERROR(__xludf.DUMMYFUNCTION("""COMPUTED_VALUE"""),"Selenium")</f>
        <v>Selenium</v>
      </c>
      <c r="B12" s="17">
        <v>45111</v>
      </c>
      <c r="C12" s="18" t="s">
        <v>4</v>
      </c>
      <c r="D12" s="16"/>
      <c r="E12" s="16"/>
      <c r="F12" s="16"/>
      <c r="G12" s="16"/>
      <c r="H12" s="16"/>
      <c r="I12" s="16"/>
      <c r="J12" s="16"/>
      <c r="K12" s="16"/>
      <c r="L12" s="16"/>
      <c r="M12" s="16"/>
      <c r="N12" s="16"/>
      <c r="O12" s="16"/>
      <c r="P12" s="16"/>
      <c r="Q12" s="16"/>
      <c r="R12" s="16"/>
      <c r="S12" s="16"/>
      <c r="T12" s="16"/>
      <c r="U12" s="16"/>
      <c r="V12" s="16"/>
      <c r="W12" s="16"/>
      <c r="X12" s="16"/>
      <c r="Y12" s="16"/>
      <c r="Z12" s="16"/>
    </row>
    <row r="13" customHeight="1" spans="1:26">
      <c r="A13" s="16" t="str">
        <f>IFERROR(__xludf.DUMMYFUNCTION("""COMPUTED_VALUE"""),"TCE")</f>
        <v>TCE</v>
      </c>
      <c r="B13" s="17">
        <v>45111</v>
      </c>
      <c r="C13" s="18" t="s">
        <v>5</v>
      </c>
      <c r="D13" s="16"/>
      <c r="E13" s="16"/>
      <c r="F13" s="16"/>
      <c r="G13" s="16"/>
      <c r="H13" s="16"/>
      <c r="I13" s="16"/>
      <c r="J13" s="16"/>
      <c r="K13" s="16"/>
      <c r="L13" s="16"/>
      <c r="M13" s="16"/>
      <c r="N13" s="16"/>
      <c r="O13" s="16"/>
      <c r="P13" s="16"/>
      <c r="Q13" s="16"/>
      <c r="R13" s="16"/>
      <c r="S13" s="16"/>
      <c r="T13" s="16"/>
      <c r="U13" s="16"/>
      <c r="V13" s="16"/>
      <c r="W13" s="16"/>
      <c r="X13" s="16"/>
      <c r="Y13" s="16"/>
      <c r="Z13" s="16"/>
    </row>
    <row r="14" customHeight="1" spans="1:26">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ustomHeight="1" spans="1:26">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2" spans="1:26">
      <c r="A16" s="16"/>
      <c r="B16" s="16"/>
      <c r="C16" s="3"/>
      <c r="D16" s="16"/>
      <c r="E16" s="16"/>
      <c r="F16" s="16"/>
      <c r="G16" s="16"/>
      <c r="H16" s="16"/>
      <c r="I16" s="16"/>
      <c r="J16" s="16"/>
      <c r="K16" s="16"/>
      <c r="L16" s="16"/>
      <c r="M16" s="16"/>
      <c r="N16" s="16"/>
      <c r="O16" s="16"/>
      <c r="P16" s="16"/>
      <c r="Q16" s="16"/>
      <c r="R16" s="16"/>
      <c r="S16" s="16"/>
      <c r="T16" s="16"/>
      <c r="U16" s="16"/>
      <c r="V16" s="16"/>
      <c r="W16" s="16"/>
      <c r="X16" s="16"/>
      <c r="Y16" s="16"/>
      <c r="Z16" s="16"/>
    </row>
    <row r="17" customHeight="1"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ustomHeight="1"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ustomHeight="1"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ustomHeight="1"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ustomHeight="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ustomHeight="1"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ustomHeight="1"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ustomHeight="1"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ustomHeight="1"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ustomHeight="1"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ustomHeight="1"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ustomHeight="1"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ustomHeight="1"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ustomHeight="1" spans="1:26">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ustomHeight="1" spans="1:26">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ustomHeight="1" spans="1:26">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ustomHeight="1" spans="1:26">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ustomHeight="1" spans="1:26">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ustomHeight="1" spans="1:26">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ustomHeight="1" spans="1:2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ustomHeight="1" spans="1:26">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ustomHeight="1" spans="1:26">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ustomHeight="1" spans="1:26">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ustomHeight="1" spans="1:26">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ustomHeight="1" spans="1:26">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ustomHeight="1" spans="1:26">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ustomHeight="1" spans="1:26">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ustomHeight="1" spans="1:26">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ustomHeight="1" spans="1:26">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ustomHeight="1" spans="1:2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ustomHeight="1" spans="1:26">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ustomHeight="1" spans="1:26">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ustomHeight="1" spans="1:26">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ustomHeight="1" spans="1:26">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ustomHeight="1" spans="1:26">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ustomHeight="1" spans="1:26">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ustomHeight="1" spans="1:26">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ustomHeight="1" spans="1:26">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ustomHeight="1" spans="1:26">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ustomHeight="1" spans="1:2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ustomHeight="1" spans="1:26">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ustomHeight="1" spans="1:26">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ustomHeight="1" spans="1:26">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ustomHeight="1" spans="1:26">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ustomHeight="1" spans="1:26">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ustomHeight="1" spans="1:26">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ustomHeight="1" spans="1:26">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ustomHeight="1" spans="1:26">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ustomHeight="1" spans="1:26">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ustomHeight="1" spans="1:2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ustomHeight="1" spans="1:26">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ustomHeight="1" spans="1:26">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ustomHeight="1" spans="1:26">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ustomHeight="1" spans="1:26">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ustomHeight="1" spans="1:26">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ustomHeight="1" spans="1:26">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ustomHeight="1" spans="1:26">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ustomHeight="1" spans="1:26">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ustomHeight="1" spans="1:26">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ustomHeight="1" spans="1:2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ustomHeight="1" spans="1:26">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ustomHeight="1" spans="1:26">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ustomHeight="1" spans="1:26">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ustomHeight="1" spans="1:26">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ustomHeight="1" spans="1:26">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ustomHeight="1" spans="1:26">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ustomHeight="1" spans="1:26">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ustomHeight="1" spans="1:26">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ustomHeight="1" spans="1:26">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ustomHeight="1" spans="1:2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ustomHeight="1" spans="1:26">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ustomHeight="1" spans="1:26">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ustomHeight="1" spans="1:26">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ustomHeight="1" spans="1:26">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ustomHeight="1" spans="1:26">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ustomHeight="1" spans="1:26">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ustomHeight="1" spans="1:26">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ustomHeight="1" spans="1:26">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ustomHeight="1" spans="1:26">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ustomHeight="1" spans="1:2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ustomHeight="1" spans="1:26">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ustomHeight="1" spans="1:26">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ustomHeight="1" spans="1:26">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ustomHeight="1" spans="1:26">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ustomHeight="1" spans="1:26">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ustomHeight="1" spans="1:26">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ustomHeight="1" spans="1:26">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ustomHeight="1" spans="1:26">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ustomHeight="1" spans="1:26">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ustomHeight="1" spans="1:2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ustomHeight="1" spans="1:26">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ustomHeight="1" spans="1:26">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ustomHeight="1" spans="1:26">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ustomHeight="1" spans="1:26">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ustomHeight="1" spans="1:26">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ustomHeight="1" spans="1:26">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ustomHeight="1" spans="1:26">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ustomHeight="1" spans="1:26">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ustomHeight="1" spans="1:26">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ustomHeight="1" spans="1:2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ustomHeight="1" spans="1:26">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ustomHeight="1" spans="1:26">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ustomHeight="1" spans="1:26">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ustomHeight="1" spans="1:26">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ustomHeight="1" spans="1:26">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ustomHeight="1" spans="1:26">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ustomHeight="1" spans="1:26">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ustomHeight="1" spans="1:26">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ustomHeight="1" spans="1:26">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ustomHeight="1" spans="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ustomHeight="1" spans="1:26">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ustomHeight="1" spans="1:26">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ustomHeight="1" spans="1:26">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ustomHeight="1" spans="1:26">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ustomHeight="1" spans="1:26">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ustomHeight="1" spans="1:26">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ustomHeight="1" spans="1:26">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ustomHeight="1" spans="1:26">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ustomHeight="1" spans="1:26">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ustomHeight="1" spans="1:2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ustomHeight="1" spans="1:26">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ustomHeight="1" spans="1:26">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ustomHeight="1" spans="1:26">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ustomHeight="1" spans="1:26">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ustomHeight="1" spans="1:26">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ustomHeight="1" spans="1:26">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ustomHeight="1" spans="1:26">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ustomHeight="1" spans="1:26">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ustomHeight="1" spans="1:26">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ustomHeight="1" spans="1:2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Height="1" spans="1:26">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ustomHeight="1" spans="1:26">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ustomHeight="1" spans="1:26">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ustomHeight="1" spans="1:26">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ustomHeight="1" spans="1:26">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ustomHeight="1" spans="1:26">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ustomHeight="1" spans="1:26">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ustomHeight="1" spans="1:26">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ustomHeight="1" spans="1:26">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ustomHeight="1" spans="1:2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ustomHeight="1" spans="1:26">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ustomHeight="1" spans="1:26">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ustomHeight="1" spans="1:26">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ustomHeight="1" spans="1:26">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ustomHeight="1" spans="1:26">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ustomHeight="1" spans="1:26">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ustomHeight="1" spans="1:26">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ustomHeight="1" spans="1:26">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ustomHeight="1" spans="1:26">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ustomHeight="1" spans="1:2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ustomHeight="1" spans="1:26">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ustomHeight="1" spans="1:26">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ustomHeight="1" spans="1:26">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ustomHeight="1" spans="1:26">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ustomHeight="1" spans="1:26">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ustomHeight="1" spans="1:26">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ustomHeight="1" spans="1:26">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ustomHeight="1" spans="1:26">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ustomHeight="1" spans="1:26">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ustomHeight="1" spans="1:2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ustomHeight="1" spans="1:26">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ustomHeight="1" spans="1:26">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ustomHeight="1" spans="1:26">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ustomHeight="1" spans="1:26">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ustomHeight="1" spans="1:26">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ustomHeight="1" spans="1:26">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ustomHeight="1" spans="1:26">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ustomHeight="1" spans="1:26">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ustomHeight="1" spans="1:26">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ustomHeight="1" spans="1:2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ustomHeight="1" spans="1:26">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ustomHeight="1" spans="1:26">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ustomHeight="1" spans="1:26">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ustomHeight="1" spans="1:26">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ustomHeight="1" spans="1:26">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ustomHeight="1" spans="1:26">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ustomHeight="1" spans="1:26">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ustomHeight="1" spans="1:26">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ustomHeight="1" spans="1:26">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ustomHeight="1" spans="1:2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ustomHeight="1" spans="1:26">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ustomHeight="1" spans="1:26">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ustomHeight="1" spans="1:26">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ustomHeight="1" spans="1:26">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ustomHeight="1" spans="1:26">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ustomHeight="1" spans="1:26">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ustomHeight="1" spans="1:26">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ustomHeight="1" spans="1:26">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ustomHeight="1" spans="1:26">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ustomHeight="1" spans="1:2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ustomHeight="1" spans="1:26">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ustomHeight="1" spans="1:26">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ustomHeight="1" spans="1:26">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ustomHeight="1" spans="1:26">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ustomHeight="1" spans="1:26">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ustomHeight="1" spans="1:26">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ustomHeight="1" spans="1:26">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ustomHeight="1" spans="1:26">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ustomHeight="1" spans="1:26">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ustomHeight="1" spans="1:2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ustomHeight="1" spans="1:26">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ustomHeight="1" spans="1:26">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ustomHeight="1" spans="1:26">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ustomHeight="1" spans="1:26">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ustomHeight="1" spans="1:26">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ustomHeight="1" spans="1:26">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ustomHeight="1" spans="1:26">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ustomHeight="1" spans="1:26">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ustomHeight="1" spans="1:26">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ustomHeight="1" spans="1: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ustomHeight="1" spans="1:26">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ustomHeight="1" spans="1:26">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ustomHeight="1" spans="1:26">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ustomHeight="1" spans="1:26">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ustomHeight="1" spans="1:26">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ustomHeight="1" spans="1:26">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ustomHeight="1" spans="1:26">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ustomHeight="1" spans="1:26">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ustomHeight="1" spans="1:26">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ustomHeight="1" spans="1:2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ustomHeight="1" spans="1:26">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ustomHeight="1" spans="1:26">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ustomHeight="1" spans="1:26">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ustomHeight="1" spans="1:26">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ustomHeight="1" spans="1:26">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ustomHeight="1" spans="1:26">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ustomHeight="1" spans="1:26">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ustomHeight="1" spans="1:26">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ustomHeight="1" spans="1:26">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ustomHeight="1" spans="1:2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ustomHeight="1" spans="1:26">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ustomHeight="1" spans="1:26">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ustomHeight="1" spans="1:26">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ustomHeight="1" spans="1:26">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ustomHeight="1" spans="1:26">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ustomHeight="1" spans="1:26">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ustomHeight="1" spans="1:26">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ustomHeight="1" spans="1:26">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ustomHeight="1" spans="1:26">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ustomHeight="1" spans="1:2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ustomHeight="1" spans="1:26">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ustomHeight="1" spans="1:26">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ustomHeight="1" spans="1:26">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ustomHeight="1" spans="1:26">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ustomHeight="1" spans="1:26">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ustomHeight="1" spans="1:26">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ustomHeight="1" spans="1:26">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ustomHeight="1" spans="1:26">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ustomHeight="1" spans="1:26">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ustomHeight="1" spans="1:2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ustomHeight="1" spans="1:26">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ustomHeight="1" spans="1:26">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ustomHeight="1" spans="1:26">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ustomHeight="1" spans="1:26">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ustomHeight="1" spans="1:26">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ustomHeight="1" spans="1:26">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ustomHeight="1" spans="1:26">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ustomHeight="1" spans="1:26">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ustomHeight="1" spans="1:26">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ustomHeight="1" spans="1:2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ustomHeight="1" spans="1:26">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ustomHeight="1" spans="1:26">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ustomHeight="1" spans="1:26">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ustomHeight="1" spans="1:26">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ustomHeight="1" spans="1:26">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ustomHeight="1" spans="1:26">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ustomHeight="1" spans="1:26">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ustomHeight="1" spans="1:26">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ustomHeight="1" spans="1:26">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ustomHeight="1" spans="1:2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ustomHeight="1" spans="1:26">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ustomHeight="1" spans="1:26">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ustomHeight="1" spans="1:26">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ustomHeight="1" spans="1:26">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ustomHeight="1" spans="1:26">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ustomHeight="1" spans="1:26">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ustomHeight="1" spans="1:26">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ustomHeight="1" spans="1:26">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ustomHeight="1" spans="1:26">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ustomHeight="1" spans="1:2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ustomHeight="1" spans="1:26">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ustomHeight="1" spans="1:26">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ustomHeight="1" spans="1:26">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ustomHeight="1" spans="1:26">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ustomHeight="1" spans="1:26">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ustomHeight="1" spans="1:26">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ustomHeight="1" spans="1:26">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ustomHeight="1" spans="1:26">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ustomHeight="1" spans="1:26">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ustomHeight="1" spans="1:2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ustomHeight="1" spans="1:26">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ustomHeight="1" spans="1:26">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ustomHeight="1" spans="1:26">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ustomHeight="1" spans="1:26">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ustomHeight="1" spans="1:26">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ustomHeight="1" spans="1:26">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ustomHeight="1" spans="1:26">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ustomHeight="1" spans="1:26">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ustomHeight="1" spans="1:26">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ustomHeight="1" spans="1:2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ustomHeight="1" spans="1:26">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ustomHeight="1" spans="1:26">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ustomHeight="1" spans="1:26">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ustomHeight="1" spans="1:26">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ustomHeight="1" spans="1:26">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ustomHeight="1" spans="1:26">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ustomHeight="1" spans="1:26">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ustomHeight="1" spans="1:26">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ustomHeight="1" spans="1:26">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ustomHeight="1" spans="1: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ustomHeight="1" spans="1:26">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ustomHeight="1" spans="1:26">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ustomHeight="1" spans="1:26">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ustomHeight="1" spans="1:26">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ustomHeight="1" spans="1:26">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ustomHeight="1" spans="1:26">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ustomHeight="1" spans="1:26">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ustomHeight="1" spans="1:26">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ustomHeight="1" spans="1:26">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ustomHeight="1" spans="1:2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ustomHeight="1" spans="1:26">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ustomHeight="1" spans="1:26">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ustomHeight="1" spans="1:26">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ustomHeight="1" spans="1:26">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ustomHeight="1" spans="1:26">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ustomHeight="1" spans="1:26">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ustomHeight="1" spans="1:26">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ustomHeight="1" spans="1:26">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ustomHeight="1" spans="1:26">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ustomHeight="1" spans="1:2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ustomHeight="1" spans="1:26">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ustomHeight="1" spans="1:26">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ustomHeight="1" spans="1:26">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ustomHeight="1" spans="1:26">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ustomHeight="1" spans="1:26">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ustomHeight="1" spans="1:26">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ustomHeight="1" spans="1:26">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ustomHeight="1" spans="1:26">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ustomHeight="1" spans="1:26">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ustomHeight="1" spans="1:2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ustomHeight="1" spans="1:26">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ustomHeight="1" spans="1:26">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ustomHeight="1" spans="1:26">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ustomHeight="1" spans="1:26">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ustomHeight="1" spans="1:26">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ustomHeight="1" spans="1:26">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ustomHeight="1" spans="1:26">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ustomHeight="1" spans="1:26">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ustomHeight="1" spans="1:26">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ustomHeight="1" spans="1:2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ustomHeight="1" spans="1:26">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ustomHeight="1" spans="1:26">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ustomHeight="1" spans="1:26">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ustomHeight="1" spans="1:26">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ustomHeight="1" spans="1:26">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ustomHeight="1" spans="1:26">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ustomHeight="1" spans="1:26">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ustomHeight="1" spans="1:26">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ustomHeight="1" spans="1:26">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ustomHeight="1" spans="1:2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ustomHeight="1" spans="1:26">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ustomHeight="1" spans="1:26">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ustomHeight="1" spans="1:26">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ustomHeight="1" spans="1:26">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ustomHeight="1" spans="1:26">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ustomHeight="1" spans="1:26">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ustomHeight="1" spans="1:26">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ustomHeight="1" spans="1:26">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ustomHeight="1" spans="1:26">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ustomHeight="1" spans="1:2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ustomHeight="1" spans="1:26">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ustomHeight="1" spans="1:26">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ustomHeight="1" spans="1:26">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ustomHeight="1" spans="1:26">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ustomHeight="1" spans="1:26">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ustomHeight="1" spans="1:26">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ustomHeight="1" spans="1:26">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ustomHeight="1" spans="1:26">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ustomHeight="1" spans="1:26">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ustomHeight="1" spans="1:2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ustomHeight="1" spans="1:26">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ustomHeight="1" spans="1:26">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ustomHeight="1" spans="1:26">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ustomHeight="1" spans="1:26">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ustomHeight="1" spans="1:26">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ustomHeight="1" spans="1:26">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ustomHeight="1" spans="1:26">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ustomHeight="1" spans="1:26">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ustomHeight="1" spans="1:26">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ustomHeight="1" spans="1:2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ustomHeight="1" spans="1:26">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ustomHeight="1" spans="1:26">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ustomHeight="1" spans="1:26">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ustomHeight="1" spans="1:26">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ustomHeight="1" spans="1:26">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ustomHeight="1" spans="1:26">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ustomHeight="1" spans="1:26">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ustomHeight="1" spans="1:26">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ustomHeight="1" spans="1:26">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ustomHeight="1" spans="1:2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ustomHeight="1" spans="1:26">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ustomHeight="1" spans="1:26">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ustomHeight="1" spans="1:26">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ustomHeight="1" spans="1:26">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ustomHeight="1" spans="1:26">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ustomHeight="1" spans="1:26">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ustomHeight="1" spans="1:26">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ustomHeight="1" spans="1:26">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ustomHeight="1" spans="1:26">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ustomHeight="1" spans="1: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ustomHeight="1" spans="1:26">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ustomHeight="1" spans="1:26">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ustomHeight="1" spans="1:26">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ustomHeight="1" spans="1:26">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ustomHeight="1" spans="1:26">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ustomHeight="1" spans="1:26">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ustomHeight="1" spans="1:26">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ustomHeight="1" spans="1:26">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ustomHeight="1" spans="1:26">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ustomHeight="1" spans="1:2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ustomHeight="1" spans="1:26">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ustomHeight="1" spans="1:26">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ustomHeight="1" spans="1:26">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ustomHeight="1" spans="1:26">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ustomHeight="1" spans="1:26">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ustomHeight="1" spans="1:26">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ustomHeight="1" spans="1:26">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ustomHeight="1" spans="1:26">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ustomHeight="1" spans="1:26">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ustomHeight="1" spans="1:2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ustomHeight="1" spans="1:26">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ustomHeight="1" spans="1:26">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ustomHeight="1" spans="1:26">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ustomHeight="1" spans="1:26">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ustomHeight="1" spans="1:26">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ustomHeight="1" spans="1:26">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ustomHeight="1" spans="1:26">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ustomHeight="1" spans="1:26">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ustomHeight="1" spans="1:26">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ustomHeight="1" spans="1:2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ustomHeight="1" spans="1:26">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ustomHeight="1" spans="1:26">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ustomHeight="1" spans="1:26">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ustomHeight="1" spans="1:26">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ustomHeight="1" spans="1:26">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ustomHeight="1" spans="1:26">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ustomHeight="1" spans="1:26">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ustomHeight="1" spans="1:26">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ustomHeight="1" spans="1:26">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ustomHeight="1" spans="1:2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ustomHeight="1" spans="1:26">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ustomHeight="1" spans="1:26">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ustomHeight="1" spans="1:26">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ustomHeight="1" spans="1:26">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ustomHeight="1" spans="1:26">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ustomHeight="1" spans="1:26">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ustomHeight="1" spans="1:26">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ustomHeight="1" spans="1:26">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ustomHeight="1" spans="1:26">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ustomHeight="1" spans="1:2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ustomHeight="1" spans="1:26">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ustomHeight="1" spans="1:26">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ustomHeight="1" spans="1:26">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ustomHeight="1" spans="1:26">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ustomHeight="1" spans="1:26">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ustomHeight="1" spans="1:26">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ustomHeight="1" spans="1:26">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ustomHeight="1" spans="1:26">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ustomHeight="1" spans="1:26">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ustomHeight="1" spans="1:2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ustomHeight="1" spans="1:26">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ustomHeight="1" spans="1:26">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ustomHeight="1" spans="1:26">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ustomHeight="1" spans="1:26">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ustomHeight="1" spans="1:26">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ustomHeight="1" spans="1:26">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ustomHeight="1" spans="1:26">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ustomHeight="1" spans="1:26">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ustomHeight="1" spans="1:26">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ustomHeight="1" spans="1:2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ustomHeight="1" spans="1:26">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ustomHeight="1" spans="1:26">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ustomHeight="1" spans="1:26">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ustomHeight="1" spans="1:26">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ustomHeight="1" spans="1:26">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ustomHeight="1" spans="1:26">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ustomHeight="1" spans="1:26">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ustomHeight="1" spans="1:26">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ustomHeight="1" spans="1:26">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ustomHeight="1" spans="1:2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ustomHeight="1" spans="1:26">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ustomHeight="1" spans="1:26">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ustomHeight="1" spans="1:26">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ustomHeight="1" spans="1:26">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ustomHeight="1" spans="1:26">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ustomHeight="1" spans="1:26">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ustomHeight="1" spans="1:26">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ustomHeight="1" spans="1:26">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ustomHeight="1" spans="1:26">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ustomHeight="1" spans="1:2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ustomHeight="1" spans="1:26">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ustomHeight="1" spans="1:26">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ustomHeight="1" spans="1:26">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ustomHeight="1" spans="1:26">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ustomHeight="1" spans="1:26">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ustomHeight="1" spans="1:26">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ustomHeight="1" spans="1:26">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ustomHeight="1" spans="1:26">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ustomHeight="1" spans="1:26">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ustomHeight="1" spans="1: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ustomHeight="1" spans="1:26">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ustomHeight="1" spans="1:26">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ustomHeight="1" spans="1:26">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ustomHeight="1" spans="1:26">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ustomHeight="1" spans="1:26">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ustomHeight="1" spans="1:26">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ustomHeight="1" spans="1:26">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ustomHeight="1" spans="1:26">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ustomHeight="1" spans="1:26">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ustomHeight="1" spans="1:2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ustomHeight="1" spans="1:26">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ustomHeight="1" spans="1:26">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ustomHeight="1" spans="1:26">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ustomHeight="1" spans="1:26">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ustomHeight="1" spans="1:26">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ustomHeight="1" spans="1:26">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ustomHeight="1" spans="1:26">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ustomHeight="1" spans="1:26">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ustomHeight="1" spans="1:26">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ustomHeight="1" spans="1:2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ustomHeight="1" spans="1:26">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ustomHeight="1" spans="1:26">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ustomHeight="1" spans="1:26">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ustomHeight="1" spans="1:26">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ustomHeight="1" spans="1:26">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ustomHeight="1" spans="1:26">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ustomHeight="1" spans="1:26">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ustomHeight="1" spans="1:26">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ustomHeight="1" spans="1:26">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ustomHeight="1" spans="1:2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ustomHeight="1" spans="1:26">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ustomHeight="1" spans="1:26">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ustomHeight="1" spans="1:26">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ustomHeight="1" spans="1:26">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ustomHeight="1" spans="1:26">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ustomHeight="1" spans="1:26">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ustomHeight="1" spans="1:26">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ustomHeight="1" spans="1:26">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ustomHeight="1" spans="1:26">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ustomHeight="1" spans="1:2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ustomHeight="1" spans="1:26">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ustomHeight="1" spans="1:26">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ustomHeight="1" spans="1:26">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ustomHeight="1" spans="1:26">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ustomHeight="1" spans="1:26">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ustomHeight="1" spans="1:26">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ustomHeight="1" spans="1:26">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ustomHeight="1" spans="1:26">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ustomHeight="1" spans="1:26">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ustomHeight="1" spans="1:2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ustomHeight="1" spans="1:26">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ustomHeight="1" spans="1:26">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ustomHeight="1" spans="1:26">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ustomHeight="1" spans="1:26">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ustomHeight="1" spans="1:26">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ustomHeight="1" spans="1:26">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ustomHeight="1" spans="1:26">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ustomHeight="1" spans="1:26">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ustomHeight="1" spans="1:26">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ustomHeight="1" spans="1:2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ustomHeight="1" spans="1:26">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ustomHeight="1" spans="1:26">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ustomHeight="1" spans="1:26">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ustomHeight="1" spans="1:26">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ustomHeight="1" spans="1:26">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ustomHeight="1" spans="1:26">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ustomHeight="1" spans="1:26">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ustomHeight="1" spans="1:26">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ustomHeight="1" spans="1:26">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ustomHeight="1" spans="1:2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ustomHeight="1" spans="1:26">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ustomHeight="1" spans="1:26">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ustomHeight="1" spans="1:26">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ustomHeight="1" spans="1:26">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ustomHeight="1" spans="1:26">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ustomHeight="1" spans="1:26">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ustomHeight="1" spans="1:26">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ustomHeight="1" spans="1:26">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ustomHeight="1" spans="1:26">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ustomHeight="1" spans="1:2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ustomHeight="1" spans="1:26">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ustomHeight="1" spans="1:26">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ustomHeight="1" spans="1:26">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ustomHeight="1" spans="1:26">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ustomHeight="1" spans="1:26">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ustomHeight="1" spans="1:26">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ustomHeight="1" spans="1:26">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ustomHeight="1" spans="1:26">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ustomHeight="1" spans="1:26">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ustomHeight="1" spans="1:2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ustomHeight="1" spans="1:26">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ustomHeight="1" spans="1:26">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ustomHeight="1" spans="1:26">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ustomHeight="1" spans="1:26">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ustomHeight="1" spans="1:26">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ustomHeight="1" spans="1:26">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ustomHeight="1" spans="1:26">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ustomHeight="1" spans="1:26">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ustomHeight="1" spans="1:26">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ustomHeight="1" spans="1: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ustomHeight="1" spans="1:26">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ustomHeight="1" spans="1:26">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ustomHeight="1" spans="1:26">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ustomHeight="1" spans="1:26">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ustomHeight="1" spans="1:26">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ustomHeight="1" spans="1:26">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ustomHeight="1" spans="1:26">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ustomHeight="1" spans="1:26">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ustomHeight="1" spans="1:26">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ustomHeight="1" spans="1:2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ustomHeight="1" spans="1:26">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ustomHeight="1" spans="1:26">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ustomHeight="1" spans="1:26">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ustomHeight="1" spans="1:26">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ustomHeight="1" spans="1:26">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ustomHeight="1" spans="1:26">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ustomHeight="1" spans="1:26">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ustomHeight="1" spans="1:26">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ustomHeight="1" spans="1:26">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ustomHeight="1" spans="1:2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ustomHeight="1" spans="1:26">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ustomHeight="1" spans="1:26">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ustomHeight="1" spans="1:26">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ustomHeight="1" spans="1:26">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ustomHeight="1" spans="1:26">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ustomHeight="1" spans="1:26">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ustomHeight="1" spans="1:26">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ustomHeight="1" spans="1:26">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ustomHeight="1" spans="1:26">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ustomHeight="1" spans="1:2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ustomHeight="1" spans="1:26">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ustomHeight="1" spans="1:26">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ustomHeight="1" spans="1:26">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ustomHeight="1" spans="1:26">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ustomHeight="1" spans="1:26">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ustomHeight="1" spans="1:26">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ustomHeight="1" spans="1:26">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ustomHeight="1" spans="1:26">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ustomHeight="1" spans="1:26">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ustomHeight="1" spans="1:2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ustomHeight="1" spans="1:26">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ustomHeight="1" spans="1:26">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ustomHeight="1" spans="1:26">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ustomHeight="1" spans="1:26">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ustomHeight="1" spans="1:26">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ustomHeight="1" spans="1:26">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ustomHeight="1" spans="1:26">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ustomHeight="1" spans="1:26">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ustomHeight="1" spans="1:26">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ustomHeight="1" spans="1:2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ustomHeight="1" spans="1:26">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ustomHeight="1" spans="1:26">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ustomHeight="1" spans="1:26">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ustomHeight="1" spans="1:26">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ustomHeight="1" spans="1:26">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ustomHeight="1" spans="1:26">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ustomHeight="1" spans="1:26">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ustomHeight="1" spans="1:26">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ustomHeight="1" spans="1:26">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ustomHeight="1" spans="1:2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ustomHeight="1" spans="1:26">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ustomHeight="1" spans="1:26">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ustomHeight="1" spans="1:26">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ustomHeight="1" spans="1:26">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ustomHeight="1" spans="1:26">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ustomHeight="1" spans="1:26">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ustomHeight="1" spans="1:26">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ustomHeight="1" spans="1:26">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ustomHeight="1" spans="1:26">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ustomHeight="1" spans="1:2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ustomHeight="1" spans="1:26">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ustomHeight="1" spans="1:26">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ustomHeight="1" spans="1:26">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ustomHeight="1" spans="1:26">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ustomHeight="1" spans="1:26">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ustomHeight="1" spans="1:26">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ustomHeight="1" spans="1:26">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ustomHeight="1" spans="1:26">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ustomHeight="1" spans="1:26">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ustomHeight="1" spans="1:2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ustomHeight="1" spans="1:26">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ustomHeight="1" spans="1:26">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ustomHeight="1" spans="1:26">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ustomHeight="1" spans="1:26">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ustomHeight="1" spans="1:26">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ustomHeight="1" spans="1:26">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ustomHeight="1" spans="1:26">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ustomHeight="1" spans="1:26">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ustomHeight="1" spans="1:26">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ustomHeight="1" spans="1:2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ustomHeight="1" spans="1:26">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ustomHeight="1" spans="1:26">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ustomHeight="1" spans="1:26">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ustomHeight="1" spans="1:26">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ustomHeight="1" spans="1:26">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ustomHeight="1" spans="1:26">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ustomHeight="1" spans="1:26">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ustomHeight="1" spans="1:26">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ustomHeight="1" spans="1:26">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ustomHeight="1" spans="1: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ustomHeight="1" spans="1:26">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ustomHeight="1" spans="1:26">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ustomHeight="1" spans="1:26">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ustomHeight="1" spans="1:26">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ustomHeight="1" spans="1:26">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ustomHeight="1" spans="1:26">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ustomHeight="1" spans="1:26">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ustomHeight="1" spans="1:26">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ustomHeight="1" spans="1:26">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ustomHeight="1" spans="1:2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ustomHeight="1" spans="1:26">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ustomHeight="1" spans="1:26">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ustomHeight="1" spans="1:26">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ustomHeight="1" spans="1:26">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ustomHeight="1" spans="1:26">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ustomHeight="1" spans="1:26">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ustomHeight="1" spans="1:26">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ustomHeight="1" spans="1:26">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ustomHeight="1" spans="1:26">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ustomHeight="1" spans="1:2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ustomHeight="1" spans="1:26">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ustomHeight="1" spans="1:26">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ustomHeight="1" spans="1:26">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ustomHeight="1" spans="1:26">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ustomHeight="1" spans="1:26">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ustomHeight="1" spans="1:26">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ustomHeight="1" spans="1:26">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ustomHeight="1" spans="1:26">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ustomHeight="1" spans="1:26">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ustomHeight="1" spans="1:2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ustomHeight="1" spans="1:26">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ustomHeight="1" spans="1:26">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ustomHeight="1" spans="1:26">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ustomHeight="1" spans="1:26">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ustomHeight="1" spans="1:26">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ustomHeight="1" spans="1:26">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ustomHeight="1" spans="1:26">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ustomHeight="1" spans="1:26">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ustomHeight="1" spans="1:26">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ustomHeight="1" spans="1:2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ustomHeight="1" spans="1:26">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ustomHeight="1" spans="1:26">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ustomHeight="1" spans="1:26">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ustomHeight="1" spans="1:26">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ustomHeight="1" spans="1:26">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ustomHeight="1" spans="1:26">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ustomHeight="1" spans="1:26">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ustomHeight="1" spans="1:26">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ustomHeight="1" spans="1:26">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ustomHeight="1" spans="1:2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ustomHeight="1" spans="1:26">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ustomHeight="1" spans="1:26">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ustomHeight="1" spans="1:26">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ustomHeight="1" spans="1:26">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ustomHeight="1" spans="1:26">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ustomHeight="1" spans="1:26">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ustomHeight="1" spans="1:26">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ustomHeight="1" spans="1:26">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ustomHeight="1" spans="1:26">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ustomHeight="1" spans="1:2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ustomHeight="1" spans="1:26">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ustomHeight="1" spans="1:26">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ustomHeight="1" spans="1:26">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ustomHeight="1" spans="1:26">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ustomHeight="1" spans="1:26">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ustomHeight="1" spans="1:26">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ustomHeight="1" spans="1:26">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ustomHeight="1" spans="1:26">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ustomHeight="1" spans="1:26">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ustomHeight="1" spans="1:2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ustomHeight="1" spans="1:26">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ustomHeight="1" spans="1:26">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ustomHeight="1" spans="1:26">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ustomHeight="1" spans="1:26">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ustomHeight="1" spans="1:26">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ustomHeight="1" spans="1:26">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ustomHeight="1" spans="1:26">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ustomHeight="1" spans="1:26">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ustomHeight="1" spans="1:26">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ustomHeight="1" spans="1:2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ustomHeight="1" spans="1:26">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ustomHeight="1" spans="1:26">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ustomHeight="1" spans="1:26">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ustomHeight="1" spans="1:26">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ustomHeight="1" spans="1:26">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ustomHeight="1" spans="1:26">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ustomHeight="1" spans="1:26">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ustomHeight="1" spans="1:26">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ustomHeight="1" spans="1:26">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ustomHeight="1" spans="1:2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ustomHeight="1" spans="1:26">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ustomHeight="1" spans="1:26">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ustomHeight="1" spans="1:26">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ustomHeight="1" spans="1:26">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ustomHeight="1" spans="1:26">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ustomHeight="1" spans="1:26">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ustomHeight="1" spans="1:26">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ustomHeight="1" spans="1:26">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ustomHeight="1" spans="1:26">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ustomHeight="1" spans="1: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ustomHeight="1" spans="1:26">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ustomHeight="1" spans="1:26">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ustomHeight="1" spans="1:26">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ustomHeight="1" spans="1:26">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ustomHeight="1" spans="1:26">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ustomHeight="1" spans="1:26">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ustomHeight="1" spans="1:26">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ustomHeight="1" spans="1:26">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ustomHeight="1" spans="1:26">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ustomHeight="1" spans="1:2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ustomHeight="1" spans="1:26">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ustomHeight="1" spans="1:26">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ustomHeight="1" spans="1:26">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ustomHeight="1" spans="1:26">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ustomHeight="1" spans="1:26">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ustomHeight="1" spans="1:26">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ustomHeight="1" spans="1:26">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ustomHeight="1" spans="1:26">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ustomHeight="1" spans="1:26">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ustomHeight="1" spans="1:2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ustomHeight="1" spans="1:26">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ustomHeight="1" spans="1:26">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ustomHeight="1" spans="1:26">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ustomHeight="1" spans="1:26">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ustomHeight="1" spans="1:26">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ustomHeight="1" spans="1:26">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ustomHeight="1" spans="1:26">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ustomHeight="1" spans="1:26">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ustomHeight="1" spans="1:26">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ustomHeight="1" spans="1:2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ustomHeight="1" spans="1:26">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ustomHeight="1" spans="1:26">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ustomHeight="1" spans="1:26">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ustomHeight="1" spans="1:26">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ustomHeight="1" spans="1:26">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ustomHeight="1" spans="1:26">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ustomHeight="1" spans="1:26">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ustomHeight="1" spans="1:26">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ustomHeight="1" spans="1:26">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ustomHeight="1" spans="1:2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ustomHeight="1" spans="1:26">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ustomHeight="1" spans="1:26">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ustomHeight="1" spans="1:26">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ustomHeight="1" spans="1:26">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ustomHeight="1" spans="1:26">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ustomHeight="1" spans="1:26">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ustomHeight="1" spans="1:26">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ustomHeight="1" spans="1:26">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ustomHeight="1" spans="1:26">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ustomHeight="1" spans="1:2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ustomHeight="1" spans="1:26">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ustomHeight="1" spans="1:26">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ustomHeight="1" spans="1:26">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ustomHeight="1" spans="1:26">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ustomHeight="1" spans="1:26">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ustomHeight="1" spans="1:26">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ustomHeight="1" spans="1:26">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ustomHeight="1" spans="1:26">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ustomHeight="1" spans="1:26">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ustomHeight="1" spans="1:2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ustomHeight="1" spans="1:26">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ustomHeight="1" spans="1:26">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ustomHeight="1" spans="1:26">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ustomHeight="1" spans="1:26">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ustomHeight="1" spans="1:26">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ustomHeight="1" spans="1:26">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ustomHeight="1" spans="1:26">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ustomHeight="1" spans="1:26">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ustomHeight="1" spans="1:26">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ustomHeight="1" spans="1:2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ustomHeight="1" spans="1:26">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ustomHeight="1" spans="1:26">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ustomHeight="1" spans="1:26">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ustomHeight="1" spans="1:26">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ustomHeight="1" spans="1:26">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ustomHeight="1" spans="1:26">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ustomHeight="1" spans="1:26">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ustomHeight="1" spans="1:26">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ustomHeight="1" spans="1:26">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ustomHeight="1" spans="1:2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ustomHeight="1" spans="1:26">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ustomHeight="1" spans="1:26">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ustomHeight="1" spans="1:26">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ustomHeight="1" spans="1:26">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ustomHeight="1" spans="1:26">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ustomHeight="1" spans="1:26">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ustomHeight="1" spans="1:26">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ustomHeight="1" spans="1:26">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ustomHeight="1" spans="1:26">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ustomHeight="1" spans="1:2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ustomHeight="1" spans="1:26">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ustomHeight="1" spans="1:26">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ustomHeight="1" spans="1:26">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ustomHeight="1" spans="1:26">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ustomHeight="1" spans="1:26">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ustomHeight="1" spans="1:26">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ustomHeight="1" spans="1:26">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ustomHeight="1" spans="1:26">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ustomHeight="1" spans="1:26">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ustomHeight="1" spans="1: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ustomHeight="1" spans="1:26">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ustomHeight="1" spans="1:26">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ustomHeight="1" spans="1:26">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ustomHeight="1" spans="1:26">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ustomHeight="1" spans="1:26">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ustomHeight="1" spans="1:26">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ustomHeight="1" spans="1:26">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ustomHeight="1" spans="1:26">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ustomHeight="1" spans="1:26">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ustomHeight="1" spans="1:2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ustomHeight="1" spans="1:26">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ustomHeight="1" spans="1:26">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ustomHeight="1" spans="1:26">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ustomHeight="1" spans="1:26">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ustomHeight="1" spans="1:26">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ustomHeight="1" spans="1:26">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ustomHeight="1" spans="1:26">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ustomHeight="1" spans="1:26">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ustomHeight="1" spans="1:26">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ustomHeight="1" spans="1:2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ustomHeight="1" spans="1:26">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ustomHeight="1" spans="1:26">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ustomHeight="1" spans="1:26">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ustomHeight="1" spans="1:26">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ustomHeight="1" spans="1:26">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ustomHeight="1" spans="1:26">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ustomHeight="1" spans="1:26">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ustomHeight="1" spans="1:26">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ustomHeight="1" spans="1:26">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ustomHeight="1" spans="1:2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ustomHeight="1" spans="1:26">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ustomHeight="1" spans="1:26">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ustomHeight="1" spans="1:26">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ustomHeight="1" spans="1:26">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ustomHeight="1" spans="1:26">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ustomHeight="1" spans="1:26">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ustomHeight="1" spans="1:26">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ustomHeight="1" spans="1:26">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ustomHeight="1" spans="1:26">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ustomHeight="1" spans="1:2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ustomHeight="1" spans="1:26">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ustomHeight="1" spans="1:26">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ustomHeight="1" spans="1:26">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ustomHeight="1" spans="1:26">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ustomHeight="1" spans="1:26">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ustomHeight="1" spans="1:26">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ustomHeight="1" spans="1:26">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ustomHeight="1" spans="1:26">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ustomHeight="1" spans="1:26">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ustomHeight="1" spans="1:2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ustomHeight="1" spans="1:26">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ustomHeight="1" spans="1:26">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ustomHeight="1" spans="1:26">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ustomHeight="1" spans="1:26">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ustomHeight="1" spans="1:26">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ustomHeight="1" spans="1:26">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ustomHeight="1" spans="1:26">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ustomHeight="1" spans="1:26">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ustomHeight="1" spans="1:26">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ustomHeight="1" spans="1:2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ustomHeight="1" spans="1:26">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ustomHeight="1" spans="1:26">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ustomHeight="1" spans="1:26">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ustomHeight="1" spans="1:26">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ustomHeight="1" spans="1:26">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ustomHeight="1" spans="1:26">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ustomHeight="1" spans="1:26">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ustomHeight="1" spans="1:26">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ustomHeight="1" spans="1:26">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ustomHeight="1" spans="1:2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ustomHeight="1" spans="1:26">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ustomHeight="1" spans="1:26">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ustomHeight="1" spans="1:26">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ustomHeight="1" spans="1:26">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4" workbookViewId="0">
      <selection activeCell="A8" sqref="A8"/>
    </sheetView>
  </sheetViews>
  <sheetFormatPr defaultColWidth="12.6333333333333" defaultRowHeight="15.75" customHeight="1"/>
  <cols>
    <col min="4" max="4" width="11" customWidth="1"/>
    <col min="5" max="9" width="25.6333333333333" customWidth="1"/>
  </cols>
  <sheetData>
    <row r="1" ht="24" spans="1:26">
      <c r="A1" s="1" t="str">
        <f>IFERROR(__xludf.DUMMYFUNCTION("importrange(""https://docs.google.com/spreadsheets/d/17oVcButb1QtnjAAkJn9KYHmCV7wjkREv44dcMPxD7fA/"", ""'DSA HW Question'!A:Z"")"),"Date")</f>
        <v>Date</v>
      </c>
      <c r="B1" s="1" t="str">
        <f>IFERROR(__xludf.DUMMYFUNCTION("""COMPUTED_VALUE"""),"Week #")</f>
        <v>Week #</v>
      </c>
      <c r="C1" s="1" t="str">
        <f>IFERROR(__xludf.DUMMYFUNCTION("""COMPUTED_VALUE"""),"Day #")</f>
        <v>Day #</v>
      </c>
      <c r="D1" s="1" t="str">
        <f>IFERROR(__xludf.DUMMYFUNCTION("""COMPUTED_VALUE"""),"Number of Questions")</f>
        <v>Number of Questions</v>
      </c>
      <c r="E1" s="1" t="str">
        <f>IFERROR(__xludf.DUMMYFUNCTION("""COMPUTED_VALUE"""),"Question 1")</f>
        <v>Question 1</v>
      </c>
      <c r="F1" s="1" t="str">
        <f>IFERROR(__xludf.DUMMYFUNCTION("""COMPUTED_VALUE"""),"Question 2")</f>
        <v>Question 2</v>
      </c>
      <c r="G1" s="1" t="str">
        <f>IFERROR(__xludf.DUMMYFUNCTION("""COMPUTED_VALUE"""),"Question 3")</f>
        <v>Question 3</v>
      </c>
      <c r="H1" s="1" t="str">
        <f>IFERROR(__xludf.DUMMYFUNCTION("""COMPUTED_VALUE"""),"Question 4")</f>
        <v>Question 4</v>
      </c>
      <c r="I1" s="1" t="str">
        <f>IFERROR(__xludf.DUMMYFUNCTION("""COMPUTED_VALUE"""),"Question 5")</f>
        <v>Question 5</v>
      </c>
      <c r="J1" s="3"/>
      <c r="K1" s="3"/>
      <c r="L1" s="3"/>
      <c r="M1" s="3"/>
      <c r="N1" s="3"/>
      <c r="O1" s="3"/>
      <c r="P1" s="3"/>
      <c r="Q1" s="3"/>
      <c r="R1" s="3"/>
      <c r="S1" s="3"/>
      <c r="T1" s="3"/>
      <c r="U1" s="3"/>
      <c r="V1" s="3"/>
      <c r="W1" s="3"/>
      <c r="X1" s="3"/>
      <c r="Y1" s="3"/>
      <c r="Z1" s="3"/>
    </row>
    <row r="2" ht="144" customHeight="1" spans="1:26">
      <c r="A2" s="2">
        <v>45110</v>
      </c>
      <c r="B2" s="3" t="s">
        <v>6</v>
      </c>
      <c r="C2" s="3" t="s">
        <v>7</v>
      </c>
      <c r="D2" s="4">
        <v>5</v>
      </c>
      <c r="E2" s="5" t="s">
        <v>8</v>
      </c>
      <c r="F2" s="6" t="s">
        <v>9</v>
      </c>
      <c r="G2" s="7" t="s">
        <v>10</v>
      </c>
      <c r="H2" s="5" t="s">
        <v>11</v>
      </c>
      <c r="I2" s="5" t="s">
        <v>12</v>
      </c>
      <c r="J2" s="3"/>
      <c r="K2" s="3"/>
      <c r="L2" s="3"/>
      <c r="M2" s="3"/>
      <c r="N2" s="3"/>
      <c r="O2" s="3"/>
      <c r="P2" s="3"/>
      <c r="Q2" s="3"/>
      <c r="R2" s="3"/>
      <c r="S2" s="3"/>
      <c r="T2" s="3"/>
      <c r="U2" s="3"/>
      <c r="V2" s="3"/>
      <c r="W2" s="3"/>
      <c r="X2" s="3"/>
      <c r="Y2" s="3"/>
      <c r="Z2" s="3"/>
    </row>
    <row r="3" ht="76.5" spans="1:26">
      <c r="A3" s="2"/>
      <c r="B3" s="3"/>
      <c r="C3" s="3" t="s">
        <v>13</v>
      </c>
      <c r="D3" s="3">
        <v>3</v>
      </c>
      <c r="E3" s="5" t="s">
        <v>14</v>
      </c>
      <c r="F3" s="7" t="s">
        <v>15</v>
      </c>
      <c r="G3" s="6" t="s">
        <v>16</v>
      </c>
      <c r="H3" s="3"/>
      <c r="I3" s="3"/>
      <c r="J3" s="3"/>
      <c r="K3" s="3"/>
      <c r="L3" s="3"/>
      <c r="M3" s="3"/>
      <c r="N3" s="3"/>
      <c r="O3" s="3"/>
      <c r="P3" s="3"/>
      <c r="Q3" s="3"/>
      <c r="R3" s="3"/>
      <c r="S3" s="3"/>
      <c r="T3" s="3"/>
      <c r="U3" s="3"/>
      <c r="V3" s="3"/>
      <c r="W3" s="3"/>
      <c r="X3" s="3"/>
      <c r="Y3" s="3"/>
      <c r="Z3" s="3"/>
    </row>
    <row r="4" ht="58.5" customHeight="1" spans="1:26">
      <c r="A4" s="2"/>
      <c r="B4" s="3"/>
      <c r="C4" s="3" t="s">
        <v>17</v>
      </c>
      <c r="D4" s="3">
        <v>5</v>
      </c>
      <c r="E4" s="7" t="s">
        <v>18</v>
      </c>
      <c r="F4" s="7" t="s">
        <v>19</v>
      </c>
      <c r="G4" s="7" t="s">
        <v>20</v>
      </c>
      <c r="H4" s="8" t="s">
        <v>21</v>
      </c>
      <c r="I4" s="5" t="s">
        <v>22</v>
      </c>
      <c r="J4" s="3"/>
      <c r="K4" s="9"/>
      <c r="L4" s="9"/>
      <c r="M4" s="9"/>
      <c r="N4" s="3"/>
      <c r="O4" s="3"/>
      <c r="P4" s="3"/>
      <c r="Q4" s="3"/>
      <c r="R4" s="3"/>
      <c r="S4" s="3"/>
      <c r="T4" s="3"/>
      <c r="U4" s="3"/>
      <c r="V4" s="3"/>
      <c r="W4" s="3"/>
      <c r="X4" s="3"/>
      <c r="Y4" s="3"/>
      <c r="Z4" s="3"/>
    </row>
    <row r="5" ht="58.5" customHeight="1" spans="1:26">
      <c r="A5" s="2"/>
      <c r="B5" s="3"/>
      <c r="C5" s="3" t="s">
        <v>23</v>
      </c>
      <c r="D5" s="3">
        <v>5</v>
      </c>
      <c r="E5" s="5" t="s">
        <v>24</v>
      </c>
      <c r="F5" s="5" t="s">
        <v>25</v>
      </c>
      <c r="G5" s="5" t="s">
        <v>26</v>
      </c>
      <c r="H5" s="8" t="s">
        <v>27</v>
      </c>
      <c r="I5" s="8" t="s">
        <v>28</v>
      </c>
      <c r="J5" s="3"/>
      <c r="K5" s="3"/>
      <c r="L5" s="3"/>
      <c r="M5" s="3"/>
      <c r="N5" s="3"/>
      <c r="O5" s="3"/>
      <c r="P5" s="3"/>
      <c r="Q5" s="3"/>
      <c r="R5" s="3"/>
      <c r="S5" s="3"/>
      <c r="T5" s="3"/>
      <c r="U5" s="3"/>
      <c r="V5" s="3"/>
      <c r="W5" s="3"/>
      <c r="X5" s="3"/>
      <c r="Y5" s="3"/>
      <c r="Z5" s="3"/>
    </row>
    <row r="6" ht="58.5" customHeight="1" spans="1:26">
      <c r="A6" s="2"/>
      <c r="B6" s="3"/>
      <c r="C6" s="3"/>
      <c r="D6" s="3"/>
      <c r="E6" s="3"/>
      <c r="F6" s="9"/>
      <c r="G6" s="9"/>
      <c r="H6" s="3"/>
      <c r="I6" s="3"/>
      <c r="J6" s="3"/>
      <c r="K6" s="3"/>
      <c r="L6" s="3"/>
      <c r="M6" s="3"/>
      <c r="N6" s="3"/>
      <c r="O6" s="3"/>
      <c r="P6" s="3"/>
      <c r="Q6" s="3"/>
      <c r="R6" s="3"/>
      <c r="S6" s="3"/>
      <c r="T6" s="3"/>
      <c r="U6" s="3"/>
      <c r="V6" s="3"/>
      <c r="W6" s="3"/>
      <c r="X6" s="3"/>
      <c r="Y6" s="3"/>
      <c r="Z6" s="3"/>
    </row>
    <row r="7" ht="58.5" customHeight="1" spans="1:26">
      <c r="A7" s="2"/>
      <c r="B7" s="3"/>
      <c r="C7" s="3"/>
      <c r="D7" s="3"/>
      <c r="E7" s="9"/>
      <c r="F7" s="9"/>
      <c r="G7" s="3"/>
      <c r="H7" s="3"/>
      <c r="I7" s="3"/>
      <c r="J7" s="3"/>
      <c r="K7" s="3"/>
      <c r="L7" s="3"/>
      <c r="M7" s="3"/>
      <c r="N7" s="3"/>
      <c r="O7" s="3"/>
      <c r="P7" s="3"/>
      <c r="Q7" s="3"/>
      <c r="R7" s="3"/>
      <c r="S7" s="3"/>
      <c r="T7" s="3"/>
      <c r="U7" s="3"/>
      <c r="V7" s="3"/>
      <c r="W7" s="3"/>
      <c r="X7" s="3"/>
      <c r="Y7" s="3"/>
      <c r="Z7" s="3"/>
    </row>
    <row r="8" ht="58.5" customHeight="1" spans="1:26">
      <c r="A8" s="2"/>
      <c r="B8" s="3"/>
      <c r="C8" s="3"/>
      <c r="D8" s="3"/>
      <c r="E8" s="9" t="s">
        <v>29</v>
      </c>
      <c r="F8" s="9"/>
      <c r="G8" s="3"/>
      <c r="H8" s="3"/>
      <c r="I8" s="3"/>
      <c r="J8" s="3"/>
      <c r="K8" s="3"/>
      <c r="L8" s="3"/>
      <c r="M8" s="3"/>
      <c r="N8" s="3"/>
      <c r="O8" s="3"/>
      <c r="P8" s="3"/>
      <c r="Q8" s="3"/>
      <c r="R8" s="3"/>
      <c r="S8" s="3"/>
      <c r="T8" s="3"/>
      <c r="U8" s="3"/>
      <c r="V8" s="3"/>
      <c r="W8" s="3"/>
      <c r="X8" s="3"/>
      <c r="Y8" s="3"/>
      <c r="Z8" s="3"/>
    </row>
    <row r="9" ht="58.5" customHeight="1" spans="1:26">
      <c r="A9" s="2"/>
      <c r="B9" s="3"/>
      <c r="C9" s="3"/>
      <c r="D9" s="3"/>
      <c r="E9" s="9"/>
      <c r="F9" s="9"/>
      <c r="G9" s="3"/>
      <c r="H9" s="3"/>
      <c r="I9" s="3"/>
      <c r="J9" s="3"/>
      <c r="K9" s="3"/>
      <c r="L9" s="3"/>
      <c r="M9" s="3"/>
      <c r="N9" s="3"/>
      <c r="O9" s="3"/>
      <c r="P9" s="3"/>
      <c r="Q9" s="3"/>
      <c r="R9" s="3"/>
      <c r="S9" s="3"/>
      <c r="T9" s="3"/>
      <c r="U9" s="3"/>
      <c r="V9" s="3"/>
      <c r="W9" s="3"/>
      <c r="X9" s="3"/>
      <c r="Y9" s="3"/>
      <c r="Z9" s="3"/>
    </row>
    <row r="10" ht="58.5" customHeight="1" spans="1:26">
      <c r="A10" s="2"/>
      <c r="B10" s="3"/>
      <c r="C10" s="3"/>
      <c r="D10" s="3"/>
      <c r="E10" s="9"/>
      <c r="F10" s="10"/>
      <c r="G10" s="3"/>
      <c r="H10" s="3"/>
      <c r="I10" s="3"/>
      <c r="J10" s="3"/>
      <c r="K10" s="3"/>
      <c r="L10" s="3"/>
      <c r="M10" s="3"/>
      <c r="N10" s="3"/>
      <c r="O10" s="3"/>
      <c r="P10" s="3"/>
      <c r="Q10" s="3"/>
      <c r="R10" s="3"/>
      <c r="S10" s="3"/>
      <c r="T10" s="3"/>
      <c r="U10" s="3"/>
      <c r="V10" s="3"/>
      <c r="W10" s="3"/>
      <c r="X10" s="3"/>
      <c r="Y10" s="3"/>
      <c r="Z10" s="3"/>
    </row>
    <row r="11" ht="58.5" customHeight="1" spans="1:26">
      <c r="A11" s="2"/>
      <c r="B11" s="3"/>
      <c r="C11" s="3"/>
      <c r="D11" s="3"/>
      <c r="E11" s="9"/>
      <c r="F11" s="11"/>
      <c r="G11" s="3"/>
      <c r="H11" s="3"/>
      <c r="I11" s="3"/>
      <c r="J11" s="3"/>
      <c r="K11" s="3"/>
      <c r="L11" s="3"/>
      <c r="M11" s="3"/>
      <c r="N11" s="3"/>
      <c r="O11" s="3"/>
      <c r="P11" s="3"/>
      <c r="Q11" s="3"/>
      <c r="R11" s="3"/>
      <c r="S11" s="3"/>
      <c r="T11" s="3"/>
      <c r="U11" s="3"/>
      <c r="V11" s="3"/>
      <c r="W11" s="3"/>
      <c r="X11" s="3"/>
      <c r="Y11" s="3"/>
      <c r="Z11" s="3"/>
    </row>
    <row r="12" ht="58.5" customHeight="1" spans="1:26">
      <c r="A12" s="2"/>
      <c r="B12" s="3"/>
      <c r="C12" s="3"/>
      <c r="D12" s="3"/>
      <c r="E12" s="9"/>
      <c r="F12" s="9"/>
      <c r="G12" s="3"/>
      <c r="H12" s="3"/>
      <c r="I12" s="3"/>
      <c r="J12" s="3"/>
      <c r="K12" s="3"/>
      <c r="L12" s="3"/>
      <c r="M12" s="3"/>
      <c r="N12" s="3"/>
      <c r="O12" s="3"/>
      <c r="P12" s="3"/>
      <c r="Q12" s="3"/>
      <c r="R12" s="3"/>
      <c r="S12" s="3"/>
      <c r="T12" s="3"/>
      <c r="U12" s="3"/>
      <c r="V12" s="3"/>
      <c r="W12" s="3"/>
      <c r="X12" s="3"/>
      <c r="Y12" s="3"/>
      <c r="Z12" s="3"/>
    </row>
    <row r="13" ht="58.5" customHeight="1" spans="1:26">
      <c r="A13" s="2"/>
      <c r="B13" s="3"/>
      <c r="C13" s="3"/>
      <c r="D13" s="3"/>
      <c r="E13" s="11"/>
      <c r="F13" s="9"/>
      <c r="G13" s="3"/>
      <c r="H13" s="3"/>
      <c r="I13" s="3"/>
      <c r="J13" s="3"/>
      <c r="K13" s="3"/>
      <c r="L13" s="3"/>
      <c r="M13" s="3"/>
      <c r="N13" s="3"/>
      <c r="O13" s="3"/>
      <c r="P13" s="3"/>
      <c r="Q13" s="3"/>
      <c r="R13" s="3"/>
      <c r="S13" s="3"/>
      <c r="T13" s="3"/>
      <c r="U13" s="3"/>
      <c r="V13" s="3"/>
      <c r="W13" s="3"/>
      <c r="X13" s="3"/>
      <c r="Y13" s="3"/>
      <c r="Z13" s="3"/>
    </row>
    <row r="14" ht="58.5" customHeight="1" spans="1:26">
      <c r="A14" s="2"/>
      <c r="B14" s="3"/>
      <c r="C14" s="3"/>
      <c r="D14" s="3"/>
      <c r="E14" s="9"/>
      <c r="F14" s="9"/>
      <c r="G14" s="9"/>
      <c r="H14" s="3"/>
      <c r="I14" s="3"/>
      <c r="J14" s="3"/>
      <c r="K14" s="3"/>
      <c r="L14" s="3"/>
      <c r="M14" s="3"/>
      <c r="N14" s="3"/>
      <c r="O14" s="3"/>
      <c r="P14" s="3"/>
      <c r="Q14" s="3"/>
      <c r="R14" s="3"/>
      <c r="S14" s="3"/>
      <c r="T14" s="3"/>
      <c r="U14" s="3"/>
      <c r="V14" s="3"/>
      <c r="W14" s="3"/>
      <c r="X14" s="3"/>
      <c r="Y14" s="3"/>
      <c r="Z14" s="3"/>
    </row>
    <row r="15" ht="58.5" customHeight="1" spans="1:26">
      <c r="A15" s="2"/>
      <c r="B15" s="3"/>
      <c r="C15" s="3"/>
      <c r="D15" s="3"/>
      <c r="E15" s="9"/>
      <c r="F15" s="9"/>
      <c r="G15" s="3"/>
      <c r="H15" s="3"/>
      <c r="I15" s="3"/>
      <c r="J15" s="3"/>
      <c r="K15" s="3"/>
      <c r="L15" s="3"/>
      <c r="M15" s="3"/>
      <c r="N15" s="3"/>
      <c r="O15" s="3"/>
      <c r="P15" s="3"/>
      <c r="Q15" s="3"/>
      <c r="R15" s="3"/>
      <c r="S15" s="3"/>
      <c r="T15" s="3"/>
      <c r="U15" s="3"/>
      <c r="V15" s="3"/>
      <c r="W15" s="3"/>
      <c r="X15" s="3"/>
      <c r="Y15" s="3"/>
      <c r="Z15" s="3"/>
    </row>
    <row r="16" ht="58.5" customHeight="1" spans="1:26">
      <c r="A16" s="2"/>
      <c r="B16" s="3"/>
      <c r="C16" s="3"/>
      <c r="D16" s="3"/>
      <c r="E16" s="9"/>
      <c r="F16" s="9"/>
      <c r="G16" s="9"/>
      <c r="H16" s="3"/>
      <c r="I16" s="3"/>
      <c r="J16" s="3"/>
      <c r="K16" s="3"/>
      <c r="L16" s="3"/>
      <c r="M16" s="3"/>
      <c r="N16" s="3"/>
      <c r="O16" s="3"/>
      <c r="P16" s="3"/>
      <c r="Q16" s="3"/>
      <c r="R16" s="3"/>
      <c r="S16" s="3"/>
      <c r="T16" s="3"/>
      <c r="U16" s="3"/>
      <c r="V16" s="3"/>
      <c r="W16" s="3"/>
      <c r="X16" s="3"/>
      <c r="Y16" s="3"/>
      <c r="Z16" s="3"/>
    </row>
    <row r="17" ht="12" spans="1:26">
      <c r="A17" s="2"/>
      <c r="B17" s="3"/>
      <c r="C17" s="3"/>
      <c r="D17" s="3"/>
      <c r="E17" s="10"/>
      <c r="F17" s="9"/>
      <c r="G17" s="12"/>
      <c r="H17" s="3"/>
      <c r="I17" s="3"/>
      <c r="J17" s="3"/>
      <c r="K17" s="3"/>
      <c r="L17" s="3"/>
      <c r="M17" s="3"/>
      <c r="N17" s="3"/>
      <c r="O17" s="3"/>
      <c r="P17" s="3"/>
      <c r="Q17" s="3"/>
      <c r="R17" s="3"/>
      <c r="S17" s="3"/>
      <c r="T17" s="3"/>
      <c r="U17" s="3"/>
      <c r="V17" s="3"/>
      <c r="W17" s="3"/>
      <c r="X17" s="3"/>
      <c r="Y17" s="3"/>
      <c r="Z17" s="3"/>
    </row>
    <row r="18" ht="12" spans="1:26">
      <c r="A18" s="2"/>
      <c r="B18" s="3"/>
      <c r="C18" s="3"/>
      <c r="D18" s="3"/>
      <c r="E18" s="11"/>
      <c r="F18" s="9"/>
      <c r="G18" s="12"/>
      <c r="H18" s="3"/>
      <c r="I18" s="3"/>
      <c r="J18" s="3"/>
      <c r="K18" s="3"/>
      <c r="L18" s="3"/>
      <c r="M18" s="3"/>
      <c r="N18" s="3"/>
      <c r="O18" s="3"/>
      <c r="P18" s="3"/>
      <c r="Q18" s="3"/>
      <c r="R18" s="3"/>
      <c r="S18" s="3"/>
      <c r="T18" s="3"/>
      <c r="U18" s="3"/>
      <c r="V18" s="3"/>
      <c r="W18" s="3"/>
      <c r="X18" s="3"/>
      <c r="Y18" s="3"/>
      <c r="Z18" s="3"/>
    </row>
    <row r="19" ht="12" spans="1:26">
      <c r="A19" s="2"/>
      <c r="B19" s="3"/>
      <c r="C19" s="3"/>
      <c r="D19" s="3"/>
      <c r="E19" s="11"/>
      <c r="F19" s="9"/>
      <c r="G19" s="12"/>
      <c r="H19" s="3"/>
      <c r="I19" s="3"/>
      <c r="J19" s="3"/>
      <c r="K19" s="3"/>
      <c r="L19" s="3"/>
      <c r="M19" s="3"/>
      <c r="N19" s="3"/>
      <c r="O19" s="3"/>
      <c r="P19" s="3"/>
      <c r="Q19" s="3"/>
      <c r="R19" s="3"/>
      <c r="S19" s="3"/>
      <c r="T19" s="3"/>
      <c r="U19" s="3"/>
      <c r="V19" s="3"/>
      <c r="W19" s="3"/>
      <c r="X19" s="3"/>
      <c r="Y19" s="3"/>
      <c r="Z19" s="3"/>
    </row>
    <row r="20" ht="58.5" customHeight="1" spans="1:26">
      <c r="A20" s="2"/>
      <c r="B20" s="3"/>
      <c r="C20" s="3"/>
      <c r="D20" s="3"/>
      <c r="E20" s="11"/>
      <c r="F20" s="9"/>
      <c r="G20" s="13"/>
      <c r="H20" s="3"/>
      <c r="I20" s="3"/>
      <c r="J20" s="3"/>
      <c r="K20" s="3"/>
      <c r="L20" s="3"/>
      <c r="M20" s="3"/>
      <c r="N20" s="3"/>
      <c r="O20" s="3"/>
      <c r="P20" s="3"/>
      <c r="Q20" s="3"/>
      <c r="R20" s="3"/>
      <c r="S20" s="3"/>
      <c r="T20" s="3"/>
      <c r="U20" s="3"/>
      <c r="V20" s="3"/>
      <c r="W20" s="3"/>
      <c r="X20" s="3"/>
      <c r="Y20" s="3"/>
      <c r="Z20" s="3"/>
    </row>
    <row r="21" ht="58.5" customHeight="1" spans="1:26">
      <c r="A21" s="2"/>
      <c r="B21" s="3"/>
      <c r="C21" s="3"/>
      <c r="D21" s="3"/>
      <c r="E21" s="11"/>
      <c r="F21" s="9"/>
      <c r="G21" s="3"/>
      <c r="H21" s="3"/>
      <c r="I21" s="3"/>
      <c r="J21" s="3"/>
      <c r="K21" s="3"/>
      <c r="L21" s="3"/>
      <c r="M21" s="3"/>
      <c r="N21" s="3"/>
      <c r="O21" s="3"/>
      <c r="P21" s="3"/>
      <c r="Q21" s="3"/>
      <c r="R21" s="3"/>
      <c r="S21" s="3"/>
      <c r="T21" s="3"/>
      <c r="U21" s="3"/>
      <c r="V21" s="3"/>
      <c r="W21" s="3"/>
      <c r="X21" s="3"/>
      <c r="Y21" s="3"/>
      <c r="Z21" s="3"/>
    </row>
    <row r="22" ht="58.5" customHeight="1" spans="1:26">
      <c r="A22" s="2"/>
      <c r="B22" s="3"/>
      <c r="C22" s="3"/>
      <c r="D22" s="3"/>
      <c r="E22" s="9"/>
      <c r="F22" s="11"/>
      <c r="G22" s="9"/>
      <c r="H22" s="3"/>
      <c r="I22" s="3"/>
      <c r="J22" s="3"/>
      <c r="K22" s="3"/>
      <c r="L22" s="3"/>
      <c r="M22" s="3"/>
      <c r="N22" s="3"/>
      <c r="O22" s="3"/>
      <c r="P22" s="3"/>
      <c r="Q22" s="3"/>
      <c r="R22" s="3"/>
      <c r="S22" s="3"/>
      <c r="T22" s="3"/>
      <c r="U22" s="3"/>
      <c r="V22" s="3"/>
      <c r="W22" s="3"/>
      <c r="X22" s="3"/>
      <c r="Y22" s="3"/>
      <c r="Z22" s="3"/>
    </row>
    <row r="23" ht="58.5" customHeight="1" spans="1:26">
      <c r="A23" s="2"/>
      <c r="B23" s="3"/>
      <c r="C23" s="3"/>
      <c r="D23" s="3"/>
      <c r="E23" s="9"/>
      <c r="F23" s="11"/>
      <c r="G23" s="9"/>
      <c r="H23" s="3"/>
      <c r="I23" s="3"/>
      <c r="J23" s="3"/>
      <c r="K23" s="3"/>
      <c r="L23" s="3"/>
      <c r="M23" s="3"/>
      <c r="N23" s="3"/>
      <c r="O23" s="3"/>
      <c r="P23" s="3"/>
      <c r="Q23" s="3"/>
      <c r="R23" s="3"/>
      <c r="S23" s="3"/>
      <c r="T23" s="3"/>
      <c r="U23" s="3"/>
      <c r="V23" s="3"/>
      <c r="W23" s="3"/>
      <c r="X23" s="3"/>
      <c r="Y23" s="3"/>
      <c r="Z23" s="3"/>
    </row>
    <row r="24" ht="58.5" customHeight="1" spans="1:26">
      <c r="A24" s="2"/>
      <c r="B24" s="3"/>
      <c r="C24" s="3"/>
      <c r="D24" s="3"/>
      <c r="E24" s="9"/>
      <c r="F24" s="3"/>
      <c r="G24" s="9"/>
      <c r="H24" s="3"/>
      <c r="I24" s="3"/>
      <c r="J24" s="3"/>
      <c r="K24" s="3"/>
      <c r="L24" s="3"/>
      <c r="M24" s="3"/>
      <c r="N24" s="3"/>
      <c r="O24" s="3"/>
      <c r="P24" s="3"/>
      <c r="Q24" s="3"/>
      <c r="R24" s="3"/>
      <c r="S24" s="3"/>
      <c r="T24" s="3"/>
      <c r="U24" s="3"/>
      <c r="V24" s="3"/>
      <c r="W24" s="3"/>
      <c r="X24" s="3"/>
      <c r="Y24" s="3"/>
      <c r="Z24" s="3"/>
    </row>
    <row r="25" ht="58.5" customHeight="1" spans="1:26">
      <c r="A25" s="2"/>
      <c r="B25" s="3"/>
      <c r="C25" s="3"/>
      <c r="D25" s="3"/>
      <c r="E25" s="9"/>
      <c r="F25" s="3"/>
      <c r="G25" s="3"/>
      <c r="H25" s="3"/>
      <c r="I25" s="3"/>
      <c r="J25" s="3"/>
      <c r="K25" s="3"/>
      <c r="L25" s="3"/>
      <c r="M25" s="3"/>
      <c r="N25" s="3"/>
      <c r="O25" s="3"/>
      <c r="P25" s="3"/>
      <c r="Q25" s="3"/>
      <c r="R25" s="3"/>
      <c r="S25" s="3"/>
      <c r="T25" s="3"/>
      <c r="U25" s="3"/>
      <c r="V25" s="3"/>
      <c r="W25" s="3"/>
      <c r="X25" s="3"/>
      <c r="Y25" s="3"/>
      <c r="Z25" s="3"/>
    </row>
    <row r="26" ht="58.5" customHeight="1" spans="1:26">
      <c r="A26" s="2"/>
      <c r="B26" s="3"/>
      <c r="C26" s="3"/>
      <c r="D26" s="3"/>
      <c r="E26" s="9"/>
      <c r="F26" s="11"/>
      <c r="G26" s="3"/>
      <c r="H26" s="3"/>
      <c r="I26" s="3"/>
      <c r="J26" s="3"/>
      <c r="K26" s="3"/>
      <c r="L26" s="3"/>
      <c r="M26" s="3"/>
      <c r="N26" s="3"/>
      <c r="O26" s="3"/>
      <c r="P26" s="3"/>
      <c r="Q26" s="3"/>
      <c r="R26" s="3"/>
      <c r="S26" s="3"/>
      <c r="T26" s="3"/>
      <c r="U26" s="3"/>
      <c r="V26" s="3"/>
      <c r="W26" s="3"/>
      <c r="X26" s="3"/>
      <c r="Y26" s="3"/>
      <c r="Z26" s="3"/>
    </row>
    <row r="27" ht="58.5" customHeight="1" spans="1:26">
      <c r="A27" s="2"/>
      <c r="B27" s="3"/>
      <c r="C27" s="3"/>
      <c r="D27" s="3"/>
      <c r="E27" s="10"/>
      <c r="F27" s="10"/>
      <c r="G27" s="3"/>
      <c r="H27" s="3"/>
      <c r="I27" s="3"/>
      <c r="J27" s="3"/>
      <c r="K27" s="3"/>
      <c r="L27" s="3"/>
      <c r="M27" s="3"/>
      <c r="N27" s="3"/>
      <c r="O27" s="3"/>
      <c r="P27" s="3"/>
      <c r="Q27" s="3"/>
      <c r="R27" s="3"/>
      <c r="S27" s="3"/>
      <c r="T27" s="3"/>
      <c r="U27" s="3"/>
      <c r="V27" s="3"/>
      <c r="W27" s="3"/>
      <c r="X27" s="3"/>
      <c r="Y27" s="3"/>
      <c r="Z27" s="3"/>
    </row>
    <row r="28" ht="58.5" customHeight="1" spans="1:26">
      <c r="A28" s="2"/>
      <c r="B28" s="3"/>
      <c r="C28" s="3"/>
      <c r="D28" s="3"/>
      <c r="E28" s="3"/>
      <c r="F28" s="9"/>
      <c r="G28" s="9"/>
      <c r="H28" s="3"/>
      <c r="I28" s="3"/>
      <c r="J28" s="3"/>
      <c r="K28" s="3"/>
      <c r="L28" s="3"/>
      <c r="M28" s="3"/>
      <c r="N28" s="3"/>
      <c r="O28" s="3"/>
      <c r="P28" s="3"/>
      <c r="Q28" s="3"/>
      <c r="R28" s="3"/>
      <c r="S28" s="3"/>
      <c r="T28" s="3"/>
      <c r="U28" s="3"/>
      <c r="V28" s="3"/>
      <c r="W28" s="3"/>
      <c r="X28" s="3"/>
      <c r="Y28" s="3"/>
      <c r="Z28" s="3"/>
    </row>
    <row r="29" ht="58.5" customHeight="1" spans="1:26">
      <c r="A29" s="2"/>
      <c r="B29" s="3"/>
      <c r="C29" s="3"/>
      <c r="D29" s="3"/>
      <c r="E29" s="9"/>
      <c r="F29" s="9"/>
      <c r="G29" s="3"/>
      <c r="H29" s="3"/>
      <c r="I29" s="3"/>
      <c r="J29" s="3"/>
      <c r="K29" s="3"/>
      <c r="L29" s="3"/>
      <c r="M29" s="3"/>
      <c r="N29" s="3"/>
      <c r="O29" s="3"/>
      <c r="P29" s="3"/>
      <c r="Q29" s="3"/>
      <c r="R29" s="3"/>
      <c r="S29" s="3"/>
      <c r="T29" s="3"/>
      <c r="U29" s="3"/>
      <c r="V29" s="3"/>
      <c r="W29" s="3"/>
      <c r="X29" s="3"/>
      <c r="Y29" s="3"/>
      <c r="Z29" s="3"/>
    </row>
    <row r="30" ht="58.5" customHeight="1" spans="1:26">
      <c r="A30" s="2"/>
      <c r="B30" s="3"/>
      <c r="C30" s="3"/>
      <c r="D30" s="3"/>
      <c r="E30" s="9"/>
      <c r="F30" s="9"/>
      <c r="G30" s="3"/>
      <c r="H30" s="3"/>
      <c r="I30" s="3"/>
      <c r="J30" s="3"/>
      <c r="K30" s="3"/>
      <c r="L30" s="3"/>
      <c r="M30" s="3"/>
      <c r="N30" s="3"/>
      <c r="O30" s="3"/>
      <c r="P30" s="3"/>
      <c r="Q30" s="3"/>
      <c r="R30" s="3"/>
      <c r="S30" s="3"/>
      <c r="T30" s="3"/>
      <c r="U30" s="3"/>
      <c r="V30" s="3"/>
      <c r="W30" s="3"/>
      <c r="X30" s="3"/>
      <c r="Y30" s="3"/>
      <c r="Z30" s="3"/>
    </row>
    <row r="31" ht="58.5" customHeight="1" spans="1:26">
      <c r="A31" s="2"/>
      <c r="B31" s="3"/>
      <c r="C31" s="3"/>
      <c r="D31" s="3"/>
      <c r="E31" s="14"/>
      <c r="F31" s="14"/>
      <c r="G31" s="3"/>
      <c r="H31" s="3"/>
      <c r="I31" s="3"/>
      <c r="J31" s="3"/>
      <c r="K31" s="3"/>
      <c r="L31" s="3"/>
      <c r="M31" s="3"/>
      <c r="N31" s="3"/>
      <c r="O31" s="3"/>
      <c r="P31" s="3"/>
      <c r="Q31" s="3"/>
      <c r="R31" s="3"/>
      <c r="S31" s="3"/>
      <c r="T31" s="3"/>
      <c r="U31" s="3"/>
      <c r="V31" s="3"/>
      <c r="W31" s="3"/>
      <c r="X31" s="3"/>
      <c r="Y31" s="3"/>
      <c r="Z31" s="3"/>
    </row>
    <row r="32" ht="58.5" customHeight="1" spans="1:26">
      <c r="A32" s="2"/>
      <c r="B32" s="3"/>
      <c r="C32" s="3"/>
      <c r="D32" s="3"/>
      <c r="E32" s="10"/>
      <c r="F32" s="14"/>
      <c r="G32" s="3"/>
      <c r="H32" s="3"/>
      <c r="I32" s="3"/>
      <c r="J32" s="3"/>
      <c r="K32" s="3"/>
      <c r="L32" s="3"/>
      <c r="M32" s="3"/>
      <c r="N32" s="3"/>
      <c r="O32" s="3"/>
      <c r="P32" s="3"/>
      <c r="Q32" s="3"/>
      <c r="R32" s="3"/>
      <c r="S32" s="3"/>
      <c r="T32" s="3"/>
      <c r="U32" s="3"/>
      <c r="V32" s="3"/>
      <c r="W32" s="3"/>
      <c r="X32" s="3"/>
      <c r="Y32" s="3"/>
      <c r="Z32" s="3"/>
    </row>
    <row r="33" ht="58.5" customHeight="1" spans="1:26">
      <c r="A33" s="2"/>
      <c r="B33" s="3"/>
      <c r="C33" s="3"/>
      <c r="D33" s="3"/>
      <c r="E33" s="14"/>
      <c r="F33" s="14"/>
      <c r="G33" s="3"/>
      <c r="H33" s="3"/>
      <c r="I33" s="3"/>
      <c r="J33" s="3"/>
      <c r="K33" s="3"/>
      <c r="L33" s="3"/>
      <c r="M33" s="3"/>
      <c r="N33" s="3"/>
      <c r="O33" s="3"/>
      <c r="P33" s="3"/>
      <c r="Q33" s="3"/>
      <c r="R33" s="3"/>
      <c r="S33" s="3"/>
      <c r="T33" s="3"/>
      <c r="U33" s="3"/>
      <c r="V33" s="3"/>
      <c r="W33" s="3"/>
      <c r="X33" s="3"/>
      <c r="Y33" s="3"/>
      <c r="Z33" s="3"/>
    </row>
    <row r="34" ht="58.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58.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58.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58.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58.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58.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58.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58.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58.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58.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58.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58.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58.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58.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58.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58.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58.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58.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58.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58.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58.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58.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58.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58.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58.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58.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58.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58.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58.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58.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58.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58.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58.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58.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58.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58.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58.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58.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58.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58.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58.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58.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58.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58.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58.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58.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58.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58.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58.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58.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58.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58.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58.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58.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58.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58.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58.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58.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58.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58.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58.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58.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58.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58.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58.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58.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58.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58.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58.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58.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58.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58.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58.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58.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58.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58.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58.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58.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58.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58.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58.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58.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58.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58.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58.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58.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58.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58.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58.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58.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58.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58.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58.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58.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58.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58.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58.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58.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58.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58.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58.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58.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58.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58.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58.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58.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58.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58.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58.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58.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58.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58.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58.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58.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58.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58.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58.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58.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58.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58.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58.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58.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58.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58.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58.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58.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58.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58.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58.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58.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58.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58.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58.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58.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58.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58.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58.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58.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58.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58.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58.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58.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58.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58.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58.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58.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58.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58.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58.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58.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58.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58.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58.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58.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58.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58.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58.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58.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58.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58.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58.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58.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58.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58.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58.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58.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58.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58.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58.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58.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58.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58.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58.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58.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58.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58.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58.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58.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58.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58.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58.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58.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58.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58.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58.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58.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58.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58.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58.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58.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58.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58.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58.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58.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58.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58.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58.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58.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58.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58.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58.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58.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58.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58.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58.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58.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58.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58.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58.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58.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58.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58.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58.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58.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58.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58.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58.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58.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58.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58.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58.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58.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58.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58.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58.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58.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58.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58.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58.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58.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58.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58.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58.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58.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58.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58.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58.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58.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58.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58.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58.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58.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58.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58.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58.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58.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58.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58.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58.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58.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58.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58.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58.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58.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58.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58.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58.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58.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58.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58.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58.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58.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58.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58.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58.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58.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58.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58.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58.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58.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58.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58.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58.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58.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58.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58.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58.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58.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58.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58.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58.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58.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58.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58.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58.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58.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58.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58.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58.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58.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58.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58.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58.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58.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58.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58.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58.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58.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58.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58.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58.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58.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58.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58.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58.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58.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58.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58.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58.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58.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58.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58.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58.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58.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58.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58.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58.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58.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58.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58.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58.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58.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58.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58.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58.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58.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58.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58.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58.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58.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58.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58.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58.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58.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58.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58.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58.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58.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58.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58.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58.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58.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58.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58.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58.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58.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58.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58.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58.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58.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58.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58.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58.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58.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58.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58.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58.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58.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58.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58.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58.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58.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58.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58.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58.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58.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58.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58.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58.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58.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58.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58.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58.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58.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58.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58.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58.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58.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58.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58.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58.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58.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58.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58.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58.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58.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58.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58.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58.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58.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58.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58.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58.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58.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58.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58.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58.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58.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58.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58.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58.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58.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58.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58.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58.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58.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58.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58.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58.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58.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58.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58.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58.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58.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58.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58.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58.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58.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58.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58.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58.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58.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58.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58.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58.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58.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58.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58.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58.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58.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58.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58.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58.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58.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58.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58.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58.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58.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58.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58.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58.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58.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58.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58.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58.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58.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58.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58.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58.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58.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58.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58.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58.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58.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58.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58.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58.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58.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58.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58.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58.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58.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58.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58.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58.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58.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58.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58.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58.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58.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58.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58.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58.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58.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58.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58.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58.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58.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58.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58.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58.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58.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58.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58.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58.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58.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58.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58.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58.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58.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58.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58.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58.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58.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58.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58.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58.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58.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58.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58.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58.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58.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58.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58.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58.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58.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58.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58.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58.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58.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58.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58.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58.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58.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58.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58.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58.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58.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58.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58.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58.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58.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58.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58.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58.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58.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58.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58.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58.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58.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58.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58.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58.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58.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58.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58.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58.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58.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58.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58.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58.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58.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58.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58.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58.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58.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58.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58.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58.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58.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58.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58.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58.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58.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58.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58.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58.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58.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58.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58.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58.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58.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58.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58.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58.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58.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58.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58.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58.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58.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58.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58.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58.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58.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58.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58.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58.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58.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58.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58.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58.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58.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58.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58.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58.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58.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58.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58.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58.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58.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58.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58.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58.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58.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58.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58.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58.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58.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58.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58.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58.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58.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58.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58.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58.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58.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58.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58.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58.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58.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58.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58.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58.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58.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58.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58.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58.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58.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58.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58.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58.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58.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58.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58.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58.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58.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58.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58.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58.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58.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58.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58.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58.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58.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58.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58.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58.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58.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58.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58.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58.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58.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58.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58.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58.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58.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58.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58.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58.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58.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58.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58.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58.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58.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58.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58.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58.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58.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58.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58.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58.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58.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58.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58.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58.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58.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58.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58.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58.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58.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58.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58.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58.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58.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58.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58.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58.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58.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58.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58.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58.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58.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58.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58.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58.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58.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58.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58.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58.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58.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58.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58.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58.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58.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58.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58.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58.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58.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58.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58.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58.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58.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58.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58.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58.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58.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58.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58.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58.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58.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58.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58.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58.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58.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58.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58.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58.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58.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58.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58.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58.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58.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58.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58.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58.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58.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58.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58.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58.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58.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58.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58.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58.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58.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58.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58.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58.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58.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58.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58.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58.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58.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58.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58.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58.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58.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58.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58.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58.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58.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58.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58.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58.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58.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58.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58.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58.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58.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58.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58.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58.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58.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58.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58.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58.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58.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58.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58.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58.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58.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58.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58.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58.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58.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58.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58.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58.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58.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58.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58.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58.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58.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58.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58.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58.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58.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58.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58.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58.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58.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58.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58.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58.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58.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58.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58.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58.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58.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58.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58.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58.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58.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58.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58.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58.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58.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58.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58.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58.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58.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58.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58.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58.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58.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58.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58.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58.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58.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58.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58.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58.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58.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58.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58.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58.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58.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58.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58.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58.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58.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58.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58.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58.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58.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58.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58.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58.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58.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58.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58.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58.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58.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58.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58.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58.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58.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58.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58.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58.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58.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58.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58.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58.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58.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58.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58.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58.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58.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58.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58.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58.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58.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58.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58.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58.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58.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58.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58.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58.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58.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58.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58.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58.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58.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58.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58.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58.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58.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58.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58.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58.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58.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58.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58.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58.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58.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58.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58.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58.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58.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58.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58.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58.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58.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58.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58.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58.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58.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58.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58.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58.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58.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58.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58.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58.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58.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58.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58.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58.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58.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58.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58.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58.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58.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58.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58.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58.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58.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58.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58.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58.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58.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58.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58.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58.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58.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58.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58.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58.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58.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58.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58.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58.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58.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58.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58.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58.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58.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58.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58.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58.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58.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58.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58.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58.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58.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58.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58.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58.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58.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58.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58.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58.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58.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58.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58.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58.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58.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58.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58.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58.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58.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58.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58.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58.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58.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58.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E2" r:id="rId1" display="https://leetcode.com/problems/container-with-most-water/"/>
    <hyperlink ref="F2" r:id="rId2" display="https://leetcode.com/problems/sort-colors/ - Try with dutch algo  " tooltip="https://leetcode.com/problems/sort-colors/ - Try with dutch algo  "/>
    <hyperlink ref="G2" r:id="rId3" display="https://leetcode.com/problems/remove-duplicates-from-sorted-array-ii/description/"/>
    <hyperlink ref="H2" r:id="rId4" display="https://leetcode.com/problems/assign-cookies/"/>
    <hyperlink ref="I2" r:id="rId5" display="https://leetcode.com/problems/maximum-enemy-forts-that-can-be-captured/"/>
    <hyperlink ref="E3" r:id="rId6" display="https://leetcode.com/problems/number-of-sub-arrays-of-size-k-and-average-greater-than-or-equal-to-threshold/" tooltip="https://leetcode.com/problems/number-of-sub-arrays-of-size-k-and-average-greater-than-or-equal-to-threshold/"/>
    <hyperlink ref="F3" r:id="rId7" display="https://leetcode.com/problems/longest-nice-substring/" tooltip="https://leetcode.com/problems/longest-nice-substring/"/>
    <hyperlink ref="G3" r:id="rId8" display="https://leetcode.com/problems/number-of-substrings-containing-all-three-characters/   -- Try optimized with proper sliding window" tooltip="https://leetcode.com/problems/number-of-substrings-containing-all-three-characters/   -- Try optimized with proper sliding window"/>
    <hyperlink ref="E4" r:id="rId9" display="https://leetcode.com/problems/pancake-sorting/"/>
    <hyperlink ref="F4" r:id="rId10" display="https://leetcode.com/problems/minimum-number-of-swaps-to-make-the-string-balanced/"/>
    <hyperlink ref="G4" r:id="rId11" display="https://leetcode.com/problems/find-k-closest-elements/" tooltip="https://leetcode.com/problems/find-k-closest-elements/"/>
    <hyperlink ref="H4" r:id="rId12" display="https://leetcode.com/problems/flipping-an-image/"/>
    <hyperlink ref="I4" r:id="rId13" display="https://leetcode.com/problems/move-zeroes/"/>
    <hyperlink ref="E5" r:id="rId14" display="https://leetcode.com/problems/find-all-anagrams-in-a-string/description/"/>
    <hyperlink ref="F5" r:id="rId15" display="https://leetcode.com/problems/longest-substring-without-repeating-characters/description/"/>
    <hyperlink ref="G5" r:id="rId16" display="https://leetcode.com/problems/fruit-into-baskets/description/" tooltip="https://leetcode.com/problems/fruit-into-baskets/description/"/>
    <hyperlink ref="H5" r:id="rId17" display="https://leetcode.com/problems/find-the-k-beauty-of-a-number/description/"/>
    <hyperlink ref="I5" r:id="rId18" display="https://leetcode.com/problems/contains-duplicate-ii/"/>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DSA HW Question</vt:lpstr>
      <vt:lpstr>Non DSA HW Question</vt:lpstr>
      <vt:lpstr>ExtraPrblms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krishnabharathi.m</cp:lastModifiedBy>
  <dcterms:created xsi:type="dcterms:W3CDTF">2023-07-03T09:20:00Z</dcterms:created>
  <dcterms:modified xsi:type="dcterms:W3CDTF">2023-07-06T17:20:20Z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