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ar3Sem1\AIPM\"/>
    </mc:Choice>
  </mc:AlternateContent>
  <xr:revisionPtr revIDLastSave="0" documentId="13_ncr:1_{3FAB1361-98A7-442E-8EEB-108FFE311D1E}" xr6:coauthVersionLast="47" xr6:coauthVersionMax="47" xr10:uidLastSave="{00000000-0000-0000-0000-000000000000}"/>
  <bookViews>
    <workbookView xWindow="-108" yWindow="-108" windowWidth="23256" windowHeight="12576" xr2:uid="{5E5BD85B-5B4B-49C9-851A-AC67AE62A607}"/>
  </bookViews>
  <sheets>
    <sheet name="Project Cost" sheetId="2" r:id="rId1"/>
    <sheet name="Software Cos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 s="1"/>
  <c r="D25" i="2"/>
  <c r="E24" i="2" s="1"/>
  <c r="E23" i="2"/>
  <c r="D21" i="2"/>
  <c r="E20" i="2"/>
  <c r="D19" i="2"/>
  <c r="D18" i="2"/>
  <c r="E17" i="2" s="1"/>
  <c r="D16" i="2"/>
  <c r="D15" i="2"/>
  <c r="D14" i="2"/>
  <c r="D16" i="1"/>
  <c r="D17" i="1"/>
  <c r="D18" i="1"/>
  <c r="D19" i="1"/>
  <c r="D20" i="1"/>
  <c r="D11" i="1"/>
  <c r="D21" i="1" l="1"/>
  <c r="E13" i="2"/>
  <c r="D26" i="2" s="1"/>
  <c r="E26" i="2" s="1"/>
  <c r="E27" i="2" l="1"/>
  <c r="F23" i="2" l="1"/>
  <c r="F13" i="2"/>
  <c r="F24" i="2"/>
  <c r="F17" i="2"/>
  <c r="F20" i="2"/>
  <c r="F26" i="2"/>
</calcChain>
</file>

<file path=xl/sharedStrings.xml><?xml version="1.0" encoding="utf-8"?>
<sst xmlns="http://schemas.openxmlformats.org/spreadsheetml/2006/main" count="87" uniqueCount="72">
  <si>
    <t>PROJECT TITLE</t>
  </si>
  <si>
    <t>Computer Vision Image Similarity Search for Trademark</t>
  </si>
  <si>
    <t>PROJECT MANAGER</t>
  </si>
  <si>
    <t>Krishnar Ram A/L Murugan  (B031910013)</t>
  </si>
  <si>
    <t>GROUP MEMBER NAME</t>
  </si>
  <si>
    <t>Yoong Cheng Nee (B031910119), Ding Xue Wing (B031910353)</t>
  </si>
  <si>
    <t>GROUP NAME</t>
  </si>
  <si>
    <t xml:space="preserve">Realify </t>
  </si>
  <si>
    <t>COMPANY NAME</t>
  </si>
  <si>
    <t>Realify Sdn. Bhd.</t>
  </si>
  <si>
    <t>DATE</t>
  </si>
  <si>
    <t>GITHUB</t>
  </si>
  <si>
    <t>Software Development Estimation</t>
  </si>
  <si>
    <t>1. Labour Estimate</t>
  </si>
  <si>
    <t>#Units/Hrs</t>
  </si>
  <si>
    <t>Subtotals</t>
  </si>
  <si>
    <t>Calculations</t>
  </si>
  <si>
    <t>Project team member estimate</t>
  </si>
  <si>
    <t xml:space="preserve">Cost/Unit/Hr. </t>
  </si>
  <si>
    <t>Total Labour Estimate</t>
  </si>
  <si>
    <t>Sum of above value</t>
  </si>
  <si>
    <t>2. Function Point Estimate</t>
  </si>
  <si>
    <t>Quantity</t>
  </si>
  <si>
    <t>Conversion Factor</t>
  </si>
  <si>
    <t>Function Point</t>
  </si>
  <si>
    <t>External Input</t>
  </si>
  <si>
    <t>External Interface files</t>
  </si>
  <si>
    <t>External outputs</t>
  </si>
  <si>
    <t>External queries</t>
  </si>
  <si>
    <t>Logical Internal tables</t>
  </si>
  <si>
    <t>10*4</t>
  </si>
  <si>
    <t>5*10</t>
  </si>
  <si>
    <t>5*5</t>
  </si>
  <si>
    <t>7*4</t>
  </si>
  <si>
    <t>6*7</t>
  </si>
  <si>
    <t>Total function points</t>
  </si>
  <si>
    <t>Sum of above function point values</t>
  </si>
  <si>
    <t>Python language equivalency value</t>
  </si>
  <si>
    <t>Assumed value from reference</t>
  </si>
  <si>
    <t>Source lines of code estimate</t>
  </si>
  <si>
    <t>Total labour hours (182 hours/month)</t>
  </si>
  <si>
    <t xml:space="preserve"> Productivity*KSLOC^Penalty</t>
  </si>
  <si>
    <t xml:space="preserve">Assumed value </t>
  </si>
  <si>
    <t>30.22*182</t>
  </si>
  <si>
    <t>Cost/labour hour (RM100/hour)</t>
  </si>
  <si>
    <t>Assumed value from budget expert</t>
  </si>
  <si>
    <t>Total Function point estimate</t>
  </si>
  <si>
    <t>5500.04*100</t>
  </si>
  <si>
    <t>WBS Items</t>
  </si>
  <si>
    <t>1. Project Management</t>
  </si>
  <si>
    <t>Project Manager</t>
  </si>
  <si>
    <t>Project team members</t>
  </si>
  <si>
    <t>Contracters  (10% of software development and testing)</t>
  </si>
  <si>
    <t>2. Hardware</t>
  </si>
  <si>
    <t>2.1 Handheld devices</t>
  </si>
  <si>
    <t>2.2 Servers</t>
  </si>
  <si>
    <t>3. Software</t>
  </si>
  <si>
    <t>3.1 Licensed software</t>
  </si>
  <si>
    <t>3.2 Software development*</t>
  </si>
  <si>
    <t>4. Testing (10% of total hardware and software costs)</t>
  </si>
  <si>
    <t>5. Training and Support</t>
  </si>
  <si>
    <t>6. Reserves (20% of total estimate)</t>
  </si>
  <si>
    <t>Total project cost estimate</t>
  </si>
  <si>
    <t>* See software development estimate</t>
  </si>
  <si>
    <t>Project Cost Estimation</t>
  </si>
  <si>
    <t xml:space="preserve">Cost/Unit/Hr </t>
  </si>
  <si>
    <t xml:space="preserve">Subtotals </t>
  </si>
  <si>
    <t xml:space="preserve">WBS Level 1 Totals </t>
  </si>
  <si>
    <t>% of total</t>
  </si>
  <si>
    <t>1920*75</t>
  </si>
  <si>
    <t>Contractor labour estimate</t>
  </si>
  <si>
    <t>3000*150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</si>
</sst>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RM&quot;#,##0;\-&quot;RM&quot;#,##0"/>
    <numFmt numFmtId="6" formatCode="&quot;RM&quot;#,##0;[Red]\-&quot;RM&quot;#,##0"/>
    <numFmt numFmtId="168" formatCode="0;[Red]0"/>
  </numFmts>
  <fonts count="12">
    <font>
      <sz val="11"/>
      <color theme="1"/>
      <name val="Calibri"/>
      <family val="2"/>
      <scheme val="minor"/>
    </font>
    <font>
      <b/>
      <sz val="10"/>
      <color indexed="9"/>
      <name val="Century Gothic"/>
      <charset val="134"/>
    </font>
    <font>
      <sz val="10"/>
      <color indexed="8"/>
      <name val="Century Gothic"/>
      <charset val="134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Times New Roman"/>
      <family val="1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NumberFormat="1" applyFont="1" applyFill="1" applyBorder="1" applyAlignment="1" applyProtection="1">
      <alignment horizontal="left" vertical="center" wrapText="1" indent="1"/>
    </xf>
    <xf numFmtId="0" fontId="2" fillId="0" borderId="1" xfId="0" applyNumberFormat="1" applyFont="1" applyFill="1" applyBorder="1" applyAlignment="1" applyProtection="1">
      <alignment horizontal="left" vertical="center" wrapText="1" indent="1"/>
    </xf>
    <xf numFmtId="14" fontId="2" fillId="0" borderId="1" xfId="0" applyNumberFormat="1" applyFont="1" applyFill="1" applyBorder="1" applyAlignment="1" applyProtection="1">
      <alignment horizontal="left" vertical="center" wrapText="1" indent="1"/>
    </xf>
    <xf numFmtId="0" fontId="1" fillId="2" borderId="0" xfId="0" applyNumberFormat="1" applyFont="1" applyFill="1" applyBorder="1" applyAlignment="1" applyProtection="1">
      <alignment horizontal="left" vertical="center" wrapText="1" indent="1"/>
    </xf>
    <xf numFmtId="14" fontId="2" fillId="0" borderId="0" xfId="0" applyNumberFormat="1" applyFont="1" applyFill="1" applyBorder="1" applyAlignment="1" applyProtection="1">
      <alignment horizontal="left" vertical="center" wrapText="1" indent="1"/>
    </xf>
    <xf numFmtId="0" fontId="3" fillId="0" borderId="0" xfId="0" applyFont="1"/>
    <xf numFmtId="0" fontId="5" fillId="4" borderId="0" xfId="0" applyNumberFormat="1" applyFont="1" applyFill="1" applyBorder="1" applyAlignment="1" applyProtection="1"/>
    <xf numFmtId="0" fontId="3" fillId="4" borderId="0" xfId="0" applyFont="1" applyFill="1"/>
    <xf numFmtId="5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0" xfId="0" applyNumberFormat="1" applyFont="1"/>
    <xf numFmtId="6" fontId="3" fillId="0" borderId="0" xfId="0" applyNumberFormat="1" applyFont="1"/>
    <xf numFmtId="0" fontId="4" fillId="4" borderId="0" xfId="0" applyFont="1" applyFill="1"/>
    <xf numFmtId="0" fontId="3" fillId="0" borderId="0" xfId="0" applyFont="1" applyAlignment="1">
      <alignment horizontal="left"/>
    </xf>
    <xf numFmtId="6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NumberFormat="1" applyFont="1"/>
    <xf numFmtId="0" fontId="4" fillId="0" borderId="0" xfId="0" applyFont="1" applyAlignment="1">
      <alignment horizontal="left"/>
    </xf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168" fontId="7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168" fontId="6" fillId="0" borderId="0" xfId="0" applyNumberFormat="1" applyFont="1" applyFill="1" applyBorder="1" applyAlignment="1" applyProtection="1"/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9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168" fontId="10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vertical="center"/>
    </xf>
    <xf numFmtId="168" fontId="9" fillId="0" borderId="0" xfId="0" applyNumberFormat="1" applyFont="1" applyFill="1" applyBorder="1" applyAlignment="1" applyProtection="1"/>
    <xf numFmtId="5" fontId="9" fillId="0" borderId="0" xfId="0" applyNumberFormat="1" applyFont="1" applyFill="1" applyBorder="1" applyAlignment="1" applyProtection="1"/>
    <xf numFmtId="5" fontId="10" fillId="0" borderId="0" xfId="0" applyNumberFormat="1" applyFont="1" applyFill="1" applyBorder="1" applyAlignment="1" applyProtection="1"/>
    <xf numFmtId="5" fontId="4" fillId="0" borderId="0" xfId="0" applyNumberFormat="1" applyFont="1"/>
    <xf numFmtId="0" fontId="9" fillId="4" borderId="0" xfId="0" applyNumberFormat="1" applyFont="1" applyFill="1" applyBorder="1" applyAlignment="1" applyProtection="1">
      <alignment horizontal="right"/>
    </xf>
    <xf numFmtId="0" fontId="10" fillId="4" borderId="0" xfId="0" applyNumberFormat="1" applyFont="1" applyFill="1" applyBorder="1" applyAlignment="1" applyProtection="1">
      <alignment horizontal="right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5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C1FEB-E9AA-4C6E-B50E-CC2E94AFEFAB}">
  <dimension ref="A1:M29"/>
  <sheetViews>
    <sheetView tabSelected="1" workbookViewId="0">
      <selection activeCell="D22" sqref="D22"/>
    </sheetView>
  </sheetViews>
  <sheetFormatPr defaultRowHeight="14.4"/>
  <cols>
    <col min="1" max="1" width="31.6640625" customWidth="1"/>
    <col min="2" max="2" width="31.33203125" customWidth="1"/>
    <col min="3" max="3" width="15.77734375" customWidth="1"/>
    <col min="4" max="4" width="13.77734375" customWidth="1"/>
    <col min="5" max="5" width="21.77734375" customWidth="1"/>
    <col min="6" max="6" width="13.33203125" customWidth="1"/>
  </cols>
  <sheetData>
    <row r="1" spans="1:13" ht="48" customHeight="1">
      <c r="A1" s="1" t="s">
        <v>0</v>
      </c>
      <c r="B1" s="2" t="s">
        <v>1</v>
      </c>
    </row>
    <row r="2" spans="1:13" ht="48" customHeight="1">
      <c r="A2" s="1" t="s">
        <v>2</v>
      </c>
      <c r="B2" s="2" t="s">
        <v>3</v>
      </c>
    </row>
    <row r="3" spans="1:13" ht="49.2" customHeight="1">
      <c r="A3" s="1" t="s">
        <v>4</v>
      </c>
      <c r="B3" s="2" t="s">
        <v>5</v>
      </c>
    </row>
    <row r="4" spans="1:13" ht="25.2">
      <c r="A4" s="1" t="s">
        <v>6</v>
      </c>
      <c r="B4" s="2" t="s">
        <v>7</v>
      </c>
    </row>
    <row r="5" spans="1:13" ht="39.6">
      <c r="A5" s="1" t="s">
        <v>8</v>
      </c>
      <c r="B5" s="2" t="s">
        <v>9</v>
      </c>
    </row>
    <row r="6" spans="1:13" ht="17.399999999999999" customHeight="1">
      <c r="A6" s="1" t="s">
        <v>10</v>
      </c>
      <c r="B6" s="3">
        <v>44508</v>
      </c>
    </row>
    <row r="7" spans="1:13" ht="15.6" customHeight="1">
      <c r="A7" s="4" t="s">
        <v>11</v>
      </c>
      <c r="B7" s="5"/>
    </row>
    <row r="9" spans="1:13" ht="15.6">
      <c r="A9" s="6"/>
      <c r="B9" s="25" t="s">
        <v>64</v>
      </c>
      <c r="C9" s="26"/>
      <c r="D9" s="26"/>
      <c r="E9" s="26"/>
      <c r="F9" s="26"/>
      <c r="G9" s="26"/>
      <c r="H9" s="26"/>
    </row>
    <row r="10" spans="1:13" ht="15.6">
      <c r="A10" s="35"/>
      <c r="B10" s="36" t="s">
        <v>14</v>
      </c>
      <c r="C10" s="36" t="s">
        <v>65</v>
      </c>
      <c r="D10" s="36" t="s">
        <v>66</v>
      </c>
      <c r="E10" s="36" t="s">
        <v>67</v>
      </c>
      <c r="F10" s="36" t="s">
        <v>68</v>
      </c>
      <c r="G10" s="35"/>
      <c r="H10" s="35"/>
      <c r="I10" s="20"/>
      <c r="J10" s="20"/>
      <c r="K10" s="20"/>
      <c r="L10" s="20"/>
      <c r="M10" s="20"/>
    </row>
    <row r="11" spans="1:13" ht="15.6">
      <c r="A11" s="27"/>
      <c r="B11" s="27"/>
      <c r="C11" s="27"/>
      <c r="D11" s="27"/>
      <c r="E11" s="27"/>
      <c r="F11" s="27"/>
      <c r="G11" s="27"/>
      <c r="H11" s="27"/>
      <c r="I11" s="20"/>
      <c r="J11" s="20"/>
      <c r="K11" s="20"/>
      <c r="L11" s="20"/>
      <c r="M11" s="20"/>
    </row>
    <row r="12" spans="1:13" ht="15.6">
      <c r="A12" s="27" t="s">
        <v>48</v>
      </c>
      <c r="B12" s="27"/>
      <c r="C12" s="27"/>
      <c r="D12" s="27"/>
      <c r="E12" s="27"/>
      <c r="F12" s="27"/>
      <c r="G12" s="27"/>
      <c r="H12" s="27"/>
      <c r="I12" s="20"/>
      <c r="J12" s="20"/>
      <c r="K12" s="20"/>
      <c r="L12" s="20"/>
      <c r="M12" s="20"/>
    </row>
    <row r="13" spans="1:13" ht="15.6">
      <c r="A13" s="28" t="s">
        <v>49</v>
      </c>
      <c r="B13" s="27"/>
      <c r="C13" s="27"/>
      <c r="D13" s="27"/>
      <c r="E13" s="33">
        <f>D14+D15+D16</f>
        <v>290200</v>
      </c>
      <c r="F13" s="29">
        <f>E13/E27*100</f>
        <v>24.130246790394466</v>
      </c>
      <c r="G13" s="28"/>
      <c r="H13" s="27"/>
      <c r="I13" s="20"/>
      <c r="J13" s="20"/>
      <c r="K13" s="21"/>
      <c r="L13" s="22"/>
      <c r="M13" s="21"/>
    </row>
    <row r="14" spans="1:13" ht="15.6">
      <c r="A14" s="27" t="s">
        <v>50</v>
      </c>
      <c r="B14" s="27">
        <v>960</v>
      </c>
      <c r="C14" s="32">
        <v>100</v>
      </c>
      <c r="D14" s="32">
        <f>B14*C14</f>
        <v>96000</v>
      </c>
      <c r="E14" s="32"/>
      <c r="F14" s="27"/>
      <c r="G14" s="27"/>
      <c r="H14" s="27"/>
      <c r="I14" s="20"/>
      <c r="J14" s="20"/>
      <c r="K14" s="20"/>
      <c r="L14" s="20"/>
      <c r="M14" s="20"/>
    </row>
    <row r="15" spans="1:13" ht="15.6">
      <c r="A15" s="27" t="s">
        <v>51</v>
      </c>
      <c r="B15" s="27">
        <v>1920</v>
      </c>
      <c r="C15" s="32">
        <v>75</v>
      </c>
      <c r="D15" s="32">
        <f>B15*C15</f>
        <v>144000</v>
      </c>
      <c r="E15" s="32"/>
      <c r="F15" s="27"/>
      <c r="G15" s="27"/>
      <c r="H15" s="27"/>
      <c r="I15" s="20"/>
      <c r="J15" s="20"/>
      <c r="K15" s="20"/>
      <c r="L15" s="20"/>
      <c r="M15" s="20"/>
    </row>
    <row r="16" spans="1:13" ht="15.6">
      <c r="A16" s="27" t="s">
        <v>52</v>
      </c>
      <c r="B16" s="27"/>
      <c r="C16" s="32"/>
      <c r="D16" s="32">
        <f>0.1*D22+0.1*D23</f>
        <v>50200</v>
      </c>
      <c r="E16" s="32"/>
      <c r="F16" s="27"/>
      <c r="G16" s="27"/>
      <c r="H16" s="27"/>
      <c r="I16" s="20"/>
      <c r="J16" s="20"/>
      <c r="K16" s="20"/>
      <c r="L16" s="20"/>
      <c r="M16" s="20"/>
    </row>
    <row r="17" spans="1:13" ht="15.6">
      <c r="A17" s="28" t="s">
        <v>53</v>
      </c>
      <c r="B17" s="27"/>
      <c r="C17" s="32"/>
      <c r="D17" s="32"/>
      <c r="E17" s="33">
        <f>D18+D19</f>
        <v>46000</v>
      </c>
      <c r="F17" s="29">
        <f>E17/E27*100</f>
        <v>3.8249185126056009</v>
      </c>
      <c r="G17" s="28"/>
      <c r="H17" s="27"/>
      <c r="I17" s="20"/>
      <c r="J17" s="20"/>
      <c r="K17" s="21"/>
      <c r="L17" s="22"/>
      <c r="M17" s="21"/>
    </row>
    <row r="18" spans="1:13" ht="15.6">
      <c r="A18" s="30" t="s">
        <v>54</v>
      </c>
      <c r="B18" s="27">
        <v>50</v>
      </c>
      <c r="C18" s="32">
        <v>600</v>
      </c>
      <c r="D18" s="32">
        <f>B18*C18</f>
        <v>30000</v>
      </c>
      <c r="E18" s="32"/>
      <c r="F18" s="31"/>
      <c r="G18" s="30"/>
      <c r="H18" s="27"/>
      <c r="I18" s="20"/>
      <c r="J18" s="20"/>
      <c r="K18" s="20"/>
      <c r="L18" s="24"/>
      <c r="M18" s="23"/>
    </row>
    <row r="19" spans="1:13" ht="15.6">
      <c r="A19" s="27" t="s">
        <v>55</v>
      </c>
      <c r="B19" s="27">
        <v>4</v>
      </c>
      <c r="C19" s="32">
        <v>4000</v>
      </c>
      <c r="D19" s="32">
        <f>B19*C19</f>
        <v>16000</v>
      </c>
      <c r="E19" s="32"/>
      <c r="F19" s="31"/>
      <c r="G19" s="27"/>
      <c r="H19" s="27"/>
      <c r="I19" s="20"/>
      <c r="J19" s="20"/>
      <c r="K19" s="20"/>
      <c r="L19" s="24"/>
      <c r="M19" s="20"/>
    </row>
    <row r="20" spans="1:13" ht="15.6">
      <c r="A20" s="28" t="s">
        <v>56</v>
      </c>
      <c r="B20" s="27"/>
      <c r="C20" s="32"/>
      <c r="D20" s="32"/>
      <c r="E20" s="33">
        <f>D21+D22</f>
        <v>463000</v>
      </c>
      <c r="F20" s="29">
        <f>E20/E27*100</f>
        <v>38.498636333399858</v>
      </c>
      <c r="G20" s="28"/>
      <c r="H20" s="27"/>
      <c r="I20" s="20"/>
      <c r="J20" s="20"/>
      <c r="K20" s="21"/>
      <c r="L20" s="22"/>
      <c r="M20" s="21"/>
    </row>
    <row r="21" spans="1:13" ht="15.6">
      <c r="A21" s="27" t="s">
        <v>57</v>
      </c>
      <c r="B21" s="27">
        <v>100</v>
      </c>
      <c r="C21" s="32">
        <v>200</v>
      </c>
      <c r="D21" s="32">
        <f>B21*C21</f>
        <v>20000</v>
      </c>
      <c r="E21" s="32"/>
      <c r="F21" s="31"/>
      <c r="G21" s="27"/>
      <c r="H21" s="27"/>
      <c r="I21" s="20"/>
      <c r="J21" s="20"/>
      <c r="K21" s="20"/>
      <c r="L21" s="24"/>
      <c r="M21" s="20"/>
    </row>
    <row r="22" spans="1:13" ht="15.6">
      <c r="A22" s="27" t="s">
        <v>58</v>
      </c>
      <c r="B22" s="27"/>
      <c r="C22" s="32"/>
      <c r="D22" s="32">
        <v>443000</v>
      </c>
      <c r="E22" s="32"/>
      <c r="F22" s="31"/>
      <c r="G22" s="27"/>
      <c r="H22" s="27"/>
      <c r="I22" s="20"/>
      <c r="J22" s="20"/>
      <c r="K22" s="20"/>
      <c r="L22" s="24"/>
      <c r="M22" s="20"/>
    </row>
    <row r="23" spans="1:13" ht="15.6">
      <c r="A23" s="28" t="s">
        <v>59</v>
      </c>
      <c r="B23" s="27"/>
      <c r="C23" s="32"/>
      <c r="D23" s="32">
        <v>59000</v>
      </c>
      <c r="E23" s="33">
        <f>D23</f>
        <v>59000</v>
      </c>
      <c r="F23" s="29">
        <f>E23/E27*100</f>
        <v>4.9058737444289227</v>
      </c>
      <c r="G23" s="28"/>
      <c r="H23" s="27"/>
      <c r="I23" s="20"/>
      <c r="J23" s="20"/>
      <c r="K23" s="21"/>
      <c r="L23" s="22"/>
      <c r="M23" s="21"/>
    </row>
    <row r="24" spans="1:13" ht="15.6">
      <c r="A24" s="28" t="s">
        <v>60</v>
      </c>
      <c r="B24" s="27"/>
      <c r="C24" s="32"/>
      <c r="D24" s="32"/>
      <c r="E24" s="33">
        <f>D25</f>
        <v>144000</v>
      </c>
      <c r="F24" s="29">
        <f>E24/E27*100</f>
        <v>11.973657952504491</v>
      </c>
      <c r="G24" s="28"/>
      <c r="H24" s="27"/>
      <c r="I24" s="20"/>
      <c r="J24" s="20"/>
      <c r="K24" s="21"/>
      <c r="L24" s="22"/>
      <c r="M24" s="21"/>
    </row>
    <row r="25" spans="1:13" ht="15.6">
      <c r="A25" s="27" t="s">
        <v>51</v>
      </c>
      <c r="B25" s="27">
        <v>1920</v>
      </c>
      <c r="C25" s="32">
        <v>75</v>
      </c>
      <c r="D25" s="32">
        <f>B25*C25</f>
        <v>144000</v>
      </c>
      <c r="E25" s="32"/>
      <c r="F25" s="31"/>
      <c r="G25" s="27"/>
      <c r="H25" s="27"/>
      <c r="I25" s="20"/>
      <c r="J25" s="20"/>
      <c r="K25" s="20"/>
      <c r="L25" s="24"/>
      <c r="M25" s="20"/>
    </row>
    <row r="26" spans="1:13" ht="15.6">
      <c r="A26" s="28" t="s">
        <v>61</v>
      </c>
      <c r="B26" s="27"/>
      <c r="C26" s="32"/>
      <c r="D26" s="32">
        <f>(E13+E17+E20+E23+E24)*0.2</f>
        <v>200440</v>
      </c>
      <c r="E26" s="33">
        <f>D26</f>
        <v>200440</v>
      </c>
      <c r="F26" s="29">
        <f>E26/E27*100</f>
        <v>16.666666666666664</v>
      </c>
      <c r="G26" s="28"/>
      <c r="H26" s="27"/>
      <c r="I26" s="20"/>
      <c r="J26" s="20"/>
      <c r="K26" s="21"/>
      <c r="L26" s="22"/>
      <c r="M26" s="21"/>
    </row>
    <row r="27" spans="1:13" ht="15.6">
      <c r="A27" s="28" t="s">
        <v>62</v>
      </c>
      <c r="B27" s="27"/>
      <c r="C27" s="32"/>
      <c r="D27" s="27"/>
      <c r="E27" s="33">
        <f>E26+E24+E23+E20+E17+E13</f>
        <v>1202640</v>
      </c>
      <c r="F27" s="27"/>
      <c r="G27" s="28"/>
      <c r="H27" s="27"/>
      <c r="I27" s="20"/>
      <c r="J27" s="20"/>
      <c r="K27" s="21"/>
      <c r="L27" s="20"/>
      <c r="M27" s="21"/>
    </row>
    <row r="28" spans="1:13" ht="15.6">
      <c r="A28" s="27"/>
      <c r="B28" s="27"/>
      <c r="C28" s="27"/>
      <c r="D28" s="27"/>
      <c r="E28" s="27"/>
      <c r="F28" s="27"/>
      <c r="G28" s="27"/>
      <c r="H28" s="27"/>
      <c r="I28" s="20"/>
      <c r="J28" s="20"/>
      <c r="K28" s="20"/>
      <c r="L28" s="20"/>
      <c r="M28" s="20"/>
    </row>
    <row r="29" spans="1:13" ht="15.6">
      <c r="A29" s="27" t="s">
        <v>63</v>
      </c>
      <c r="B29" s="27"/>
      <c r="C29" s="27"/>
      <c r="D29" s="27"/>
      <c r="E29" s="27"/>
      <c r="F29" s="27"/>
      <c r="G29" s="27"/>
      <c r="H29" s="27"/>
      <c r="I29" s="20"/>
      <c r="J29" s="20"/>
      <c r="K29" s="20"/>
      <c r="L29" s="20"/>
      <c r="M29" s="20"/>
    </row>
  </sheetData>
  <mergeCells count="1">
    <mergeCell ref="B9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FBB09-0693-426F-AB5C-59401203F6A0}">
  <dimension ref="A1:G27"/>
  <sheetViews>
    <sheetView workbookViewId="0">
      <selection activeCell="J17" sqref="J17"/>
    </sheetView>
  </sheetViews>
  <sheetFormatPr defaultRowHeight="14.4"/>
  <cols>
    <col min="1" max="1" width="31.21875" customWidth="1"/>
    <col min="2" max="2" width="25.109375" customWidth="1"/>
    <col min="3" max="3" width="18.33203125" customWidth="1"/>
    <col min="4" max="4" width="14.88671875" customWidth="1"/>
    <col min="5" max="5" width="32.88671875" customWidth="1"/>
  </cols>
  <sheetData>
    <row r="1" spans="1:7" ht="48.6" customHeight="1">
      <c r="A1" s="1" t="s">
        <v>0</v>
      </c>
      <c r="B1" s="2" t="s">
        <v>1</v>
      </c>
    </row>
    <row r="2" spans="1:7" ht="50.4" customHeight="1">
      <c r="A2" s="1" t="s">
        <v>2</v>
      </c>
      <c r="B2" s="2" t="s">
        <v>3</v>
      </c>
    </row>
    <row r="3" spans="1:7" ht="49.2" customHeight="1">
      <c r="A3" s="1" t="s">
        <v>4</v>
      </c>
      <c r="B3" s="2" t="s">
        <v>5</v>
      </c>
    </row>
    <row r="4" spans="1:7" ht="25.2">
      <c r="A4" s="1" t="s">
        <v>6</v>
      </c>
      <c r="B4" s="2" t="s">
        <v>7</v>
      </c>
    </row>
    <row r="5" spans="1:7" ht="30.6" customHeight="1">
      <c r="A5" s="1" t="s">
        <v>8</v>
      </c>
      <c r="B5" s="2" t="s">
        <v>9</v>
      </c>
    </row>
    <row r="6" spans="1:7" ht="20.399999999999999" customHeight="1">
      <c r="A6" s="1" t="s">
        <v>10</v>
      </c>
      <c r="B6" s="3">
        <v>44508</v>
      </c>
    </row>
    <row r="7" spans="1:7" ht="24" customHeight="1">
      <c r="A7" s="4" t="s">
        <v>11</v>
      </c>
      <c r="B7" s="5"/>
    </row>
    <row r="9" spans="1:7" ht="15.6">
      <c r="A9" s="6"/>
      <c r="B9" s="25" t="s">
        <v>12</v>
      </c>
      <c r="C9" s="26"/>
      <c r="D9" s="26"/>
      <c r="E9" s="26"/>
      <c r="F9" s="26"/>
      <c r="G9" s="26"/>
    </row>
    <row r="10" spans="1:7" ht="15.6">
      <c r="A10" s="7" t="s">
        <v>13</v>
      </c>
      <c r="B10" s="37" t="s">
        <v>14</v>
      </c>
      <c r="C10" s="37" t="s">
        <v>18</v>
      </c>
      <c r="D10" s="37" t="s">
        <v>15</v>
      </c>
      <c r="E10" s="38" t="s">
        <v>16</v>
      </c>
      <c r="F10" s="8"/>
      <c r="G10" s="8"/>
    </row>
    <row r="11" spans="1:7" ht="15.6">
      <c r="A11" s="6" t="s">
        <v>17</v>
      </c>
      <c r="B11" s="6">
        <v>1920</v>
      </c>
      <c r="C11" s="9">
        <v>75</v>
      </c>
      <c r="D11" s="9">
        <f>B11*C11</f>
        <v>144000</v>
      </c>
      <c r="E11" s="11" t="s">
        <v>69</v>
      </c>
      <c r="F11" s="6"/>
      <c r="G11" s="6"/>
    </row>
    <row r="12" spans="1:7" ht="15.6">
      <c r="A12" s="6" t="s">
        <v>70</v>
      </c>
      <c r="B12" s="6">
        <v>2990</v>
      </c>
      <c r="C12" s="9">
        <v>100</v>
      </c>
      <c r="D12" s="9">
        <f>B12*C12</f>
        <v>299000</v>
      </c>
      <c r="E12" s="11" t="s">
        <v>71</v>
      </c>
      <c r="F12" s="6"/>
      <c r="G12" s="6"/>
    </row>
    <row r="13" spans="1:7" ht="15.6">
      <c r="A13" s="10" t="s">
        <v>19</v>
      </c>
      <c r="B13" s="10"/>
      <c r="C13" s="10"/>
      <c r="D13" s="34">
        <f>D11+D12</f>
        <v>443000</v>
      </c>
      <c r="E13" s="17" t="s">
        <v>20</v>
      </c>
      <c r="F13" s="6"/>
      <c r="G13" s="6"/>
    </row>
    <row r="14" spans="1:7" ht="15.6">
      <c r="A14" s="6"/>
      <c r="B14" s="6"/>
      <c r="C14" s="6"/>
      <c r="D14" s="9"/>
      <c r="E14" s="6"/>
      <c r="F14" s="6"/>
      <c r="G14" s="6"/>
    </row>
    <row r="15" spans="1:7" ht="15.6">
      <c r="A15" s="14" t="s">
        <v>21</v>
      </c>
      <c r="B15" s="37" t="s">
        <v>22</v>
      </c>
      <c r="C15" s="37" t="s">
        <v>23</v>
      </c>
      <c r="D15" s="39" t="s">
        <v>24</v>
      </c>
      <c r="E15" s="38" t="s">
        <v>16</v>
      </c>
      <c r="F15" s="8"/>
      <c r="G15" s="8"/>
    </row>
    <row r="16" spans="1:7" ht="15.6">
      <c r="A16" s="6" t="s">
        <v>25</v>
      </c>
      <c r="B16" s="6">
        <v>10</v>
      </c>
      <c r="C16" s="6">
        <v>4</v>
      </c>
      <c r="D16" s="12">
        <f>B16*C16</f>
        <v>40</v>
      </c>
      <c r="E16" s="11" t="s">
        <v>30</v>
      </c>
      <c r="F16" s="6"/>
      <c r="G16" s="6"/>
    </row>
    <row r="17" spans="1:7" ht="15.6">
      <c r="A17" s="6" t="s">
        <v>26</v>
      </c>
      <c r="B17" s="6">
        <v>5</v>
      </c>
      <c r="C17" s="6">
        <v>10</v>
      </c>
      <c r="D17" s="12">
        <f t="shared" ref="D13:D21" si="0">B17*C17</f>
        <v>50</v>
      </c>
      <c r="E17" s="11" t="s">
        <v>31</v>
      </c>
      <c r="F17" s="6"/>
      <c r="G17" s="6"/>
    </row>
    <row r="18" spans="1:7" ht="15.6">
      <c r="A18" s="6" t="s">
        <v>27</v>
      </c>
      <c r="B18" s="6">
        <v>5</v>
      </c>
      <c r="C18" s="6">
        <v>5</v>
      </c>
      <c r="D18" s="12">
        <f t="shared" si="0"/>
        <v>25</v>
      </c>
      <c r="E18" s="11" t="s">
        <v>32</v>
      </c>
      <c r="F18" s="6"/>
      <c r="G18" s="6"/>
    </row>
    <row r="19" spans="1:7" ht="15.6">
      <c r="A19" s="6" t="s">
        <v>28</v>
      </c>
      <c r="B19" s="6">
        <v>7</v>
      </c>
      <c r="C19" s="6">
        <v>4</v>
      </c>
      <c r="D19" s="12">
        <f t="shared" si="0"/>
        <v>28</v>
      </c>
      <c r="E19" s="11" t="s">
        <v>33</v>
      </c>
      <c r="F19" s="6"/>
      <c r="G19" s="6"/>
    </row>
    <row r="20" spans="1:7" ht="15.6">
      <c r="A20" s="6" t="s">
        <v>29</v>
      </c>
      <c r="B20" s="6">
        <v>6</v>
      </c>
      <c r="C20" s="6">
        <v>7</v>
      </c>
      <c r="D20" s="12">
        <f t="shared" si="0"/>
        <v>42</v>
      </c>
      <c r="E20" s="11" t="s">
        <v>34</v>
      </c>
      <c r="F20" s="6"/>
      <c r="G20" s="6"/>
    </row>
    <row r="21" spans="1:7" ht="27" customHeight="1">
      <c r="A21" s="19" t="s">
        <v>35</v>
      </c>
      <c r="B21" s="10"/>
      <c r="C21" s="10"/>
      <c r="D21" s="18">
        <f>SUM(D16:D20)</f>
        <v>185</v>
      </c>
      <c r="E21" s="19" t="s">
        <v>36</v>
      </c>
      <c r="F21" s="6"/>
      <c r="G21" s="6"/>
    </row>
    <row r="22" spans="1:7" ht="27.6" customHeight="1">
      <c r="A22" s="15" t="s">
        <v>37</v>
      </c>
      <c r="B22" s="6"/>
      <c r="C22" s="6"/>
      <c r="D22" s="6">
        <v>55</v>
      </c>
      <c r="E22" s="15" t="s">
        <v>38</v>
      </c>
      <c r="F22" s="6"/>
      <c r="G22" s="6"/>
    </row>
    <row r="23" spans="1:7" ht="27.6" customHeight="1">
      <c r="A23" s="15" t="s">
        <v>39</v>
      </c>
      <c r="B23" s="6"/>
      <c r="C23" s="6"/>
      <c r="D23" s="6">
        <v>13500</v>
      </c>
      <c r="E23" s="11"/>
      <c r="F23" s="6"/>
      <c r="G23" s="6"/>
    </row>
    <row r="24" spans="1:7" ht="27.6" customHeight="1">
      <c r="A24" s="15" t="s">
        <v>41</v>
      </c>
      <c r="B24" s="6"/>
      <c r="C24" s="6"/>
      <c r="D24" s="6">
        <v>30.22</v>
      </c>
      <c r="E24" s="15" t="s">
        <v>42</v>
      </c>
      <c r="F24" s="6"/>
      <c r="G24" s="6"/>
    </row>
    <row r="25" spans="1:7" ht="27" customHeight="1">
      <c r="A25" s="15" t="s">
        <v>40</v>
      </c>
      <c r="B25" s="6"/>
      <c r="C25" s="6"/>
      <c r="D25" s="6">
        <v>5500.04</v>
      </c>
      <c r="E25" s="11" t="s">
        <v>43</v>
      </c>
      <c r="F25" s="6"/>
      <c r="G25" s="6"/>
    </row>
    <row r="26" spans="1:7" ht="27.6" customHeight="1">
      <c r="A26" s="15" t="s">
        <v>44</v>
      </c>
      <c r="B26" s="6"/>
      <c r="C26" s="6"/>
      <c r="D26" s="13">
        <v>100</v>
      </c>
      <c r="E26" s="15" t="s">
        <v>45</v>
      </c>
      <c r="F26" s="6"/>
      <c r="G26" s="6"/>
    </row>
    <row r="27" spans="1:7" ht="27" customHeight="1">
      <c r="A27" s="19" t="s">
        <v>46</v>
      </c>
      <c r="B27" s="10"/>
      <c r="C27" s="10"/>
      <c r="D27" s="16">
        <v>550004</v>
      </c>
      <c r="E27" s="17" t="s">
        <v>47</v>
      </c>
      <c r="F27" s="6"/>
      <c r="G27" s="6"/>
    </row>
  </sheetData>
  <mergeCells count="1">
    <mergeCell ref="B9:G9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Cost</vt:lpstr>
      <vt:lpstr>Software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</dc:creator>
  <cp:lastModifiedBy>Ding</cp:lastModifiedBy>
  <dcterms:created xsi:type="dcterms:W3CDTF">2021-11-13T15:08:50Z</dcterms:created>
  <dcterms:modified xsi:type="dcterms:W3CDTF">2021-11-13T16:16:17Z</dcterms:modified>
</cp:coreProperties>
</file>