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nojDrive\Software_Business\Trainings\205. Ira Edu-Tech - Nivedya\IRA_EduTech-Regular\New_TOC_March\"/>
    </mc:Choice>
  </mc:AlternateContent>
  <xr:revisionPtr revIDLastSave="0" documentId="13_ncr:1_{DC1BEC98-7D2B-4752-84BD-844283D51E9C}" xr6:coauthVersionLast="47" xr6:coauthVersionMax="47" xr10:uidLastSave="{00000000-0000-0000-0000-000000000000}"/>
  <bookViews>
    <workbookView xWindow="-110" yWindow="-110" windowWidth="19420" windowHeight="10300" tabRatio="680" xr2:uid="{978F554D-B0C9-4465-A1CD-74210D783942}"/>
  </bookViews>
  <sheets>
    <sheet name="SUM_Functions" sheetId="2" r:id="rId1"/>
    <sheet name="SUM_FILTER_SUBTOTAL" sheetId="4" r:id="rId2"/>
    <sheet name="SUBTOTAL" sheetId="5" r:id="rId3"/>
    <sheet name="SUMIF()" sheetId="6" r:id="rId4"/>
    <sheet name="TrendChart" sheetId="7" r:id="rId5"/>
  </sheets>
  <definedNames>
    <definedName name="_xlnm._FilterDatabase" localSheetId="2" hidden="1">SUBTOTAL!$C$33:$F$40</definedName>
    <definedName name="_xlnm._FilterDatabase" localSheetId="1" hidden="1">SUM_FILTER_SUBTOTAL!$C$17:$H$23</definedName>
    <definedName name="_xlnm._FilterDatabase" localSheetId="0" hidden="1">SUM_Functions!#REF!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7" l="1"/>
  <c r="I4" i="6"/>
  <c r="I7" i="6"/>
  <c r="I14" i="6"/>
  <c r="I13" i="6"/>
  <c r="I12" i="6"/>
  <c r="AA3" i="7"/>
  <c r="Z3" i="7"/>
  <c r="Y3" i="7"/>
  <c r="X3" i="7"/>
  <c r="W3" i="7"/>
  <c r="V3" i="7"/>
  <c r="U3" i="7"/>
  <c r="T3" i="7"/>
  <c r="S3" i="7"/>
  <c r="R3" i="7"/>
  <c r="Q3" i="7"/>
  <c r="P3" i="7"/>
  <c r="P7" i="7" s="1"/>
  <c r="AA2" i="7"/>
  <c r="Z2" i="7"/>
  <c r="Y2" i="7"/>
  <c r="X2" i="7"/>
  <c r="W2" i="7"/>
  <c r="V2" i="7"/>
  <c r="U2" i="7"/>
  <c r="T2" i="7"/>
  <c r="S2" i="7"/>
  <c r="R2" i="7"/>
  <c r="Q2" i="7"/>
  <c r="P2" i="7"/>
  <c r="P6" i="7" s="1"/>
  <c r="M14" i="6"/>
  <c r="M13" i="6"/>
  <c r="M12" i="6"/>
  <c r="M10" i="6"/>
  <c r="I10" i="6"/>
  <c r="M9" i="6"/>
  <c r="I9" i="6"/>
  <c r="M8" i="6"/>
  <c r="I8" i="6"/>
  <c r="M7" i="6"/>
  <c r="M6" i="6"/>
  <c r="I6" i="6"/>
  <c r="M5" i="6"/>
  <c r="I5" i="6"/>
  <c r="D41" i="5"/>
  <c r="D40" i="5"/>
  <c r="D39" i="5"/>
  <c r="D38" i="5"/>
  <c r="D37" i="5"/>
  <c r="D36" i="5"/>
  <c r="D35" i="5"/>
  <c r="D34" i="5"/>
  <c r="F31" i="5"/>
  <c r="D31" i="5" s="1"/>
  <c r="E31" i="5"/>
  <c r="F14" i="5"/>
  <c r="D14" i="5" s="1"/>
  <c r="G29" i="4"/>
  <c r="G23" i="4"/>
  <c r="G22" i="4"/>
  <c r="G21" i="4"/>
  <c r="G20" i="4"/>
  <c r="G19" i="4"/>
  <c r="G18" i="4"/>
  <c r="G8" i="4"/>
  <c r="G7" i="4"/>
  <c r="G6" i="4"/>
  <c r="G5" i="4"/>
  <c r="G4" i="4"/>
  <c r="G3" i="4"/>
  <c r="K21" i="2"/>
  <c r="E21" i="2"/>
  <c r="L20" i="2"/>
  <c r="F20" i="2"/>
  <c r="L19" i="2"/>
  <c r="F19" i="2"/>
  <c r="L18" i="2"/>
  <c r="F18" i="2"/>
  <c r="L17" i="2"/>
  <c r="F17" i="2"/>
  <c r="L16" i="2"/>
  <c r="F16" i="2"/>
  <c r="L10" i="2"/>
  <c r="F10" i="2"/>
  <c r="L9" i="2"/>
  <c r="F9" i="2"/>
  <c r="L8" i="2"/>
  <c r="F8" i="2"/>
  <c r="L7" i="2"/>
  <c r="F7" i="2"/>
  <c r="L6" i="2"/>
  <c r="F6" i="2"/>
  <c r="H6" i="4"/>
  <c r="G19" i="2"/>
  <c r="G8" i="2"/>
  <c r="G17" i="2"/>
  <c r="H34" i="5"/>
  <c r="G11" i="2"/>
  <c r="G20" i="2"/>
  <c r="G12" i="2"/>
  <c r="G6" i="2"/>
  <c r="G10" i="2"/>
  <c r="H14" i="4"/>
  <c r="H10" i="4"/>
  <c r="D16" i="5"/>
  <c r="H13" i="4"/>
  <c r="G18" i="2"/>
  <c r="H4" i="4"/>
  <c r="H5" i="4"/>
  <c r="H11" i="4"/>
  <c r="G16" i="2"/>
  <c r="H7" i="4"/>
  <c r="E22" i="2"/>
  <c r="G7" i="2"/>
  <c r="H3" i="4"/>
  <c r="H8" i="4"/>
  <c r="G9" i="2"/>
  <c r="G14" i="4" l="1"/>
  <c r="G13" i="4"/>
  <c r="G28" i="4"/>
  <c r="L21" i="2"/>
  <c r="L11" i="2"/>
  <c r="F12" i="2"/>
  <c r="F21" i="2"/>
  <c r="F11" i="2"/>
  <c r="Q6" i="7"/>
  <c r="Q7" i="7"/>
  <c r="R6" i="7"/>
  <c r="R7" i="7"/>
  <c r="S6" i="7"/>
  <c r="S7" i="7"/>
  <c r="T6" i="7"/>
  <c r="T7" i="7"/>
  <c r="U6" i="7"/>
  <c r="U7" i="7"/>
  <c r="V6" i="7"/>
  <c r="V7" i="7"/>
  <c r="W6" i="7"/>
  <c r="W7" i="7"/>
  <c r="X6" i="7"/>
  <c r="X7" i="7"/>
  <c r="Y6" i="7"/>
  <c r="Y7" i="7"/>
  <c r="Z6" i="7"/>
  <c r="Z7" i="7"/>
  <c r="AA6" i="7"/>
  <c r="AA7" i="7"/>
  <c r="D11" i="2"/>
  <c r="E11" i="2"/>
  <c r="G10" i="4"/>
  <c r="G11" i="4"/>
  <c r="G25" i="4"/>
  <c r="G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4" authorId="0" shapeId="0" xr:uid="{943099BC-9003-4694-9A1F-1009925308DB}">
      <text>
        <r>
          <rPr>
            <sz val="9"/>
            <color indexed="81"/>
            <rFont val="Tahoma"/>
            <family val="2"/>
          </rPr>
          <t>Go to Data-Validation - List - Select range of Functions to get Drop-Down List of all the functions</t>
        </r>
      </text>
    </comment>
    <comment ref="D14" authorId="0" shapeId="0" xr:uid="{3EDEBD14-1167-4446-84AE-62E10DF5AF26}">
      <text>
        <r>
          <rPr>
            <sz val="9"/>
            <color indexed="81"/>
            <rFont val="Tahoma"/>
            <family val="2"/>
          </rPr>
          <t>Final Step: Use SUBTOTAL() with function no, range</t>
        </r>
      </text>
    </comment>
    <comment ref="F14" authorId="0" shapeId="0" xr:uid="{4A5575C0-3056-4DCD-B475-3C383D2D9B00}">
      <text>
        <r>
          <rPr>
            <sz val="9"/>
            <color indexed="81"/>
            <rFont val="Tahoma"/>
            <family val="2"/>
          </rPr>
          <t>Now Apply VLOOKUP() on parameter selected from Drop-Down-List to get the Function Number</t>
        </r>
      </text>
    </comment>
    <comment ref="G20" authorId="0" shapeId="0" xr:uid="{2082E603-B4AB-4DF8-9D89-117BA07BB5F5}">
      <text>
        <r>
          <rPr>
            <sz val="9"/>
            <color indexed="81"/>
            <rFont val="Tahoma"/>
            <family val="2"/>
          </rPr>
          <t>This list is fetched from SUBTOTAL()</t>
        </r>
      </text>
    </comment>
    <comment ref="C31" authorId="0" shapeId="0" xr:uid="{DC21FE59-8B18-463B-82B2-F17AE83E8D6C}">
      <text>
        <r>
          <rPr>
            <sz val="9"/>
            <color indexed="81"/>
            <rFont val="Tahoma"/>
            <family val="2"/>
          </rPr>
          <t>Go to Data-Validation - List - Select range of Functions to get Drop-Down List of all the functions</t>
        </r>
      </text>
    </comment>
    <comment ref="D31" authorId="0" shapeId="0" xr:uid="{051ED127-CCBC-4AC4-BE65-8D9194ABD404}">
      <text>
        <r>
          <rPr>
            <sz val="9"/>
            <color indexed="81"/>
            <rFont val="Tahoma"/>
            <family val="2"/>
          </rPr>
          <t>Final Step: Use SUBTOTAL() with function no, range</t>
        </r>
      </text>
    </comment>
    <comment ref="F31" authorId="0" shapeId="0" xr:uid="{6282A899-2DC7-4288-86BF-5D64759F12DF}">
      <text>
        <r>
          <rPr>
            <sz val="9"/>
            <color indexed="81"/>
            <rFont val="Tahoma"/>
            <family val="2"/>
          </rPr>
          <t>Now Apply VLOOKUP() on parameter selected from Drop-Down-List to get the Function Number</t>
        </r>
      </text>
    </comment>
  </commentList>
</comments>
</file>

<file path=xl/sharedStrings.xml><?xml version="1.0" encoding="utf-8"?>
<sst xmlns="http://schemas.openxmlformats.org/spreadsheetml/2006/main" count="4048" uniqueCount="141">
  <si>
    <t>Usage of SUM(), SUMIF(), SUBTOTAL() and Alt+=</t>
  </si>
  <si>
    <t>Criteria Base Total using SUMIF()</t>
  </si>
  <si>
    <t>Data-DropDown List with SUMIF()</t>
  </si>
  <si>
    <t>Item</t>
  </si>
  <si>
    <t>Quantity</t>
  </si>
  <si>
    <t>Price</t>
  </si>
  <si>
    <t>Amount</t>
  </si>
  <si>
    <t>FormulaText</t>
  </si>
  <si>
    <t>CPU</t>
  </si>
  <si>
    <t>Mouse</t>
  </si>
  <si>
    <t>Laptop</t>
  </si>
  <si>
    <t>SUMPRODUCT()</t>
  </si>
  <si>
    <t>SUMPRODUCT() to get total value</t>
  </si>
  <si>
    <t>Verify</t>
  </si>
  <si>
    <t>The ranges of cells or arrays that you wish to multiply. All arrays must have the same number of rows and columns. You must enter at least 2 arrays and you can have up to 30 arrays. In case if any cell contains alphanumeric data then that will be considered as ZERO by SUMPRODUCT()</t>
  </si>
  <si>
    <t>manoj</t>
  </si>
  <si>
    <t>Total</t>
  </si>
  <si>
    <t>Month</t>
  </si>
  <si>
    <t>Formula Used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</si>
  <si>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</si>
  <si>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</si>
  <si>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</si>
  <si>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</si>
  <si>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</si>
  <si>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</si>
  <si>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</si>
  <si>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</si>
  <si>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</si>
  <si>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</si>
  <si>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</si>
  <si>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</si>
  <si>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</t>
  </si>
  <si>
    <t>Brand</t>
  </si>
  <si>
    <t>Rate/UoM</t>
  </si>
  <si>
    <t>Amount Rs.</t>
  </si>
  <si>
    <t>Iball</t>
  </si>
  <si>
    <t>Keyboard</t>
  </si>
  <si>
    <t>Logitech</t>
  </si>
  <si>
    <t>Pen-Drive</t>
  </si>
  <si>
    <t>Scandisk</t>
  </si>
  <si>
    <t>Local</t>
  </si>
  <si>
    <t>With Filter, the functions SUM, AVERAGE, COUNT, COUNTA, MAX, MIN, AVERAGE don't work - For this use SUBTOTAL()</t>
  </si>
  <si>
    <t>In this after filter no change in total value</t>
  </si>
  <si>
    <t>Total using SUM()</t>
  </si>
  <si>
    <t xml:space="preserve">Average using AVERAGE() </t>
  </si>
  <si>
    <t>After filter, the value of total and average gets changed</t>
  </si>
  <si>
    <t>Total using SUBTOTAL()</t>
  </si>
  <si>
    <t>Average using SUBTOTAL()</t>
  </si>
  <si>
    <t>Total using TOTAL()</t>
  </si>
  <si>
    <t>Dynamic SUBTOTAL() and Example using Serial Number - Changes Dynamically</t>
  </si>
  <si>
    <t>SUBTOTAL() - All-In-One Functions</t>
  </si>
  <si>
    <t>Function_Name</t>
  </si>
  <si>
    <t>Function_No</t>
  </si>
  <si>
    <t>Steps to Follow</t>
  </si>
  <si>
    <t>Market Watch</t>
  </si>
  <si>
    <t>Rate/Share</t>
  </si>
  <si>
    <t>AVERAGE</t>
  </si>
  <si>
    <t>Vodafone Idea</t>
  </si>
  <si>
    <t>COUNT</t>
  </si>
  <si>
    <t>Reliance Industries</t>
  </si>
  <si>
    <t>COUNTA</t>
  </si>
  <si>
    <t>Endruance</t>
  </si>
  <si>
    <t>MAX</t>
  </si>
  <si>
    <t>Federal Bank</t>
  </si>
  <si>
    <t>MIN</t>
  </si>
  <si>
    <t>Happiest Minds</t>
  </si>
  <si>
    <t>PRODUCT</t>
  </si>
  <si>
    <t>ZEEL</t>
  </si>
  <si>
    <t>STDV.S</t>
  </si>
  <si>
    <t>BancoIndia</t>
  </si>
  <si>
    <t>STDEV.P</t>
  </si>
  <si>
    <t>NTPC</t>
  </si>
  <si>
    <t>SUM</t>
  </si>
  <si>
    <t>AshokLey</t>
  </si>
  <si>
    <t>VAR.S</t>
  </si>
  <si>
    <t>VAR.P</t>
  </si>
  <si>
    <t>Step-1</t>
  </si>
  <si>
    <t>Step-2</t>
  </si>
  <si>
    <t>Step-3</t>
  </si>
  <si>
    <t>Sr.</t>
  </si>
  <si>
    <t>SubSr</t>
  </si>
  <si>
    <t>BatchNo</t>
  </si>
  <si>
    <t>Date</t>
  </si>
  <si>
    <t>Batch-13</t>
  </si>
  <si>
    <t>Batch-14</t>
  </si>
  <si>
    <t>Batch-15</t>
  </si>
  <si>
    <t>Serial number automatically gets calculated in case of filter</t>
  </si>
  <si>
    <t>Batch-16</t>
  </si>
  <si>
    <t>Batch-18</t>
  </si>
  <si>
    <t>SUMIF() for MIS</t>
  </si>
  <si>
    <t>Dynamic SUMIF() used in MIS</t>
  </si>
  <si>
    <t>SalesExecutive</t>
  </si>
  <si>
    <t>Unit Sold</t>
  </si>
  <si>
    <t>Unit</t>
  </si>
  <si>
    <t>Names</t>
  </si>
  <si>
    <t>Manoj</t>
  </si>
  <si>
    <t>Name</t>
  </si>
  <si>
    <t>Rajeev</t>
  </si>
  <si>
    <t>Abhishek</t>
  </si>
  <si>
    <t>Xavier</t>
  </si>
  <si>
    <t>=74</t>
  </si>
  <si>
    <t>Amit</t>
  </si>
  <si>
    <t>&gt;Unit Sold</t>
  </si>
  <si>
    <t>&gt;90</t>
  </si>
  <si>
    <t>Ronark</t>
  </si>
  <si>
    <t>&lt;Unit Sold</t>
  </si>
  <si>
    <t>&lt;90</t>
  </si>
  <si>
    <t>&lt;=Unit Sold</t>
  </si>
  <si>
    <t>&lt;=55</t>
  </si>
  <si>
    <t>&gt;=Unit Sold</t>
  </si>
  <si>
    <t>&gt;=50</t>
  </si>
  <si>
    <t>Sanjeev</t>
  </si>
  <si>
    <t>&lt;&gt;Unit Sold</t>
  </si>
  <si>
    <t>&lt;&gt;50</t>
  </si>
  <si>
    <t>ShreyaJhaveri</t>
  </si>
  <si>
    <t>&lt;&gt;Name</t>
  </si>
  <si>
    <t>&lt;&gt;</t>
  </si>
  <si>
    <t>Wildcard *</t>
  </si>
  <si>
    <t>s</t>
  </si>
  <si>
    <t>Wildcard ?</t>
  </si>
  <si>
    <t>?????????????</t>
  </si>
  <si>
    <t>Months</t>
  </si>
  <si>
    <t>FinYear</t>
  </si>
  <si>
    <t>Region</t>
  </si>
  <si>
    <t>TypeOfSale</t>
  </si>
  <si>
    <t>Sale</t>
  </si>
  <si>
    <t>Gross Margin</t>
  </si>
  <si>
    <t>Calendar-Year</t>
  </si>
  <si>
    <t>2021-22</t>
  </si>
  <si>
    <t>Region-01</t>
  </si>
  <si>
    <t>Whole_Sale</t>
  </si>
  <si>
    <t>Product-01</t>
  </si>
  <si>
    <t>Product-04</t>
  </si>
  <si>
    <t>Region-03</t>
  </si>
  <si>
    <t>Product-02</t>
  </si>
  <si>
    <t>2022-23</t>
  </si>
  <si>
    <t>Region-04</t>
  </si>
  <si>
    <t>Product-03</t>
  </si>
  <si>
    <t>Retail_Sale</t>
  </si>
  <si>
    <t>Region-02</t>
  </si>
  <si>
    <r>
      <rPr>
        <sz val="12"/>
        <color rgb="FF0000CC"/>
        <rFont val="Aptos"/>
        <family val="2"/>
      </rPr>
      <t>Make an array of</t>
    </r>
    <r>
      <rPr>
        <sz val="12"/>
        <color theme="1"/>
        <rFont val="Aptos"/>
        <family val="2"/>
      </rPr>
      <t xml:space="preserve"> </t>
    </r>
    <r>
      <rPr>
        <sz val="12"/>
        <color rgb="FFFF0000"/>
        <rFont val="Aptos"/>
        <family val="2"/>
      </rPr>
      <t>Function_Name</t>
    </r>
    <r>
      <rPr>
        <sz val="12"/>
        <color theme="1"/>
        <rFont val="Aptos"/>
        <family val="2"/>
      </rPr>
      <t xml:space="preserve"> </t>
    </r>
    <r>
      <rPr>
        <sz val="12"/>
        <color rgb="FF0000CC"/>
        <rFont val="Aptos"/>
        <family val="2"/>
      </rPr>
      <t>&amp;</t>
    </r>
    <r>
      <rPr>
        <sz val="12"/>
        <color theme="1"/>
        <rFont val="Aptos"/>
        <family val="2"/>
      </rPr>
      <t xml:space="preserve"> </t>
    </r>
    <r>
      <rPr>
        <sz val="12"/>
        <color rgb="FFFF0000"/>
        <rFont val="Aptos"/>
        <family val="2"/>
      </rPr>
      <t>Function_No</t>
    </r>
    <r>
      <rPr>
        <sz val="12"/>
        <color theme="1"/>
        <rFont val="Aptos"/>
        <family val="2"/>
      </rPr>
      <t xml:space="preserve">
</t>
    </r>
    <r>
      <rPr>
        <sz val="12"/>
        <color rgb="FF0000CC"/>
        <rFont val="Aptos"/>
        <family val="2"/>
      </rPr>
      <t>Use this to apply</t>
    </r>
    <r>
      <rPr>
        <sz val="12"/>
        <color theme="1"/>
        <rFont val="Aptos"/>
        <family val="2"/>
      </rPr>
      <t xml:space="preserve"> </t>
    </r>
    <r>
      <rPr>
        <sz val="12"/>
        <color rgb="FFFF0000"/>
        <rFont val="Aptos"/>
        <family val="2"/>
      </rPr>
      <t>Drop-Down List</t>
    </r>
    <r>
      <rPr>
        <sz val="12"/>
        <color theme="1"/>
        <rFont val="Aptos"/>
        <family val="2"/>
      </rPr>
      <t xml:space="preserve"> </t>
    </r>
    <r>
      <rPr>
        <sz val="12"/>
        <color rgb="FF0000CC"/>
        <rFont val="Aptos"/>
        <family val="2"/>
      </rPr>
      <t>(Data Validation)</t>
    </r>
    <r>
      <rPr>
        <sz val="12"/>
        <color theme="1"/>
        <rFont val="Aptos"/>
        <family val="2"/>
      </rPr>
      <t xml:space="preserve">
</t>
    </r>
    <r>
      <rPr>
        <sz val="12"/>
        <color rgb="FF0000CC"/>
        <rFont val="Aptos"/>
        <family val="2"/>
      </rPr>
      <t>Apply</t>
    </r>
    <r>
      <rPr>
        <sz val="12"/>
        <color theme="1"/>
        <rFont val="Aptos"/>
        <family val="2"/>
      </rPr>
      <t xml:space="preserve"> </t>
    </r>
    <r>
      <rPr>
        <sz val="12"/>
        <color rgb="FFFF0000"/>
        <rFont val="Aptos"/>
        <family val="2"/>
      </rPr>
      <t>VLOOKUP()</t>
    </r>
    <r>
      <rPr>
        <sz val="12"/>
        <color theme="1"/>
        <rFont val="Aptos"/>
        <family val="2"/>
      </rPr>
      <t xml:space="preserve"> </t>
    </r>
    <r>
      <rPr>
        <sz val="12"/>
        <color rgb="FF0000CC"/>
        <rFont val="Aptos"/>
        <family val="2"/>
      </rPr>
      <t xml:space="preserve">with lookup valus as the one selected from Drop-Down List and search in array of Functions
Select column </t>
    </r>
    <r>
      <rPr>
        <sz val="12"/>
        <color rgb="FFFF0000"/>
        <rFont val="Aptos"/>
        <family val="2"/>
      </rPr>
      <t xml:space="preserve">2 </t>
    </r>
    <r>
      <rPr>
        <sz val="12"/>
        <color rgb="FF0000CC"/>
        <rFont val="Aptos"/>
        <family val="2"/>
      </rPr>
      <t xml:space="preserve">for function number and 
Finally select </t>
    </r>
    <r>
      <rPr>
        <sz val="12"/>
        <color rgb="FFFF0000"/>
        <rFont val="Aptos"/>
        <family val="2"/>
      </rPr>
      <t>0</t>
    </r>
    <r>
      <rPr>
        <sz val="12"/>
        <color theme="1"/>
        <rFont val="Aptos"/>
        <family val="2"/>
      </rPr>
      <t xml:space="preserve"> </t>
    </r>
    <r>
      <rPr>
        <sz val="12"/>
        <color rgb="FF0000CC"/>
        <rFont val="Aptos"/>
        <family val="2"/>
      </rPr>
      <t>as fourth parameter (exact match)</t>
    </r>
    <r>
      <rPr>
        <sz val="12"/>
        <color theme="1"/>
        <rFont val="Aptos"/>
        <family val="2"/>
      </rPr>
      <t xml:space="preserve">
</t>
    </r>
    <r>
      <rPr>
        <sz val="12"/>
        <color rgb="FFFF0000"/>
        <rFont val="Aptos"/>
        <family val="2"/>
      </rPr>
      <t>Once it is checked hide these three supporting columns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</si>
</sst>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00"/>
    <numFmt numFmtId="167" formatCode="_ * #,##0_ ;_ * \-#,##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2"/>
      <color theme="1"/>
      <name val="Aptos"/>
      <family val="2"/>
    </font>
    <font>
      <sz val="12"/>
      <color rgb="FF000066"/>
      <name val="Aptos"/>
      <family val="2"/>
    </font>
    <font>
      <sz val="12"/>
      <color theme="0"/>
      <name val="Aptos"/>
      <family val="2"/>
    </font>
    <font>
      <sz val="12"/>
      <name val="Aptos"/>
      <family val="2"/>
    </font>
    <font>
      <sz val="11"/>
      <color theme="1"/>
      <name val="Aptos"/>
      <family val="2"/>
    </font>
    <font>
      <sz val="14"/>
      <color theme="0"/>
      <name val="Aptos"/>
      <family val="2"/>
    </font>
    <font>
      <sz val="10"/>
      <color theme="1"/>
      <name val="Aptos"/>
      <family val="2"/>
    </font>
    <font>
      <sz val="12"/>
      <color rgb="FF0000CC"/>
      <name val="Aptos"/>
      <family val="2"/>
    </font>
    <font>
      <sz val="12"/>
      <color rgb="FFFF0000"/>
      <name val="Aptos"/>
      <family val="2"/>
    </font>
    <font>
      <sz val="11"/>
      <color rgb="FF0000FF"/>
      <name val="Aptos"/>
      <family val="2"/>
    </font>
    <font>
      <sz val="12"/>
      <color rgb="FF0000FF"/>
      <name val="Aptos"/>
      <family val="2"/>
    </font>
    <font>
      <sz val="10"/>
      <color rgb="FF0000FF"/>
      <name val="Aptos"/>
      <family val="2"/>
    </font>
    <font>
      <sz val="10"/>
      <color theme="0"/>
      <name val="Aptos"/>
      <family val="2"/>
    </font>
    <font>
      <sz val="14"/>
      <color rgb="FF0000CC"/>
      <name val="Aptos"/>
      <family val="2"/>
    </font>
  </fonts>
  <fills count="2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theme="1"/>
      </patternFill>
    </fill>
    <fill>
      <patternFill patternType="solid">
        <fgColor rgb="FF000066"/>
        <bgColor theme="1"/>
      </patternFill>
    </fill>
    <fill>
      <patternFill patternType="solid">
        <fgColor theme="8" tint="0.39997558519241921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399975585192419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thin">
        <color indexed="64"/>
      </bottom>
      <diagonal/>
    </border>
    <border>
      <left style="double">
        <color rgb="FFFF0000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double">
        <color rgb="FFFF0000"/>
      </right>
      <top style="thin">
        <color indexed="64"/>
      </top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9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0" fontId="2" fillId="0" borderId="0"/>
    <xf numFmtId="164" fontId="1" fillId="0" borderId="0" applyFont="0" applyFill="0" applyBorder="0" applyAlignment="0" applyProtection="0"/>
    <xf numFmtId="0" fontId="4" fillId="9" borderId="0" applyNumberFormat="0" applyFont="0" applyBorder="0" applyAlignment="0" applyProtection="0"/>
    <xf numFmtId="0" fontId="4" fillId="0" borderId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6" fillId="3" borderId="6" xfId="1" applyFont="1" applyFill="1" applyBorder="1" applyAlignment="1">
      <alignment vertical="center"/>
    </xf>
    <xf numFmtId="0" fontId="6" fillId="0" borderId="0" xfId="1" applyFont="1" applyAlignment="1">
      <alignment vertical="center"/>
    </xf>
    <xf numFmtId="0" fontId="8" fillId="16" borderId="1" xfId="7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7" fillId="17" borderId="1" xfId="1" applyFont="1" applyFill="1" applyBorder="1" applyAlignment="1">
      <alignment horizontal="left" vertical="center" indent="1"/>
    </xf>
    <xf numFmtId="0" fontId="7" fillId="17" borderId="1" xfId="1" applyFont="1" applyFill="1" applyBorder="1" applyAlignment="1">
      <alignment horizontal="center" vertical="center"/>
    </xf>
    <xf numFmtId="0" fontId="9" fillId="19" borderId="1" xfId="7" applyFont="1" applyFill="1" applyBorder="1" applyAlignment="1">
      <alignment horizontal="center" vertical="center"/>
    </xf>
    <xf numFmtId="0" fontId="7" fillId="12" borderId="1" xfId="1" applyFont="1" applyFill="1" applyBorder="1" applyAlignment="1">
      <alignment vertical="center"/>
    </xf>
    <xf numFmtId="0" fontId="6" fillId="13" borderId="1" xfId="1" applyFont="1" applyFill="1" applyBorder="1" applyAlignment="1">
      <alignment horizontal="center" vertical="center"/>
    </xf>
    <xf numFmtId="167" fontId="6" fillId="20" borderId="1" xfId="8" applyNumberFormat="1" applyFont="1" applyFill="1" applyBorder="1" applyAlignment="1">
      <alignment vertical="center"/>
    </xf>
    <xf numFmtId="0" fontId="6" fillId="14" borderId="1" xfId="1" applyFont="1" applyFill="1" applyBorder="1" applyAlignment="1">
      <alignment vertical="center"/>
    </xf>
    <xf numFmtId="0" fontId="7" fillId="15" borderId="1" xfId="1" applyFont="1" applyFill="1" applyBorder="1" applyAlignment="1">
      <alignment horizontal="left" vertical="center" indent="1"/>
    </xf>
    <xf numFmtId="0" fontId="7" fillId="15" borderId="1" xfId="1" applyFont="1" applyFill="1" applyBorder="1" applyAlignment="1">
      <alignment horizontal="center" vertical="center"/>
    </xf>
    <xf numFmtId="167" fontId="6" fillId="18" borderId="1" xfId="1" applyNumberFormat="1" applyFont="1" applyFill="1" applyBorder="1" applyAlignment="1">
      <alignment vertical="center"/>
    </xf>
    <xf numFmtId="0" fontId="6" fillId="3" borderId="10" xfId="1" applyFont="1" applyFill="1" applyBorder="1" applyAlignment="1">
      <alignment vertical="center"/>
    </xf>
    <xf numFmtId="17" fontId="9" fillId="0" borderId="11" xfId="7" applyNumberFormat="1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43" fontId="9" fillId="0" borderId="11" xfId="7" applyNumberFormat="1" applyFont="1" applyBorder="1" applyAlignment="1">
      <alignment vertical="center"/>
    </xf>
    <xf numFmtId="43" fontId="9" fillId="0" borderId="4" xfId="7" applyNumberFormat="1" applyFont="1" applyBorder="1" applyAlignment="1">
      <alignment vertical="center"/>
    </xf>
    <xf numFmtId="0" fontId="9" fillId="0" borderId="2" xfId="7" applyFont="1" applyBorder="1" applyAlignment="1">
      <alignment horizontal="center" vertical="center"/>
    </xf>
    <xf numFmtId="17" fontId="9" fillId="0" borderId="2" xfId="7" applyNumberFormat="1" applyFont="1" applyBorder="1" applyAlignment="1">
      <alignment horizontal="center" vertical="center"/>
    </xf>
    <xf numFmtId="0" fontId="9" fillId="0" borderId="5" xfId="7" applyFont="1" applyBorder="1" applyAlignment="1">
      <alignment horizontal="center" vertical="center"/>
    </xf>
    <xf numFmtId="17" fontId="9" fillId="0" borderId="5" xfId="7" applyNumberFormat="1" applyFont="1" applyBorder="1" applyAlignment="1">
      <alignment horizontal="center" vertical="center"/>
    </xf>
    <xf numFmtId="43" fontId="9" fillId="0" borderId="5" xfId="7" applyNumberFormat="1" applyFont="1" applyBorder="1" applyAlignment="1">
      <alignment vertical="center"/>
    </xf>
    <xf numFmtId="43" fontId="9" fillId="0" borderId="6" xfId="7" applyNumberFormat="1" applyFont="1" applyBorder="1" applyAlignment="1">
      <alignment vertical="center"/>
    </xf>
    <xf numFmtId="0" fontId="9" fillId="0" borderId="1" xfId="7" applyFont="1" applyBorder="1" applyAlignment="1">
      <alignment horizontal="center" vertical="center"/>
    </xf>
    <xf numFmtId="0" fontId="6" fillId="2" borderId="1" xfId="1" applyFont="1" applyFill="1" applyBorder="1" applyAlignment="1">
      <alignment vertical="center"/>
    </xf>
    <xf numFmtId="0" fontId="6" fillId="0" borderId="0" xfId="3" applyFont="1" applyAlignment="1">
      <alignment vertical="center"/>
    </xf>
    <xf numFmtId="0" fontId="6" fillId="0" borderId="0" xfId="3" applyFont="1"/>
    <xf numFmtId="0" fontId="6" fillId="3" borderId="4" xfId="1" applyFont="1" applyFill="1" applyBorder="1" applyAlignment="1">
      <alignment vertical="center"/>
    </xf>
    <xf numFmtId="167" fontId="7" fillId="12" borderId="1" xfId="5" applyNumberFormat="1" applyFont="1" applyFill="1" applyBorder="1" applyAlignment="1">
      <alignment vertical="center"/>
    </xf>
    <xf numFmtId="0" fontId="7" fillId="3" borderId="1" xfId="3" applyFont="1" applyFill="1" applyBorder="1" applyAlignment="1">
      <alignment vertical="center"/>
    </xf>
    <xf numFmtId="0" fontId="7" fillId="12" borderId="7" xfId="3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 vertical="center"/>
    </xf>
    <xf numFmtId="164" fontId="8" fillId="3" borderId="1" xfId="5" applyFont="1" applyFill="1" applyBorder="1" applyAlignment="1">
      <alignment vertical="center"/>
    </xf>
    <xf numFmtId="167" fontId="6" fillId="0" borderId="1" xfId="5" applyNumberFormat="1" applyFont="1" applyBorder="1" applyAlignment="1">
      <alignment vertical="center"/>
    </xf>
    <xf numFmtId="164" fontId="7" fillId="12" borderId="1" xfId="5" applyFont="1" applyFill="1" applyBorder="1" applyAlignment="1">
      <alignment vertical="center"/>
    </xf>
    <xf numFmtId="164" fontId="6" fillId="7" borderId="2" xfId="5" applyFont="1" applyFill="1" applyBorder="1" applyAlignment="1">
      <alignment vertical="center"/>
    </xf>
    <xf numFmtId="164" fontId="6" fillId="0" borderId="1" xfId="5" applyFont="1" applyBorder="1" applyAlignment="1">
      <alignment vertical="center"/>
    </xf>
    <xf numFmtId="164" fontId="6" fillId="0" borderId="2" xfId="5" applyFont="1" applyBorder="1" applyAlignment="1">
      <alignment vertical="center"/>
    </xf>
    <xf numFmtId="0" fontId="12" fillId="0" borderId="0" xfId="3" applyFont="1"/>
    <xf numFmtId="164" fontId="12" fillId="0" borderId="0" xfId="5" applyFont="1" applyBorder="1" applyAlignment="1">
      <alignment vertical="center"/>
    </xf>
    <xf numFmtId="0" fontId="12" fillId="0" borderId="0" xfId="3" applyFont="1" applyAlignment="1">
      <alignment vertical="center"/>
    </xf>
    <xf numFmtId="0" fontId="10" fillId="0" borderId="0" xfId="3" applyFont="1" applyAlignment="1">
      <alignment horizontal="center" vertical="center"/>
    </xf>
    <xf numFmtId="165" fontId="6" fillId="0" borderId="1" xfId="5" applyNumberFormat="1" applyFont="1" applyBorder="1" applyAlignment="1">
      <alignment vertical="center"/>
    </xf>
    <xf numFmtId="0" fontId="12" fillId="0" borderId="0" xfId="3" applyFont="1" applyAlignment="1">
      <alignment horizontal="left" vertical="center" wrapText="1"/>
    </xf>
    <xf numFmtId="164" fontId="10" fillId="0" borderId="1" xfId="5" applyFont="1" applyBorder="1" applyAlignment="1">
      <alignment vertical="center"/>
    </xf>
    <xf numFmtId="164" fontId="12" fillId="0" borderId="0" xfId="5" applyFont="1" applyBorder="1" applyAlignment="1">
      <alignment horizontal="right" vertical="center"/>
    </xf>
    <xf numFmtId="164" fontId="12" fillId="0" borderId="0" xfId="5" applyFont="1" applyAlignment="1">
      <alignment vertical="center"/>
    </xf>
    <xf numFmtId="2" fontId="12" fillId="0" borderId="0" xfId="3" applyNumberFormat="1" applyFont="1" applyAlignment="1">
      <alignment vertical="center"/>
    </xf>
    <xf numFmtId="165" fontId="6" fillId="0" borderId="1" xfId="5" applyNumberFormat="1" applyFont="1" applyFill="1" applyBorder="1" applyAlignment="1">
      <alignment vertical="center"/>
    </xf>
    <xf numFmtId="164" fontId="6" fillId="7" borderId="1" xfId="5" applyFont="1" applyFill="1" applyBorder="1" applyAlignment="1">
      <alignment vertical="center"/>
    </xf>
    <xf numFmtId="164" fontId="6" fillId="11" borderId="1" xfId="5" applyFont="1" applyFill="1" applyBorder="1" applyAlignment="1">
      <alignment vertical="center"/>
    </xf>
    <xf numFmtId="164" fontId="6" fillId="0" borderId="0" xfId="5" applyFont="1" applyBorder="1" applyAlignment="1">
      <alignment vertical="center"/>
    </xf>
    <xf numFmtId="0" fontId="6" fillId="13" borderId="1" xfId="3" applyFont="1" applyFill="1" applyBorder="1" applyAlignment="1">
      <alignment vertical="center"/>
    </xf>
    <xf numFmtId="165" fontId="6" fillId="7" borderId="1" xfId="5" applyNumberFormat="1" applyFont="1" applyFill="1" applyBorder="1" applyAlignment="1">
      <alignment vertical="center"/>
    </xf>
    <xf numFmtId="164" fontId="12" fillId="0" borderId="0" xfId="3" applyNumberFormat="1" applyFont="1"/>
    <xf numFmtId="165" fontId="6" fillId="13" borderId="1" xfId="5" applyNumberFormat="1" applyFont="1" applyFill="1" applyBorder="1" applyAlignment="1">
      <alignment vertical="center"/>
    </xf>
    <xf numFmtId="165" fontId="6" fillId="11" borderId="1" xfId="5" applyNumberFormat="1" applyFont="1" applyFill="1" applyBorder="1" applyAlignment="1">
      <alignment vertical="center"/>
    </xf>
    <xf numFmtId="164" fontId="6" fillId="0" borderId="1" xfId="5" applyFont="1" applyFill="1" applyBorder="1" applyAlignment="1">
      <alignment vertical="center"/>
    </xf>
    <xf numFmtId="0" fontId="6" fillId="7" borderId="1" xfId="3" applyFont="1" applyFill="1" applyBorder="1" applyAlignment="1">
      <alignment vertical="center"/>
    </xf>
    <xf numFmtId="0" fontId="7" fillId="12" borderId="1" xfId="1" applyFont="1" applyFill="1" applyBorder="1" applyAlignment="1">
      <alignment horizontal="center" vertical="center"/>
    </xf>
    <xf numFmtId="0" fontId="7" fillId="12" borderId="1" xfId="1" applyFont="1" applyFill="1" applyBorder="1" applyAlignment="1">
      <alignment horizontal="left" vertical="center" indent="1"/>
    </xf>
    <xf numFmtId="166" fontId="6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left" vertical="center" indent="1"/>
    </xf>
    <xf numFmtId="14" fontId="6" fillId="0" borderId="1" xfId="1" applyNumberFormat="1" applyFont="1" applyBorder="1" applyAlignment="1">
      <alignment vertical="center"/>
    </xf>
    <xf numFmtId="164" fontId="18" fillId="0" borderId="0" xfId="5" applyFont="1" applyFill="1" applyBorder="1" applyAlignment="1">
      <alignment horizontal="center" vertical="center"/>
    </xf>
    <xf numFmtId="0" fontId="7" fillId="12" borderId="4" xfId="3" applyFont="1" applyFill="1" applyBorder="1" applyAlignment="1">
      <alignment horizontal="center" vertical="center"/>
    </xf>
    <xf numFmtId="0" fontId="12" fillId="0" borderId="0" xfId="3" applyFont="1" applyAlignment="1">
      <alignment horizontal="center" vertical="center"/>
    </xf>
    <xf numFmtId="164" fontId="6" fillId="0" borderId="14" xfId="5" applyFont="1" applyBorder="1" applyAlignment="1">
      <alignment vertical="center"/>
    </xf>
    <xf numFmtId="164" fontId="16" fillId="4" borderId="7" xfId="5" applyFont="1" applyFill="1" applyBorder="1" applyAlignment="1">
      <alignment vertical="center"/>
    </xf>
    <xf numFmtId="164" fontId="17" fillId="0" borderId="0" xfId="5" applyFont="1" applyFill="1" applyBorder="1" applyAlignment="1">
      <alignment vertical="center"/>
    </xf>
    <xf numFmtId="164" fontId="6" fillId="0" borderId="15" xfId="5" applyFont="1" applyBorder="1" applyAlignment="1">
      <alignment vertical="center"/>
    </xf>
    <xf numFmtId="164" fontId="6" fillId="0" borderId="16" xfId="5" applyFont="1" applyBorder="1" applyAlignment="1">
      <alignment vertical="center"/>
    </xf>
    <xf numFmtId="43" fontId="6" fillId="0" borderId="1" xfId="3" applyNumberFormat="1" applyFont="1" applyBorder="1" applyAlignment="1">
      <alignment vertical="center"/>
    </xf>
    <xf numFmtId="164" fontId="16" fillId="4" borderId="1" xfId="5" applyFont="1" applyFill="1" applyBorder="1" applyAlignment="1">
      <alignment vertical="center"/>
    </xf>
    <xf numFmtId="164" fontId="12" fillId="0" borderId="0" xfId="5" applyFont="1" applyFill="1" applyBorder="1" applyAlignment="1">
      <alignment horizontal="center" vertical="center"/>
    </xf>
    <xf numFmtId="164" fontId="6" fillId="0" borderId="17" xfId="5" applyFont="1" applyBorder="1" applyAlignment="1">
      <alignment vertical="center"/>
    </xf>
    <xf numFmtId="0" fontId="11" fillId="3" borderId="3" xfId="2" applyFont="1" applyFill="1" applyBorder="1" applyAlignment="1">
      <alignment vertical="center"/>
    </xf>
    <xf numFmtId="0" fontId="10" fillId="0" borderId="0" xfId="3" applyFont="1" applyAlignment="1">
      <alignment vertical="center"/>
    </xf>
    <xf numFmtId="0" fontId="10" fillId="0" borderId="5" xfId="3" applyFont="1" applyBorder="1" applyAlignment="1">
      <alignment vertical="center"/>
    </xf>
    <xf numFmtId="0" fontId="6" fillId="0" borderId="8" xfId="3" applyFont="1" applyBorder="1" applyAlignment="1">
      <alignment vertical="center"/>
    </xf>
    <xf numFmtId="165" fontId="7" fillId="5" borderId="1" xfId="5" applyNumberFormat="1" applyFont="1" applyFill="1" applyBorder="1" applyAlignment="1">
      <alignment vertical="center"/>
    </xf>
    <xf numFmtId="165" fontId="7" fillId="5" borderId="1" xfId="5" applyNumberFormat="1" applyFont="1" applyFill="1" applyBorder="1" applyAlignment="1">
      <alignment horizontal="right" vertical="center"/>
    </xf>
    <xf numFmtId="165" fontId="7" fillId="5" borderId="2" xfId="5" applyNumberFormat="1" applyFont="1" applyFill="1" applyBorder="1" applyAlignment="1">
      <alignment horizontal="right" vertical="center"/>
    </xf>
    <xf numFmtId="164" fontId="7" fillId="5" borderId="1" xfId="5" applyFont="1" applyFill="1" applyBorder="1" applyAlignment="1">
      <alignment horizontal="left" vertical="center"/>
    </xf>
    <xf numFmtId="165" fontId="6" fillId="0" borderId="2" xfId="5" applyNumberFormat="1" applyFont="1" applyBorder="1" applyAlignment="1">
      <alignment vertical="center"/>
    </xf>
    <xf numFmtId="164" fontId="13" fillId="0" borderId="1" xfId="5" applyFont="1" applyBorder="1" applyAlignment="1">
      <alignment vertical="center"/>
    </xf>
    <xf numFmtId="165" fontId="6" fillId="0" borderId="7" xfId="5" applyNumberFormat="1" applyFont="1" applyBorder="1" applyAlignment="1">
      <alignment vertical="center"/>
    </xf>
    <xf numFmtId="165" fontId="6" fillId="6" borderId="1" xfId="5" applyNumberFormat="1" applyFont="1" applyFill="1" applyBorder="1" applyAlignment="1">
      <alignment vertical="center"/>
    </xf>
    <xf numFmtId="165" fontId="6" fillId="6" borderId="7" xfId="5" applyNumberFormat="1" applyFont="1" applyFill="1" applyBorder="1" applyAlignment="1">
      <alignment vertical="center"/>
    </xf>
    <xf numFmtId="0" fontId="6" fillId="0" borderId="2" xfId="3" applyFont="1" applyBorder="1" applyAlignment="1">
      <alignment vertical="center"/>
    </xf>
    <xf numFmtId="0" fontId="6" fillId="0" borderId="3" xfId="3" applyFont="1" applyBorder="1" applyAlignment="1">
      <alignment vertical="center"/>
    </xf>
    <xf numFmtId="0" fontId="6" fillId="0" borderId="7" xfId="3" applyFont="1" applyBorder="1" applyAlignment="1">
      <alignment vertical="center"/>
    </xf>
    <xf numFmtId="165" fontId="6" fillId="4" borderId="1" xfId="5" applyNumberFormat="1" applyFont="1" applyFill="1" applyBorder="1" applyAlignment="1">
      <alignment vertical="center"/>
    </xf>
    <xf numFmtId="165" fontId="6" fillId="6" borderId="4" xfId="5" applyNumberFormat="1" applyFont="1" applyFill="1" applyBorder="1" applyAlignment="1">
      <alignment vertical="center"/>
    </xf>
    <xf numFmtId="165" fontId="6" fillId="7" borderId="11" xfId="3" applyNumberFormat="1" applyFont="1" applyFill="1" applyBorder="1" applyAlignment="1">
      <alignment vertical="center"/>
    </xf>
    <xf numFmtId="0" fontId="6" fillId="0" borderId="12" xfId="3" applyFont="1" applyBorder="1" applyAlignment="1">
      <alignment vertical="center"/>
    </xf>
    <xf numFmtId="0" fontId="6" fillId="0" borderId="9" xfId="3" applyFont="1" applyBorder="1" applyAlignment="1">
      <alignment vertical="center"/>
    </xf>
    <xf numFmtId="165" fontId="9" fillId="6" borderId="4" xfId="5" applyNumberFormat="1" applyFont="1" applyFill="1" applyBorder="1" applyAlignment="1">
      <alignment vertical="center"/>
    </xf>
    <xf numFmtId="165" fontId="6" fillId="7" borderId="4" xfId="3" applyNumberFormat="1" applyFont="1" applyFill="1" applyBorder="1" applyAlignment="1">
      <alignment vertical="center"/>
    </xf>
    <xf numFmtId="0" fontId="6" fillId="8" borderId="2" xfId="3" applyFont="1" applyFill="1" applyBorder="1" applyAlignment="1">
      <alignment vertical="center"/>
    </xf>
    <xf numFmtId="0" fontId="19" fillId="4" borderId="2" xfId="3" applyFont="1" applyFill="1" applyBorder="1" applyAlignment="1">
      <alignment horizontal="center" vertical="center"/>
    </xf>
    <xf numFmtId="0" fontId="19" fillId="4" borderId="3" xfId="3" applyFont="1" applyFill="1" applyBorder="1" applyAlignment="1">
      <alignment horizontal="center" vertical="center"/>
    </xf>
    <xf numFmtId="0" fontId="19" fillId="4" borderId="7" xfId="3" applyFont="1" applyFill="1" applyBorder="1" applyAlignment="1">
      <alignment horizontal="center" vertical="center"/>
    </xf>
    <xf numFmtId="0" fontId="19" fillId="4" borderId="1" xfId="3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left" vertical="center" wrapText="1" indent="1"/>
    </xf>
    <xf numFmtId="0" fontId="6" fillId="6" borderId="2" xfId="3" applyFont="1" applyFill="1" applyBorder="1" applyAlignment="1">
      <alignment horizontal="center" vertical="center"/>
    </xf>
    <xf numFmtId="0" fontId="6" fillId="6" borderId="7" xfId="3" applyFont="1" applyFill="1" applyBorder="1" applyAlignment="1">
      <alignment horizontal="center" vertical="center"/>
    </xf>
    <xf numFmtId="0" fontId="11" fillId="3" borderId="2" xfId="2" applyFont="1" applyFill="1" applyBorder="1" applyAlignment="1">
      <alignment horizontal="left" vertical="center" indent="1"/>
    </xf>
    <xf numFmtId="0" fontId="11" fillId="3" borderId="3" xfId="2" applyFont="1" applyFill="1" applyBorder="1" applyAlignment="1">
      <alignment horizontal="left" vertical="center" indent="1"/>
    </xf>
    <xf numFmtId="0" fontId="11" fillId="3" borderId="2" xfId="3" applyFont="1" applyFill="1" applyBorder="1" applyAlignment="1">
      <alignment horizontal="left" vertical="center" indent="1"/>
    </xf>
    <xf numFmtId="0" fontId="11" fillId="3" borderId="3" xfId="3" applyFont="1" applyFill="1" applyBorder="1" applyAlignment="1">
      <alignment horizontal="left" vertical="center" indent="1"/>
    </xf>
    <xf numFmtId="0" fontId="11" fillId="3" borderId="7" xfId="3" applyFont="1" applyFill="1" applyBorder="1" applyAlignment="1">
      <alignment horizontal="left" vertical="center" indent="1"/>
    </xf>
    <xf numFmtId="0" fontId="11" fillId="3" borderId="1" xfId="3" applyFont="1" applyFill="1" applyBorder="1" applyAlignment="1">
      <alignment horizontal="left" vertical="center" indent="1"/>
    </xf>
    <xf numFmtId="0" fontId="11" fillId="3" borderId="9" xfId="3" applyFont="1" applyFill="1" applyBorder="1" applyAlignment="1">
      <alignment horizontal="left" vertical="center" indent="1"/>
    </xf>
    <xf numFmtId="0" fontId="11" fillId="3" borderId="10" xfId="3" applyFont="1" applyFill="1" applyBorder="1" applyAlignment="1">
      <alignment horizontal="left" vertical="center" indent="1"/>
    </xf>
    <xf numFmtId="0" fontId="6" fillId="0" borderId="0" xfId="3" applyFont="1" applyAlignment="1">
      <alignment horizontal="center" vertical="center"/>
    </xf>
    <xf numFmtId="164" fontId="11" fillId="3" borderId="12" xfId="5" applyFont="1" applyFill="1" applyBorder="1" applyAlignment="1">
      <alignment horizontal="left" vertical="center" indent="1"/>
    </xf>
    <xf numFmtId="164" fontId="11" fillId="3" borderId="13" xfId="5" applyFont="1" applyFill="1" applyBorder="1" applyAlignment="1">
      <alignment horizontal="left" vertical="center" indent="1"/>
    </xf>
    <xf numFmtId="164" fontId="11" fillId="3" borderId="9" xfId="5" applyFont="1" applyFill="1" applyBorder="1" applyAlignment="1">
      <alignment horizontal="left" vertical="center" indent="1"/>
    </xf>
    <xf numFmtId="164" fontId="7" fillId="12" borderId="1" xfId="5" applyFont="1" applyFill="1" applyBorder="1" applyAlignment="1">
      <alignment horizontal="left" vertical="center" wrapText="1"/>
    </xf>
    <xf numFmtId="164" fontId="6" fillId="0" borderId="0" xfId="5" applyFont="1" applyBorder="1" applyAlignment="1">
      <alignment horizontal="center" vertical="center"/>
    </xf>
    <xf numFmtId="0" fontId="12" fillId="0" borderId="0" xfId="3" applyFont="1" applyAlignment="1">
      <alignment horizontal="center" vertical="center"/>
    </xf>
    <xf numFmtId="164" fontId="11" fillId="3" borderId="1" xfId="5" applyFont="1" applyFill="1" applyBorder="1" applyAlignment="1">
      <alignment horizontal="center" vertical="center"/>
    </xf>
    <xf numFmtId="0" fontId="16" fillId="10" borderId="2" xfId="3" applyFont="1" applyFill="1" applyBorder="1" applyAlignment="1">
      <alignment horizontal="left" vertical="center" indent="1"/>
    </xf>
    <xf numFmtId="0" fontId="16" fillId="10" borderId="3" xfId="3" applyFont="1" applyFill="1" applyBorder="1" applyAlignment="1">
      <alignment horizontal="left" vertical="center" indent="1"/>
    </xf>
    <xf numFmtId="0" fontId="16" fillId="10" borderId="7" xfId="3" applyFont="1" applyFill="1" applyBorder="1" applyAlignment="1">
      <alignment horizontal="left" vertical="center" indent="1"/>
    </xf>
    <xf numFmtId="0" fontId="15" fillId="10" borderId="1" xfId="3" applyFont="1" applyFill="1" applyBorder="1" applyAlignment="1">
      <alignment horizontal="left" vertical="center" indent="1"/>
    </xf>
    <xf numFmtId="164" fontId="11" fillId="3" borderId="5" xfId="5" applyFont="1" applyFill="1" applyBorder="1" applyAlignment="1">
      <alignment horizontal="left" vertical="center" indent="1"/>
    </xf>
    <xf numFmtId="164" fontId="11" fillId="3" borderId="0" xfId="5" applyFont="1" applyFill="1" applyBorder="1" applyAlignment="1">
      <alignment horizontal="left" vertical="center" indent="1"/>
    </xf>
    <xf numFmtId="0" fontId="8" fillId="21" borderId="0" xfId="0" applyFont="1" applyFill="1" applyAlignment="1">
      <alignment horizontal="center" vertical="center"/>
    </xf>
    <xf numFmtId="0" fontId="11" fillId="3" borderId="1" xfId="3" applyFont="1" applyFill="1" applyBorder="1" applyAlignment="1">
      <alignment horizontal="center" vertical="center"/>
    </xf>
    <xf numFmtId="0" fontId="6" fillId="4" borderId="1" xfId="3" applyFont="1" applyFill="1" applyBorder="1" applyAlignment="1">
      <alignment horizontal="left" vertical="center" wrapText="1"/>
    </xf>
    <xf numFmtId="0" fontId="8" fillId="3" borderId="1" xfId="3" applyFont="1" applyFill="1" applyBorder="1" applyAlignment="1">
      <alignment horizontal="center" vertical="center"/>
    </xf>
    <xf numFmtId="0" fontId="11" fillId="3" borderId="5" xfId="3" applyFont="1" applyFill="1" applyBorder="1" applyAlignment="1">
      <alignment horizontal="left" vertical="center" indent="1"/>
    </xf>
    <xf numFmtId="0" fontId="11" fillId="3" borderId="0" xfId="3" applyFont="1" applyFill="1" applyAlignment="1">
      <alignment horizontal="left" vertical="center" indent="1"/>
    </xf>
    <xf numFmtId="0" fontId="11" fillId="3" borderId="8" xfId="3" applyFont="1" applyFill="1" applyBorder="1" applyAlignment="1">
      <alignment horizontal="left" vertical="center" indent="1"/>
    </xf>
    <xf numFmtId="0" fontId="11" fillId="3" borderId="0" xfId="3" applyFont="1" applyFill="1" applyAlignment="1">
      <alignment horizontal="center" vertical="center"/>
    </xf>
    <xf numFmtId="164" fontId="6" fillId="14" borderId="2" xfId="5" applyFont="1" applyFill="1" applyBorder="1" applyAlignment="1">
      <alignment horizontal="center" vertical="center"/>
    </xf>
    <xf numFmtId="164" fontId="6" fillId="14" borderId="3" xfId="5" applyFont="1" applyFill="1" applyBorder="1" applyAlignment="1">
      <alignment horizontal="center" vertical="center"/>
    </xf>
    <xf numFmtId="164" fontId="6" fillId="14" borderId="7" xfId="5" applyFont="1" applyFill="1" applyBorder="1" applyAlignment="1">
      <alignment horizontal="center" vertical="center"/>
    </xf>
    <xf numFmtId="0" fontId="10" fillId="0" borderId="0" xfId="1" applyFont="1" applyAlignment="1">
      <alignment horizontal="center" vertical="center"/>
    </xf>
  </cellXfs>
  <cellStyles count="9">
    <cellStyle name="Comma 3" xfId="8" xr:uid="{FC36EB2F-0090-47AF-B10A-D498F04C883B}"/>
    <cellStyle name="Comma 4" xfId="5" xr:uid="{6106E881-F692-4A7A-B501-903CCBF90AC9}"/>
    <cellStyle name="GreyOrWhite" xfId="6" xr:uid="{6564245E-4486-4C6B-B267-E2EB329C1B62}"/>
    <cellStyle name="Hyperlink 2" xfId="2" xr:uid="{44FDF5BB-102E-4EF5-B45B-7238D4EDF1DD}"/>
    <cellStyle name="Normal" xfId="0" builtinId="0"/>
    <cellStyle name="Normal 2" xfId="1" xr:uid="{348C8A1B-4102-4FF9-9392-698F8C845CE2}"/>
    <cellStyle name="Normal 2 2" xfId="4" xr:uid="{E9E61C53-25B3-4A12-8454-CABA9194E9D6}"/>
    <cellStyle name="Normal 3" xfId="3" xr:uid="{875E615F-DA01-4D7A-A26F-D9DD005AF0CD}"/>
    <cellStyle name="Normal_Book1" xfId="7" xr:uid="{1B67222E-DC08-42A7-AF89-4029A734EE8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TrendChart!$O$9</c:f>
          <c:strCache>
            <c:ptCount val="1"/>
            <c:pt idx="0">
              <c:v>Sales Trend of FY-2021-22 vs FY-Product-04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TrendChart!$O$6</c:f>
              <c:strCache>
                <c:ptCount val="1"/>
                <c:pt idx="0">
                  <c:v>2021-22</c:v>
                </c:pt>
              </c:strCache>
            </c:strRef>
          </c:tx>
          <c:spPr>
            <a:ln w="34925" cap="rnd">
              <a:solidFill>
                <a:srgbClr val="00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0000FF"/>
              </a:solidFill>
              <a:ln w="9525">
                <a:solidFill>
                  <a:srgbClr val="00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TrendChart!$P$5:$AA$5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TrendChart!$P$6:$AA$6</c:f>
              <c:numCache>
                <c:formatCode>_ * #,##0_ ;_ * \-#,##0_ ;_ * "-"??_ ;_ @_ </c:formatCode>
                <c:ptCount val="12"/>
                <c:pt idx="0">
                  <c:v>1985</c:v>
                </c:pt>
                <c:pt idx="1">
                  <c:v>4707</c:v>
                </c:pt>
                <c:pt idx="2">
                  <c:v>5881</c:v>
                </c:pt>
                <c:pt idx="3">
                  <c:v>7966</c:v>
                </c:pt>
                <c:pt idx="4">
                  <c:v>10659</c:v>
                </c:pt>
                <c:pt idx="5">
                  <c:v>12422</c:v>
                </c:pt>
                <c:pt idx="6">
                  <c:v>14904</c:v>
                </c:pt>
                <c:pt idx="7">
                  <c:v>16748</c:v>
                </c:pt>
                <c:pt idx="8">
                  <c:v>19910</c:v>
                </c:pt>
                <c:pt idx="9">
                  <c:v>22233</c:v>
                </c:pt>
                <c:pt idx="10">
                  <c:v>24481</c:v>
                </c:pt>
                <c:pt idx="11">
                  <c:v>27483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2-4733-9BC9-5B878A2A022E}"/>
            </c:ext>
          </c:extLst>
        </c:ser>
        <c:ser>
          <c:idx val="1"/>
          <c:order val="1"/>
          <c:tx>
            <c:strRef>
              <c:f>TrendChart!$O$7</c:f>
              <c:strCache>
                <c:ptCount val="1"/>
                <c:pt idx="0">
                  <c:v>2022-23</c:v>
                </c:pt>
              </c:strCache>
            </c:strRef>
          </c:tx>
          <c:spPr>
            <a:ln w="34925" cap="rnd">
              <a:solidFill>
                <a:srgbClr val="00FF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rgbClr val="00FFFF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TrendChart!$P$5:$AA$5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TrendChart!$P$7:$AA$7</c:f>
              <c:numCache>
                <c:formatCode>_ * #,##0_ ;_ * \-#,##0_ ;_ * "-"??_ ;_ @_ </c:formatCode>
                <c:ptCount val="12"/>
                <c:pt idx="0">
                  <c:v>1303</c:v>
                </c:pt>
                <c:pt idx="1">
                  <c:v>2950</c:v>
                </c:pt>
                <c:pt idx="2">
                  <c:v>3921</c:v>
                </c:pt>
                <c:pt idx="3">
                  <c:v>5469</c:v>
                </c:pt>
                <c:pt idx="4">
                  <c:v>7812</c:v>
                </c:pt>
                <c:pt idx="5">
                  <c:v>10257</c:v>
                </c:pt>
                <c:pt idx="6">
                  <c:v>11622</c:v>
                </c:pt>
                <c:pt idx="7">
                  <c:v>13137</c:v>
                </c:pt>
                <c:pt idx="8">
                  <c:v>14849</c:v>
                </c:pt>
                <c:pt idx="9">
                  <c:v>17153</c:v>
                </c:pt>
                <c:pt idx="10">
                  <c:v>20095</c:v>
                </c:pt>
                <c:pt idx="11">
                  <c:v>21882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2-4733-9BC9-5B878A2A02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6433008"/>
        <c:axId val="1736428848"/>
      </c:lineChart>
      <c:catAx>
        <c:axId val="173643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28848"/>
        <c:crosses val="autoZero"/>
        <c:auto val="1"/>
        <c:lblAlgn val="ctr"/>
        <c:lblOffset val="100"/>
        <c:noMultiLvlLbl val="0"/>
      </c:catAx>
      <c:valAx>
        <c:axId val="17364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38100">
      <a:solidFill>
        <a:srgbClr val="0000FF"/>
      </a:solidFill>
    </a:ln>
    <a:effectLst>
      <a:outerShdw blurRad="50800" dist="38100" dir="18900000" algn="b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0</xdr:row>
      <xdr:rowOff>0</xdr:rowOff>
    </xdr:from>
    <xdr:ext cx="304800" cy="390525"/>
    <xdr:sp macro="" textlink="">
      <xdr:nvSpPr>
        <xdr:cNvPr id="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C5AA62-C359-4F09-8A99-C6A7404BB1C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90525"/>
    <xdr:sp macro="" textlink="">
      <xdr:nvSpPr>
        <xdr:cNvPr id="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7C182E-D64A-42EE-BF61-492438983A5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8699D7-ACA7-4860-B8DE-76BE6E90402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29628A-3637-45B6-8B46-46CF55A7F3B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D32C17-4850-4F3F-B949-20A74E6CCB9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05BC9F-4C0D-4EAB-847E-132F49F3206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4797DA-3379-45D2-9EAA-EEDE8076B50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5E4A03-6CE1-4E3C-84F3-644A3474F2D4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CB9C40-DBEB-45CB-9167-6D33C1807C91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9F7130-17F3-4BAE-B2CC-D90854F348C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B1B7E8-12F0-40E6-931C-E1528876059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B163D4-2A6A-4E59-ACA1-5C44F1B77594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0799F4-1868-42AB-95C2-1273C367F82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F726AF-F282-483E-A4A5-A99E621FB29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8F596B-57EC-4201-9656-ED5D8E3A106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E9A356-9804-4C41-9A3C-5CDD1EA4848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A9913B-00E8-4DD6-9B7D-57DBDA1B54F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201EC4-B774-451D-9CC8-CA3F3DCE0FD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C77680-36D2-434D-B40F-C5DD06B5FBF2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D93467-7F63-42AA-B7E8-40F2435FAD8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59ADC9-68BC-4859-A45B-9CBC041CA12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9B7733-AEF6-41F5-9856-91F1DBC1A8F2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1A1E17-1ED8-48D0-8149-7D1BB40B23C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5B59FF-5B02-4174-9575-3E0108B0DEE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E6C8F1-38C6-47C8-9F4F-96B9EBDCA71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152AC9-AA24-4C03-9367-1CE0D95C82F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07A06B-655B-4D58-A3D7-7E0B52AE803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B45DFE-0577-42DC-92A2-5F0D7415EDC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11ACD5-8A43-4E91-8DA6-222CD16A32E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D16D84-2099-44A0-9F43-79B95C42E3A8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3AFCEE-BD9B-47FE-8CEE-9DDF9A3A9D6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1E0E64-9219-424F-B7F9-DC2A6104C99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A2E9C0-9CE9-4D5A-BCB2-5B4D9889176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95659C-1E69-4D95-92D8-CDC70540E0B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C1C2D6-460F-458A-B369-219C44AD78B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1F83B9-BE24-43B7-BC8B-9C0262ED476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47BC1E-893F-4BE8-BC39-F6DAA7DC154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5C486F-ADE2-45B8-8A44-BD8C756F0E3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38683C-E62C-4606-A625-BF39C45C4E9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2F7481-B09C-43FA-87D4-6252CA751FF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8A12F8-4C2C-4C12-B5DA-3CDDE194EB8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ADD85A-A71C-487A-9ECB-8D327BAAFCF1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D806BD-87CB-4459-B12A-C3740421FFF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7A8DBB-0E48-49B4-8982-06939E2C7D4A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D1B76A-FEC3-4808-A2A2-180B8BBD0A0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31C77B-BD79-4F44-8802-9EF0336A8FE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1265C5-5ECF-4DF9-800D-DFE7FBF66A4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E22D0B-D4FA-4D20-BA14-13A0D727C09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3D2930-E47A-487B-846F-5601CC6F576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C02A98-C156-433A-A4F5-4D4B630C074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E8F5D3-4A2E-4367-BF47-B1E350521F9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EC768B-A9A5-4E79-8291-DA5D3A4D4CA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2C7B8F-9605-4C95-ABDE-B4204B90D843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90EC9F-CC5B-4B02-8954-29C70AB7E9A1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B09FAB-63BF-4AD8-92DE-8CC7D0EC7C0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B4A8CE-687D-4684-BDEB-BD87C545818A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98AFD2-B10C-4C48-89AA-24DF15BB0C9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6D2EC1-A820-45CC-A301-24F8AEE3E1F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427525-0553-48DF-B09C-2302BA425D2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16A8AF-339B-459C-A588-53E6ECEFC60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37A35A-378E-45CE-A638-62CEE35F59A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052D85-C5B0-4514-AEBB-5CF316A778C4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DA63DD-2B5F-4A07-BAA7-9FC3A53FAF9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ECCE63-C30C-4C64-8F13-317B181F4F78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1305A4-38BE-4B64-B082-31FF7C4D364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2E1620-FEBC-46C5-88A2-63777C8128F2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864165-6322-48FD-935E-16295E8C682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497071-AE42-4034-8DA2-64087C668B0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079416-D34F-4DE4-9520-CA658482FB0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0DF575-7212-46B7-AA38-476EABDEFCF8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39E215-F219-4CC0-8F5F-68ED40B3667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40EC1E-4B04-4A88-9082-6C98BD72042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453ED6-7DE1-407E-B19A-146936B33EE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2E96BE-5D92-4289-8A06-1DB0E5328C6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E4C376-6594-4B34-9196-798B64702B1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052431-4ABF-4BA8-8642-6E9DD93381F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7FE120-741F-4B64-9688-8FF57361F804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5B3083-65FC-40D5-B82B-232C12984E1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911646-7F27-4DB3-96A5-14A47CB4EAFA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8C0D30-2E67-45D6-9994-AD4BEF6218C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1533C8-3887-4379-9674-56887E8B500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03D5C1-F91B-47B4-BD1F-189849EEF65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ADF2A9-8706-4764-ABB0-F360A4532FF1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B9EF65-2719-4B6E-B62C-F5043E8463D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3C0C16-0DE7-4599-BE96-BE8F393DE79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9A2300-2F00-4C4F-8B3B-1BEB450E773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1CA996-7A14-4F7B-B7F2-3CE3D20EE07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E380C8-60DB-4C52-808C-FE5C82C5C6D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BF7782-09AE-4A59-93AE-FE4835BD0FB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0A63FE-FF83-49B8-94B1-35D3CB383D2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6E367F-046D-40B6-AB0A-B0037D8332B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57AC38-A615-47DE-9BBB-4E15384E6E4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33F0FB-D8EB-455B-9886-5570E3D67434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26DDDB-2163-47BA-A138-ED7C17DEF6F4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23B083-BD59-4632-A363-D784D07ED79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9F85DA-8151-46A5-A536-5395EB670DA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79AE01-FEC7-44B2-9D07-3794702F84A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61E56B-35A0-48B3-A4B2-F1A9A896C0D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415051-C641-4B79-BEC5-4799774DD74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81CA5C-3B82-4E87-B9EA-96A09EEB3F5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D54E41-7DD0-4122-A9E9-6044D751F22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8C2B93-6D7D-4A25-8A8E-FE0F13ACEA8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7789B7-5699-4603-AE5A-F162FE3F7C0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97BDFA-C826-4A3B-8B1E-ADCA5B0C108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C9FD46-4FE6-4A57-A2D6-2E7352CCA998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F38407-7D30-41E6-A37B-D96D1E4DCF1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0B7DBE-EE5B-49BD-A9DD-A48B5A8C313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9BD25B-C182-4D29-AF85-C98C92D6D64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BFCDD7-8D19-4842-A0F2-08046A1D0F5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3C3B76-EA9F-43AD-B3AD-2DECFFD65B6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F44D68-DF09-43B7-A1EA-1F5CA2C345CA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E2DA08-FCF1-4E45-8EE4-D0FFB5482BF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9DE16B-4615-4F01-AEE5-B9B4189EF98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B6EC55-E505-4964-9E7D-A2679CC757D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4C540F-7B6B-47E0-8CB7-EC8ABD8C9568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867DB4-D659-4F40-A423-86EBE2692D9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0FE74F-92F1-442F-8C59-1DB7C08ACC04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4D25D0-C279-4997-BF1E-2CF83C133948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D8DA23-DE84-4810-80DE-8706F53BF30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9AFC7B-39B9-4E04-A529-36A99753F58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AAAFFC-6B86-4FF3-A6A0-F04F6A0BCE1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644A11-3B14-4AE2-B10E-853F85B52D7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A52E38-4070-4B7A-AA74-EAC4E14E2A1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FDDAAB-57A0-418B-8312-E3DF85A1230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619F05-B071-4D55-9843-DF05DDC8F68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E5DF05-3491-48D5-B3D7-49FD59BE46D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B50A1F-F4B9-4797-A347-84F7AFA9B4B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2A1639-3302-4371-995E-8FAA4BE4721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E16D04-4B88-4ED5-8257-E27B2DB617A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3C35E6-E18E-4EB0-8037-4EFF4D7E4DBA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2A6AF6-185F-4611-9F03-927D74187992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D9261A-9448-4493-87AE-ADF0F85856A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888464-9160-44B0-A132-BDB4E26DC11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5B7608-294F-4B88-901E-1866C1EE80E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D089A6-09BE-4558-B3DF-EE911FDD11E2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AEB34E-82D2-490A-A946-2429D975E56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5DC35A-2AB1-45D3-BE2C-BF56C2581A6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119E41-6F01-4E05-863C-6D2F14587BF8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686ABF-942F-4E17-9730-AF1239A4FB13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5A336C-EE15-4B3D-8549-1378CF056F83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558335-6633-4E84-B7BB-A80BEDAD4E9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9BD09A-B48A-48CD-BD7B-E408AB13DD88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CB62BD-7068-4708-AB1B-B9C520AC3823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91C11C-EE02-4F9B-BC23-4994EEF88D63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F49BC9-7780-479C-B264-527EB9E6E65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392F51-C568-4771-84CB-F70CC1A839B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578511-2066-4DD2-8A6E-BA350A382F6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1164FB-4817-4F9C-AF6A-5C5EC2EB597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1FAA4C-BA7C-480A-974A-110BAE118AE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B1D0FE-1DF5-4E11-A858-2748B3CF2064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3CA449-8E89-45F3-A1AA-1B2977733A61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B3BA7F-3335-47F5-A380-CC8E35725E4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205E83-C30B-4A12-A403-C5DDB9E5BF5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5192BF-05C5-47E3-AA2D-08783CFE94B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DA09EF-037D-41B9-B0A9-94591F1D92A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1B26B9-17EC-4587-AC34-1FAD3DCE84E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27C00A-7CEF-4893-8217-A6335A3802D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A85E7F-CB38-48A5-9B97-F9348E5084A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E7B936-68FE-4B78-B01B-CDB568A9507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2A342A-C01C-45C6-B6B8-6A5CF0737244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DD85D9-6EBE-4FF9-B28A-55AB3EC5619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10EC9B-B223-4BCF-9094-9954B43EFB33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5846C4-7159-4A91-A477-1FBD4A0B10B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04C106-75D9-410E-93B5-CEFEA810C4A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36AEF5-030F-41D9-91D4-77256590A59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AA51FA-5F53-48B2-A1A0-5B9501AD0AB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B39CCD-6F2B-4B59-9612-65226CBE57D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43CDB6-7A0B-4517-8E1B-F343B88293B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D6987E-2FF2-4132-AE01-18714FF54ED1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712711-4F66-4898-AA0F-FFB91EF5F37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5262BF-9DFB-4811-9DF8-261570628A5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754F42-23A6-4BCE-8DE9-14E60BF7E23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4E0FAF-6563-4515-8071-EA204F962FC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21283F-33CC-46E4-B87C-CEA8DF3AE78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DF7362-5948-4E17-8705-A7200680F504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2E8E40-F2FA-4D56-8443-6147BBAD99A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05E3A1-C867-4E7F-BCFA-1C6E18B3AC03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059E25-C130-499C-B722-C0BC9978FDF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4E9335-09E1-48CF-9F20-EFF556A4C80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007993-6F09-48AC-9A68-E1237206AA8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1E3D45-7EE3-49F2-B9FF-3D3BF0A21A94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3C40F8-C4E7-4B16-B586-1C392106FA2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544D7E-7F59-4E5E-A882-66C9B5413B0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3269B7-1533-47C7-9130-9C8DBAC4A85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D0EBC3-BF0F-4D6C-8FE5-FB5077DCC9A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7AA050-2B1E-464F-ACA5-2D080AF2D78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2DEE97-B8F8-420D-82FA-EFB3E918000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8EA52B-5CF1-4063-9206-4C6CD08C9D63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111BC9-3582-43AF-ADD8-61F04E75D831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5FF50A-2E23-4FF4-B212-AD4C31ADDC38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3C36A4-3A84-40A5-A593-C586C726E8D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AABE69-265D-4977-9534-CC8DD519B6C2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42F22C-A88B-4466-951A-6F70963A809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F0B33B-60CE-4C0F-9F80-D80D949398E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F7E51E-9519-4D00-9901-699B0FC86F02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9C1489-177E-4622-9341-ED3BB68A78D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9CD7DB-18B4-4D69-8B4A-36578A4E4CF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CC55D6-90B2-4FB5-A931-837A7F83C821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DFCF9D-1663-4CD5-97D8-72943625BFE3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F127C9-98E4-45F6-967D-413BA30A69E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90525"/>
    <xdr:sp macro="" textlink="">
      <xdr:nvSpPr>
        <xdr:cNvPr id="2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3F58D6-6B1B-4A61-A465-9DE617B7EF0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90525"/>
    <xdr:sp macro="" textlink="">
      <xdr:nvSpPr>
        <xdr:cNvPr id="2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CF6E29-4E52-4A38-9A85-F660C25C39F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4740A3-C304-4F02-A314-DD3FE6FAD243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009324-C33F-4A52-ADFF-0D2C82AF1308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10197A-CDD7-4FFB-BBCF-0A2458F1B52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FA61CC-2CF2-4CF3-8AEC-66FC6568F6A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F144F8-4EE0-4A57-8367-142593DDA0C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06F6DA-7414-4F16-91A6-667086AE4094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F9688B-B244-49F3-805F-29A5A4FDE7F4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98F77D-DCBF-49BE-9930-F0948FE8E68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671939-AC7F-4ECE-9A03-F4097365BF71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243108-3649-4B18-BF8C-79E0AB83DE0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4AF14C-FA85-4320-8315-8A6939D88CC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A3C680-85E5-4E5A-99E6-B8C8CA046D1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115E9C-F254-435F-86D2-ED0DC19DCA1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7B4047-B96E-4AFA-AA26-F0BA51CC0BC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246711-264F-44B0-8E86-B121FC24271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68147F-22EF-4406-A9C5-F0E63CAAFA6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062020-2BDD-42FC-B8D2-0769FCABDA6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8D37C1-660B-4860-BBE7-380543E8FA5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B30286-0912-4855-B5F5-6E15E89944C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521DE6-185A-4923-9738-F20CCBD6D148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9BDB28-3840-487C-925B-0DE8F6A3C00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0E19C2-C13F-46AD-9077-51B9C1432AC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6DA333-F18B-4463-8E3D-34EE272D4B5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610CB0-1FA0-4448-9FB3-F7F0B6D2792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24D747-B5C0-4BCA-AEC3-D7693F93CAB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FA6B6E-CF4E-41D7-B0AD-E04DB3C4122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56ED21-6990-4E2E-9DF5-9621A160850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8B686C-F4B7-4752-B023-4955E50B28F4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BED254-BA5F-4FFF-B975-4E9609A644E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781E32-ED42-4ACB-B644-07C6136C1FF1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764A3F-32FD-45D6-994A-8C1D8FFB75B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7A5144-B53F-4F8B-8C7C-D7709E0540C1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7E147F-12CA-47F4-B47D-7451D85BF64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08AA20-3F75-4257-9863-B353016A739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3E450F-8AA9-40E1-B2AE-B02A69F97C9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331DF7-6B1C-42DB-A156-E1257B5AC68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C39D72-F09F-4B09-AF0C-5E2B458B0FB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130489-D4B5-464C-A90E-6C04E2463A5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1BB0C7-07A4-41CE-A4C3-D4127ABB343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6C636A-B781-4E16-917C-0C1F667364F3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2282AC-D094-4870-867C-76DDB6D45622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7D4D7A-F5E5-4137-B584-97FE46CE753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BB4939-C35F-4B03-AC9D-715734914F41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75CD7B-282B-419D-83AE-2EA7997FDC8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FD614D-10C2-4431-9360-FAC4B66D7972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1920E7-A0F5-48CC-AECD-E4D52E674711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EF0AC0-034D-431C-8FBB-0AE1A7E142D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26288D-7B81-4E97-9A79-026AC17B5894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115545-D3F9-4C94-B35B-97D090C2C27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B3AC73-A592-4CFD-99DA-6AC15040838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AFF0AA-8336-40C1-BC75-C179E8515DD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1CFDA0-9960-4AD5-873A-D4371314574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02ECF2-8A8A-45A4-8D6F-BE00776CC1E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BD6ADE-FBAE-4CA3-A2BD-E7C4CDBDE03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B4E41B-60AD-4C87-8A99-1171C108A3D3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4B5000-B727-4277-A845-8FBAD9F1239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EE58B9-50C6-4578-82F2-53106513AA7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85BFA2-C343-4F1A-97FE-36552FA56EE8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2F64DD-B090-4B91-9F25-0057A1499A8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99B709-EC95-4212-A25B-6A456914C19A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8A931C-DC15-4A75-86DD-82940530C672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76E85B-C3D8-4F84-A1B6-3D66527155A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153BB5-3AA8-48B7-BC57-721A6C5170E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8C5699-32DE-48E6-97C2-9A1ABE7E86A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07A370-13E7-4212-A126-677F32F99D0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15ECF0-AD96-44AF-93CF-6D07269C7AD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D33DB4-8B46-4011-A5A5-CB2BDD4CB41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60B519-B73E-4161-BC01-E7540AECCFB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F25375-F5C7-49EB-9E07-B5828E90669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0029E0-D503-435C-9AE1-2F418195CE9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DEF25D-1557-489C-B9CC-2F492F32794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890A82-DF45-4662-8717-66F41DDA024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7E60A6-B762-45F1-846E-0CC5F76714A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2EA9AB-B9C0-4516-A6AF-1880AD991F0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91AC6A-3921-441C-B946-4CE957CBF7D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EB739B-B581-41E0-8656-AD9E9E6C0ED2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1D7B62-D1FF-4A89-B8AF-E5C09A3BF5D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67421C-8951-4BD1-AD4B-0BC05B1741A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7B9558-9C3D-48A7-B636-A9E8D5504A6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5F7A87-8B55-4F82-AD19-88A70A8547B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B8D24E-D0CD-47F6-8DBF-8A4C93936FB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94B2C4-B6C1-4872-B847-E5BDFD521CF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0B180B-DA88-412D-BF33-61BE8CA08852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B123B4-FE71-4902-B554-BC1C6F4CDD8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513A54-16DF-4E37-AB30-3CFB99DD5732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AB9EC0-C7A4-48AB-B7D9-25507D7E763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75AC39-F2F5-41EA-899A-0B78F469040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CDCB4A-50AF-444A-AF72-F829FDB0967A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C2FF02-536D-4E45-9E18-4882CEC54431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583773-82AE-488B-A715-307A60F02E5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9FF993-4978-4F96-B304-888FC6510FA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72FED6-C350-4C92-A346-0CE57B56C2A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BAE8D5-3166-4246-A9E9-D488A283A2A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1E20F5-9AD9-4AE3-9DB2-6E8760C89E74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FB4B70-CC45-4BAD-8BCD-B6CCE461917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CFC036-3D73-4508-AA3C-A393FF8C9B8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C80B60-2A11-4148-9B3B-560774DF4988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E809C9-91D0-44F9-9D83-5F1B9BA2AE1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7274D3-5FC0-42C7-B98C-7AE0A0220C6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F63F0D-33FB-4BE6-89D4-6A0F5D2305E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F11358-5F69-4EE1-8636-7CB78BAC32F1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FC4652-3979-4838-9761-6F8E2ECFB8C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B57325-0CDB-4CB4-A76E-A2872FF9BC6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D0AF1C-2433-46C2-99F7-C39B227593D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0E2000-375C-4331-AE84-13B4599D647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6C96F9-5154-4050-AA8D-299C95751F8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F878D0-D2E4-4CE6-8826-11F2892C9121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3A772A-BE93-42CF-B92C-BBE2B5B9BF1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A70303-E2BF-43DD-AAED-12925E75E298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8DD32D-43DC-4D7D-B5CD-050F7F46148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7B1FB3-1069-456D-BE55-4A6B0499072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E056DB-40B6-4E60-9B6F-7EFA86BF239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0869A0-ED65-46AD-ABCE-D555CAD17BC1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A5AC65-74E0-4B0C-B112-CCC6EC9A288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A4D1B2-C856-4264-B3DE-8F8C60FABA3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BD798D-A816-4654-8E9A-72FE5130CD6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E9AFDB-7679-4D07-B346-B9057FF0CBF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A8683D-326E-4BDD-AF18-7CBB9935BC6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0A0786-9B2D-4727-A9A7-6CB6FD6E0DC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8E82D7-2054-43E1-87F9-BF18D875F9C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51A4D9-4993-4A09-8599-C3CE2E8C68A3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A6C162-240D-40AF-9BEE-ECEFE3CB933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5E8867-EBB8-4E77-8DB9-4602136ABFB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33F8B0-9AB1-4F03-893C-7A4EE747D0DA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2C2E45-001D-4F83-AB4E-01329314295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0088BC-0B73-4CD5-B83C-6509F14EED2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A25910-29D9-4441-BFA6-7A6E21CA9483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777F34-6D33-4E44-8160-805F64D9FB9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A29D90-C525-4EFF-88BA-0AE8F01AACF2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110E31-0128-4F1C-82F8-E822A8C5A30A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3AA137-34D1-4D2C-BD3D-E874124D13D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BE09CB-8D45-4A61-ABCC-F69D4D50280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F9705E-CBA7-46B5-ADDF-C855A70DA19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D2A39B-E5BB-4CB0-937F-93C63B326D41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E55178-A586-4FB2-99B7-FC4002DE9C7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BD2A09-1D0D-4ECD-8C7E-CE6D13D4752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EE18A5-238F-4D2C-A0A4-363827974814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7F948A-4E0E-477F-8C90-08EF7ABC3218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F128EF-9466-4A9F-963A-E672DD5A0B4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431616-8D91-43DD-ACBE-366630E1E34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4C7398-E923-4D49-A4DF-0716A74F919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1D090C-D927-4DB2-A586-FA29BD1C023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E4BA09-CB1A-4CD6-914F-5A19701E4682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D3889C-6BA3-4CBF-9BA9-3450C9E52254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956C3D-E3CC-4085-B098-4EDB0A853F03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AC7A10-B569-4E88-BFCE-6756D2D88812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CAAF7A-9496-437D-AB88-0C7217ED02A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657F6D-69D0-43DB-A917-0780875F81E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605970-C942-4AE4-8722-20376C3DFA4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A8760A-335B-4FC4-BB69-FD3023B19DC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89058C-0786-4027-AA68-DA8FF31AE37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2E0A01-C330-4695-A4F1-44457C69CE2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42D518-8790-467A-BF26-A79FC21062C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5B3E37-8CA7-44A0-A370-EEEF92F32E9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87860D-04BB-44ED-B8F7-91ACD6305233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554334-045D-4130-B63D-99CA3A2558F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FDD572-1852-41EB-833D-41543E3891D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27BB25-7A47-4095-A782-7531CED5CB1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F88A74-4958-45C1-9D11-025E68F8D12A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37B135-49A7-4359-9830-FF16B99B3CB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A40286-7DB2-44FD-B681-072A9739517B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BDC552-ABEA-44C4-9DF6-DDC546371F5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4D5B1B-71DC-46CA-BEDF-E096523209E2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A4A35B-1FD6-48C7-8523-5CEC8380FD7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C2B0DB-9D9E-4831-B06A-C6006210FCF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D0667D-EB47-4426-85F6-4FBB2CB5CEF2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11E621-CD6B-46B9-813A-E72FB48B5AA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4B3F67-5177-4FB3-ACC7-FDF7727321C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41C175-E8F4-48EF-9B7B-AC41FCA6AA7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BA0BE4-FAEC-4841-AAF6-EDF1C6AD60F8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73ADAF-80D4-4923-A842-197BE184A1BA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B1C6CF-8258-46F2-BBA2-766F08BCC78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111DDB-105C-4E56-AB17-5EA82EA16BD8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A52C0C-43BE-4A8B-84DA-83DD64651C59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7ED992-1F09-4E6A-BD46-4444EFB97D38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15B566-C7EE-4B3B-8438-B370ADD67B1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E87EF3-5A94-4EC0-A92E-14B32221BCD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2C2501-16B6-4875-8D2A-1BF0538CAE06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71271E-FDE9-40EB-BB77-A34ABAF7976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CE3803-C8B6-478E-A5DC-89E3DB2D3C91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4785C6-B660-4FDC-8FFA-1159005A258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6D5F0E-6F55-412B-8D96-1ABB58BCB6FC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05D965-6C37-48D8-BEFF-C8DAD9D2F12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938BD0-26C2-44DF-88E7-822BD5DA5FD5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A26751-95A7-4C69-9DB7-48BB7A3910CF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90072B-A7AB-48A4-A3A4-B73F6A1BC771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A4D89A-157C-478E-92F5-28071F34AA04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68E7FF-C030-4B67-BDA3-A533478C81D8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E73E2E-27A5-4282-815C-8FA4344C702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2A4F5B-FA9C-4AB2-BACC-41C53330DDE4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63541D-8E48-431E-9728-1F77D2636F1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88FE8C-082E-473F-8E4A-B8090DEE3D70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145F33-55C3-4C2C-98D2-EA1BF11807B7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79B5E6-6456-423D-9881-4E8C2FB1A8D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60FDD0-0E6C-4DCF-B818-65C6F3BE6DA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B9B73E-5FF4-49A8-B1C8-A97DD0749ACD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1A37CF-9926-49D0-969C-A01483EB453A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338EF6-5F1B-4348-A55C-71EE22DF11FE}"/>
            </a:ext>
          </a:extLst>
        </xdr:cNvPr>
        <xdr:cNvSpPr>
          <a:spLocks noChangeAspect="1" noChangeArrowheads="1"/>
        </xdr:cNvSpPr>
      </xdr:nvSpPr>
      <xdr:spPr bwMode="auto">
        <a:xfrm>
          <a:off x="12833350" y="0"/>
          <a:ext cx="304800" cy="304800"/>
        </a:xfrm>
        <a:prstGeom prst="rect">
          <a:avLst/>
        </a:prstGeom>
        <a:noFill/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7F3047-237A-44BE-BF09-E923A1472D0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0FECF2-56E8-455F-A624-9C925CCE54C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347C76-BFA2-4314-A6C0-5FFC6617C20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403E15-EC93-49C5-9634-BD5FB29E82A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227ECE-3D11-441B-8C01-E0C36E6ED77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F66CEE-4971-4EEE-AC08-2A3DEFE9231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38FE47-5E31-4E7F-B349-4FC8A83CA62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103419-CE21-4545-A7AC-938A9BDD730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1D329A-964F-4A2B-AB26-5132666C155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D0081A-6D8A-41C6-AD44-DE3A34EF5A3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97DC6F-B974-4493-8668-9ED67C4B371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81DE2A-8569-49FC-8CF0-CEABCDAF517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A11D35-0AE4-4027-BD52-6411BEB9BB9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8E29EE-1DF1-41CE-8199-A89FC158D6B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B8C647-937D-4CC4-A87F-46F51C0285B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1C18B9-E264-4038-B66B-9F03264315F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329607-9BA1-4684-9238-BF74132AA2B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E7FC98-29C4-4188-BF49-FEB55CD8E63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154C9D-F02D-40D0-8055-6387E75F273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6EE899-99B0-4644-8128-79A80AD5ECC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767E41-E29A-4796-8D0B-98046DD84A7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1B98A5-DA69-46E6-8123-F55C290E66E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14FAA3-EBA4-4D68-9E0A-8B1EC6E6D15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721F92-C970-4692-9A06-818B3F4AE89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F38F64-4F34-45FE-B8EA-C4F3F6DEF95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BCBB03-8677-458B-B3C1-DD69F791565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A70061-D65E-422F-AEAC-9657A047CBC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2DD1B8-BCBB-426C-A30D-DD5620A225B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8D8EA7-8178-4B87-B113-B844BAEE507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3525E9-EAD8-43C9-B6D0-03945C4D3C4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8C7C77-01F0-41C0-865F-81F459317B2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284AB6-EB1F-4C55-813E-C823D07A349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613716-8FAF-40D1-8C8C-07B62AC480C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A57F15-C8FF-46DD-B091-587508BB808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5FFF5F-DBD0-42DE-9709-19D0873B642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096AF9-C2D5-4117-8FA9-35BD4C5E0B7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2A6216-D345-481A-A616-6E0DD275CE3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468AB9-E5A7-48CA-A406-16B5224C890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8001B9-715B-48C8-BAA0-4318419523C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F96539-C929-4115-A3A0-30B039646B1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A664AE-809A-455B-A647-67432F7019B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80886D-7924-42BD-A687-0F79CB85EE3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4E041F-B26B-4FE4-BC4B-669A840B785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F25E58-28C8-433C-B1E1-A2456D9DCAE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3072D0-E2FB-419C-A234-D9DE55E44D2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559E5F-41A5-42C7-B07E-792E4D97583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1459DF-8428-4F54-88C9-C5B3A6C5817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8B8D95-5602-42E9-9D14-73BE5E729C1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32C59D-EF5F-4C38-A061-92DBC57734C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D192A0-1E23-4897-99FA-284694AC4F1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36D5C6-4718-483C-891D-11855185210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9B0BE5-3DC8-499E-B325-70AF765B6BB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7DE0D3-BEFA-4C8C-9303-A103F7B273E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057C56-1825-4682-9357-15BE17FC866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EC5A04-0214-4893-9664-4EE1AB6244A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6C9BAF-3704-4006-9CC3-18C316A7278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58E174-74F9-430D-8A58-B27E5295202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431615-85D7-4577-A751-1B42C95C2C6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2A3A41-560E-4210-9651-375043DCF73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4C6C37-0630-4433-A83E-43EEA7DC527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8471E1-9D2B-4EDE-9A1F-F4160709182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D6112E-4FDE-4800-BFCA-90F66DADF5F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AF233B-F7EC-48D3-8A64-466994D5F97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3BA1A0-517C-45C5-90D8-1A83F015516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63880E-F508-4060-AEEA-97FA1B86019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6F656A-BD65-4AFA-AFBC-35CA30ADF9B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373BCE-4A5B-444E-B59C-ABD3FEF5B88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E2E4AC-7562-4A16-A1ED-8649FF6DB65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C5147E-B8A0-4BEC-8DF6-163F8640A53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DD8180-2D3E-4639-8F34-0E887A962B4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6186B2-C8ED-4D7D-B124-E578DF30110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8265BC-7FC0-436A-96B1-9F742859817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99AF4F-ADB1-4C1C-9671-8260A102D0D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30F303-15BD-4DB7-9A90-D986DB2C66F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E663A3-54D1-43B9-8304-C293FE336B7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FC7E41-F6CB-4708-AAC5-68F6C6649C0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3E43B4-097E-412A-9404-A1113C05EED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FC937B-985C-4B96-949C-D27149B4135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D56EAF-0ACC-49BF-86D8-3457731C068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48D86F-80D4-4EFD-8DB6-20380219FEA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D5AB1E-CA1C-4CA8-AF19-F6A61BE346F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08B2DC-04F7-4CE3-B8D1-B128DD9B526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729E95-FBAA-4BEB-B00A-F011EE37404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6E60D5-18BF-4B1E-9C1C-393546D997E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75295B-17F3-41DE-81E9-AB63B153474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FE02B4-28C3-490A-9E91-CA74F9DFA63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4344B8-2931-495C-A15D-47B1BA3BA59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29AA44-6F56-4998-A55F-C9298F7863A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08C8D2-158C-4C9E-9414-2FBB24CFD29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7C895E-DB4D-4ADD-8A0C-CDCDB4A4ACC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D5163D-2DFC-4205-B9CB-6A98C6835D5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EFADC2-4D9C-4DAD-A127-922FF0520B6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AC3BCA-85C6-4447-AE6D-6E8E82665D3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AF661B-D21A-46B6-A710-6B3EFAFF4F9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D186D0-0FF4-4E19-98B2-944A3C61CBF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2B59DF-F411-4AFB-8D3D-5B30F44E100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E8D457-83CD-43C6-8AAE-B74FFBA9A23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586EF8-4039-4C4C-9AED-36A5A5D3368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165A73-5E0F-4417-AB97-31E736C0ED4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C0B7CF-6ADA-4EB7-951E-F29451A38E9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0C487B-D395-4CB6-BB82-E3D1F9DA168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71485F-7092-41BB-9347-88DBA81E1D5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C558F9-BB62-41EA-9A64-D5C88A419E7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29AFC7-122B-487F-9BE1-59052B40FC1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1070A9-9216-4F90-9F92-2B3844D4F85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0CC40C-9233-4135-97C3-2F1CD98BEEB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35EDC9-8196-48D1-9989-E2E80C93142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0A28F1-44F4-496F-822C-A3C4F482E70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2A319E-1DFC-4D5B-92ED-78F06B39D30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7CF999-0514-4C0E-91CE-CD42154F33E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147649-B2F5-4A36-98B1-6CFA58E03FF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B24175-6F45-4FB3-A1C5-BD3A7456FDF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DE0645-0476-447D-A9E4-DDAAA2E6869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36584E-8D5D-46B8-A9B4-24FB7B9995D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99C13D-9583-4B07-B618-2773197BEBB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8B4153-B247-4CEE-AD38-6F590617706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6DAF47-1C18-4F70-B4C3-89045D85B21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3EED72-946E-4869-8995-C0764BD73CC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4422B8-1690-4B7E-A295-61075CDE699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BF794D-72F2-4615-841F-D01DBE86687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ADC9EF-18BC-4C2E-8BB8-4FFBAB4A084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D43ABB-5EBD-4988-A73B-5DA099015E4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B74F12-45D0-4B08-83C3-2E808838796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BD1495-58C8-4207-9222-12B810B289F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6788A8-06EC-4272-848A-8639A62A187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029A6D-1A03-4B04-B157-063C51D6169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C480B3-395A-4441-BBC3-85243456437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3B91B2-6DA0-4C71-A6CB-A6A10E0DEA2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1AA0C9-8DD7-4984-A551-F8774141411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BA2EC1-8E64-460D-AA75-C3FB1FD95B2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619A69-5516-4432-A247-1FFAAC0977A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427C12-8BA4-416B-B607-4D36FC9DAC9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328756-4343-4B62-BF84-C16E43246F5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2A600A-D6D8-4CB3-A7B9-2FE69F121D0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1B2C5C-96C0-4D0B-9980-A8AE5FF0CA9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11EAD9-12C0-431B-83DE-F0F2A95224F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FBFB5E-2413-4C54-85C6-1C76B135A35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C95E43-032E-4EDA-B856-2BD914C4D00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3779BD-4760-4C67-96FC-92A44AD82D9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168CFF-37E7-4014-B109-0474876788D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38245B-FE69-48C8-A96A-EF0DBDD4D5D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0ECA2F-A2ED-4C25-99A3-EDCD6117CC0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8707EE-34FE-4741-A18F-C6EBD010126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31F97F-C866-4753-9F96-E6961A498F4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BBB1FB-3C1E-4BE3-AA7F-03DCC92A7F5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A32940-C2AC-4F5A-94DF-0CD8F389F79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5B39A7-4351-4F17-9028-177475121A8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F8B1F7-2FCF-470B-9893-61B8D99B827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7E810F-B762-4D60-98CC-7FF3B5F577C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C4CCA9-EAF7-4699-BD45-FBE6F0B6DAF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4FE7B2-FDA4-47CB-A030-AE3657C5003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714273-0F53-4B23-BC8E-31412C02EEE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56E9DC-B858-4B71-AC6D-FA0016B5510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800778-DA98-466A-B7B6-CBDA734FEAA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9B150D-628A-449C-BEDD-1C3A1C0CEAA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EBE481-CE4B-46B1-9739-D3763BAA42E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5F663E-5C1A-42B7-9B95-0B426B04562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CB9FD9-F0CF-4EF1-A126-28EB98918C1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C737BF-F0FB-438A-AD52-B2774EEDFD6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337A4C-E2B7-4006-8BBE-EF4ECF194C7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39E257-D3F6-4A34-A40F-D5C8EF6F160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6BA756-907D-47E1-8962-A8920F5ACAB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93B880-6B63-48AF-9B1B-FCF90B8EDCB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76FACD-E111-4AEB-8509-C4B95C0447A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A1E3B5-8F62-4A9D-A0D1-10CF2C49527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B949A3-5681-4A1A-A475-AD3CF269AA3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4CD696-7831-4F61-94AF-C21C669DA83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69BCBE-2C99-4A56-974C-438AA33B9B3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CB0F9F-C2C8-488F-88BA-EC430FEBCCA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BFA324-63B9-46F8-90DA-2EEA14B6A23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618322-F1F2-4401-B105-FEA2A286A8F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0AC3C2-E291-44BB-AD88-9C0AEB36D45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94093C-8DAE-4543-9353-EAD2DBA1CAE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0DB789-5A74-4C6E-B8C4-F5A1CC9D391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8FC4DD-FFF1-47DB-8D0A-C824CDFBFC2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12352C-9618-46E9-9A5D-D8BCEC210C2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12A5DC-A4A5-4023-AFE7-A813E0DEFE4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52CDAB-ED29-4765-BB0E-B8C3E94FED8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27F7B0-99E1-4086-B45C-566790068EC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100C57-EAA9-4343-ACE6-9EABC078457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AC1F32-402E-415B-BBF2-9265E64FC47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E4A071-BB99-4680-989C-ABF2C480D6E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30833F-AF79-4087-8257-9E8CC9A5A2E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490D42-4E28-4CB3-97AF-6149599FDAD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D45FC8-62E6-4973-93B0-0313ACE8184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D4E8A7-E59B-48C6-83C3-3EE9538C828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3C09F8-B0FE-4AA6-83A0-BF35186533E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04D5A5-B1F0-43D2-B364-BD1B576A1AF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AD57E6-ABC3-4482-A4EC-EB1934B8C27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F37B11-2A22-4AD1-8B9F-AEE0CA405B6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DB2E23-60C4-4D1E-B334-893A1F4C64D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D56FBE-A917-4380-9738-B073CD25094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7529FA-275A-4326-B513-193819B8F74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DF1670-B8A7-4C6F-871D-D150FD7FFDD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33E643-CB53-4D8D-859E-F630AF4043E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48E314-41A6-44FF-B3E7-0FCE667FA60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4E6153-FC58-4C57-9759-0D6F904773E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09A6B8-308A-4444-AF85-DFFE2E0019C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73877E-542D-447F-9A8B-C803270DD09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179FE6-8900-4E39-82AC-29DAF3C9C99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2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563B48-FDDD-4C0B-8E76-E0049EB3733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2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12A284-5682-4DCC-86DC-686CAFC1258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1A6587-D855-4F4F-8FD1-DF2733F9AB5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31ABBD-9AA6-4BEF-B531-CD18C1FCBC0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D544AE-C0F6-461C-AA11-2827BEF7DBA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C5C6FE-BD67-41E1-917D-1BC22E6603B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6DA82B-CB16-459E-BC29-C3855EAB59E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62D3FF-ECD4-4C22-B263-FD252219F81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96D321-5151-432C-BB35-C43292220BD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DABAD0-E491-48CF-8049-81F01DA81DC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4EE853-8977-4543-95B5-656E6C27261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656474-BE78-4062-B779-45E5B088675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E0ABED-2D81-4789-B567-6D4131E7CF0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815E78-6319-472E-9F11-682F4A932AA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2E3EC5-24F8-4EF7-BFC8-4CDDDC21E53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DB557B-B54B-4AA0-9FAC-6909A790BE6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FEBEF6-8442-4261-A9CF-E2E7198B0FB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6B80EC-D585-480D-B7A9-CEC63DB6D1F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0ABAE1-D9E5-4FC2-9968-0522EF92BE3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DA9F73-37AB-4FBD-A94F-DD7E951D176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F8F413-2CA5-495A-8D08-CF1E5632B08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0E91C5-70AD-4486-86AA-5F564BC6527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B4ECFD-9792-4F99-BF5F-3262DCFAF44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8B69AB-736E-4962-B8D2-8D1BBCE279E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758F9F-0AE8-4238-831E-FA1C357E63F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792DCB-A063-4688-9810-AA3B61C4D30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1958B8-5E5A-49EC-AE17-7C3B55551E2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64B38B-4B9E-49E5-8C72-8E6C43DB87E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F81F40-96F3-42B8-81C8-5BC7B01CC0B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23905B-F03B-4609-81F3-229CA242AA9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80BFEE-968A-4529-9228-79B3055EE13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E232FC-E1BC-4253-B6C2-CD96A676A4A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F884B2-2595-4EE0-9F49-306212E820B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CE6FF9-726A-42AD-BA82-CA98B9C929D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E94C84-54EA-4662-9E88-AA5AEA0581E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3A504B-B96B-407C-8A41-E11F4DDE811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332CC0-D6AB-4CE0-83D4-4F8942B09D0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D9A808-AB52-435F-A882-8B99F961DC6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71BEC6-AB0B-485C-AE82-4C34304239A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8F12E2-20DF-46D5-B843-09B1469239E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CB6225-37C3-42C8-BE1F-89D6CFE52D1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AB9E78-934D-4E53-9823-C7170556938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A8149B-0C62-4381-B55B-EC8F67EEDBE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0EAAC3-3D7F-4907-AECE-A4733E42777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0445B7-007E-43D1-B117-C271ACC6403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61FE2C-B72B-4E42-96CA-4F7714C9B07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87816C-7973-4AF3-A977-DE4B1267D64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D7A80D-C889-4C45-8B2F-620A3163F61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06AB1B-0C37-4354-82BC-868B1CA7F4B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BAD783-897C-422A-B6D9-F4DEE7CD2DC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A78C67-870A-46A4-A0C6-38DDEB88A44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AB3AE8-D114-43DC-8459-3F3C45B9685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CF6AD8-4670-451C-99ED-0459581F770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9ADBAF-3BCF-4E5A-AB95-4B8EC0CAF54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38386E-EB32-4744-8BF9-7486BC642E2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1B74B1-BEE9-4593-98A3-BC370711264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BA5928-E9A2-410D-A617-D033F438334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40E6C4-9B1A-4B06-B944-E191B1664B8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9C062C-E9A6-4B73-BA44-418E4BA9152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C033FA-DFAB-4E3E-A35C-1937582FAE4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66DF6D-A4F8-4F30-A6ED-9C4CBC0C4C2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0D9EDB-9537-4357-8FD2-060A5A30EF0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5036BB-F610-454E-B36A-64CF76E0B74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789A26-00F7-42A6-AA3E-BF479B1197D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1E7151-06ED-4D35-8103-DF5EE47DC88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289476-8B89-42C9-9389-0B6B656D7A6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A1E6A0-0846-43F4-97BE-98381C26B0B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67FC77-E208-47A9-91F2-800FCFE1AA3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E6A8A0-4B9A-4FE5-8F27-E3CFB0F4BF0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563842-C08C-47CA-927D-1BD370D76A7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5C2EE1-CFE8-4B53-ABFB-86D7D7044E4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12793C-8309-48E4-ACD2-D4C25431517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9F8715-D92E-4CD8-B848-7B50D284BE7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54A204-0EDC-47F1-ABF3-6CA71E42679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C159E4-23E8-43E3-8685-6FF1BDF8AFE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8E081E-15D2-47F1-9B9A-7D26D47D68F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4CCB91-F03F-458D-A79E-13A104E3C35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C2372A-34D2-48E8-87ED-AB27F13C3B9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793B1B-6660-4C73-BBDC-6AE8E5442FF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188033-E89C-4EAB-9E5C-D50B2253190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120CB3-098B-4B44-AF4F-54C1EE25A5D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2E710F-1939-4E07-AA7F-C28AB37516E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71862C-97B9-4115-BF3E-E453046A406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D98FAA-5252-4E8F-9D80-F01869761EA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817262-2F11-4E97-9F13-6A138297FE6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BE1D41-7491-4853-90CE-B64D576F0C1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9B6621-4ACB-43A7-9E6E-5BC1D38823A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EBC9F4-846E-4723-B2F9-9A1A835A5AA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54A58E-59CD-40F9-80E8-0BF4C03D577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EB284E-B09E-4FA1-B9D5-54CCE456F54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90EB68-5089-4FCF-9F89-3F4AA4EFB43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C2D50F-AF78-451F-9B90-1DFBCF90A30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652329-CA4C-4DBB-B1EA-87047FD306E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FBEC90-E314-4C8D-82DF-5BD3F1A5A6C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AEE751-6F57-4A8A-B586-61E354EC772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A4405C-475F-459A-8D18-C637DB65537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9F4F43-9593-4DA3-A43A-90FBA9F68F0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2A89D9-C90C-4E6B-B8DD-4526F0C0A42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5CD72D-1393-400B-A296-65715A9FB12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6BD4EE-ECBF-44E4-B2A2-6B66252FEEC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0A0C9A-2153-4C29-B89C-A8C5E4B2EFD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69645A-4A94-43FF-BDA7-C682DD8D489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DB0562-F7D5-48C3-9378-3EE807C6429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58997D-3D6C-4B27-814F-332A0A6B06E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C5E1A6-FD1E-4D52-A8EF-89826F18E27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9DEBA9-DD19-40C5-B274-7AE038A8B53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328A4E-4E5D-4F70-ABF4-E1728B165DA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E3592D-CE63-4E1A-87BB-7513C3E0ED0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F91008-39C1-40FE-9A0F-BDD40EDE7FE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DB4BE5-F5CA-47A4-A07E-C24553BB564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93B99C-CCA8-4534-B1E0-078DB0F9786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D7AE20-70E6-4980-AF72-8C1DBA6CDEC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EC93D1-CDF7-4682-998D-A08A3D805ED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00B871-68C3-4AD4-AB48-74B41A96376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0D1723-D5C9-40D6-BAE2-6E23B35F745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EBE075-3E62-4A49-8951-13E6EC7B4DE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2C8DE6-1F08-409E-80E6-C6AEE64C32B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E8D295-757D-4B36-96CF-C9E0C6B97F8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FCC486-7A85-4046-A928-25FE2171272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3DACF4-4A97-4761-9517-FEEF577C03A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495DD7-B7CD-47B9-8C00-36F62CF0260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09F2EC-AAE1-4EA0-9B8F-FD53FCFFB73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0FECBA-A230-49CE-B6F0-C0E797D5CA8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67277D-98C4-4021-948C-5E5998DA05D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1F765D-605D-48C3-BB44-7650C129040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323261-2C1A-4013-B3F8-CB31B9F7C9B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CB65B1-0353-4B79-AA39-3B8475CEFB7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E40695-0D7F-41E1-B97E-C0BF39CE629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638E5C-BE11-4EA1-96C7-095611AEE73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FD0CB0-BD5F-45C0-814B-B732CE868D7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5AB70C-9337-4C4A-895B-6B9D53604EF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1522C4-8397-4E88-8AAE-B451F4581E8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07B1AA-C601-4C6F-88ED-3396A8A79FA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300BB1-B0DF-4D5C-A30B-E2F6AA56235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398EB1-8EDF-40FF-8222-C2857D23A2E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7D6B64-6414-45A0-AA43-A214F688321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AA82CB-0A63-4CF4-B971-450ACCE286C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75BBC8-4B8C-4987-81DE-6F231F29C52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22A617-2AF5-4988-9CB2-DEB98EB3531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9962F2-0B7F-4A0C-BD4F-6C4B8C645C8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8029C4-9914-47ED-8171-F21FFFD3D1F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E9B78B-399F-430D-9EAF-FCFA4168D93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BCAB3E-B714-45C7-8A32-7CD0BC5F106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51A45F-5AFB-4837-9FE5-273EE2D9ECB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FB3A48-7641-4AA4-A623-0E6D54C4C73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5CB037-2C3E-4B94-A2FA-4C43B10E503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488EE8-DC53-490B-A690-09E4F3C4CFD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E0C9FD-C7E1-4E90-B977-511EB374E2C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4F5FC6-C221-4E79-8E36-8A219681EDE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507628-96F7-4FB2-B8C5-C61E3B389B4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0D4081-E2C6-486D-B88D-C00802AEA1A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51E804-3A6E-49E5-9ED0-879513AD32F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B73B5C-D5C4-4177-82CB-EA2DE172CF9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976057-F89A-4CFA-9C4F-350F3549EF4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C26B2A-5914-43A3-9D83-25BAF93939E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6143FD-0D70-404A-B957-558F5E95A66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E2BA10-89E7-424F-A79F-9992418576A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94E0F8-CD9A-44D7-8A64-CB539E1E10A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C2BA92-9887-40BD-8184-B57D034E669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3525E9-4F2A-4F2B-9670-779D3ACF6DE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18EF16-6FA6-453D-B74B-F56D5ED42B5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0389FA-6831-4316-81DA-892A566DD8B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377405-DFED-4B94-93F2-F4E0D8B5FCD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FA7249-612C-4E2A-976E-BE37FF8A99A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53D93E-1E9D-4028-8989-B5356CEA4CD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589BE1-910A-4334-83B3-DCB4BDEC5D8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96FD30-5B84-4C97-9404-28F88106D2C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80BBC2-A33A-4658-B697-1EB7A558387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C0DE22-D10E-4603-AC30-D0A3DEE24C9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FE0FC2-AE87-46A7-8CFB-EB58626C1EC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C7159A-B20F-404D-8A35-FECFBC833BB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7822D0-4000-4F40-A7CA-D26EA26BC14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AD80BA-84D3-476E-AF9A-6092EE1F61C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453F3E-F7FA-4234-A7C9-F1920992C18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3BD195-EA2B-4628-9BA4-273EAAA6C38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5C1EE9-A257-4931-A7C8-B1CAAF3A5CD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91917D-066F-4640-B728-528898A16DF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988589-AE1E-429A-BF20-3CFF90D178C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8520C0-E20E-47C9-B56F-954FAED12F5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E9B806-0669-4FE7-B9E2-E131AAC6B12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9B722A-9904-493B-963D-263C6158136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ACEFE9-6CA9-4E35-92ED-DAD5737C8A8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E4FE59-5A77-4CB1-87A9-56957CCAFC0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7A8335-C3CA-4F4A-9C31-D91C2845EC4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2A3AC6-3BF1-48F2-95A1-C55F0D5EF7D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3471B9-804B-427B-B294-014C3F1A50B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07CE2E-02C9-4740-9009-8E95E19CD1A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7FB057-B1EC-4C82-B857-FC07A35F467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A89C8A-4EB7-4E11-8288-5E08C8899B2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F9A9E3-1833-4D7B-ADF5-378C041768A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646964-9D09-44E8-B296-A5FEA1D43BB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201022-DF2B-437A-961D-86FB4FC087E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F3C143-864C-4122-8355-1919CDEB95F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EC85B6-273B-416E-8238-C13EBDCB315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B4FF16-D778-4BCE-8B0A-86AAD459B38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2B834D-0540-49E0-894A-806AD328F3B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9DE561-579A-4E69-A443-77B9499558A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BC3E7D-10C6-4404-8F0B-9B3A735ECCB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E49BCC-AC55-4AA5-9CFA-052E0EDEAF1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8064B2-BD4A-410F-958A-1CD77DBFF16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4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5FC825-DDE8-4827-9B1B-8CDFB58405C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4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539CF6-4856-4870-BF2E-8D013B37F59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E0697F-6582-46D5-A7E3-B9684B48B64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584E49-9413-4DDF-8C3A-DDCC0D7F146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F7FC2F-432C-4B0B-B965-AD2068113D2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18AA24-1D9F-4DE5-9865-019C07E1EC1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81FC82-E3A2-48AF-A98F-52067B57997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66DDC2-B87C-442C-A19B-E7B33110FA1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D3EC65-9F04-44A8-9389-2CC378AF303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748BA3-703F-48B7-AD6F-D394FA75424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50CAE7-8052-4526-8D7D-F3A81F9EE19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FFC592-D557-4D22-A155-8BA8140A3B1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C0237F-99AB-4B52-9416-4A6194C3CDD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B2E82A-5A1B-4421-99AB-37BC363E93F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79BFCB-327C-42E2-BBD6-FA2F60EC0BF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7E1FDD-7B1C-431A-98F1-D5F7BE5A66A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48ED99-ABEA-49D4-98E7-6F7E963628C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F022B2-440F-4280-9565-B8F896175E5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141EEE-D1A5-4211-B8E2-A8A50E3FD66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BEAC9E-5E60-46CE-92DB-1555316A992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2436BA-4125-4CFF-9588-F5EC16AE599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4E319E-5CDF-4CFF-A5E8-C9CDB634266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CC270E-27E5-47A8-BFCE-B9A0CBCCB4C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8E6604-078E-48D0-A9FD-EDDD7023DB2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AC9EED-2127-49D6-ADBC-29FD3A017F6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9B008D-D6E7-40D4-9533-52ECA0F8F60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78BE66-5EFB-46BC-8F53-42A65AB63F6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AA978E-7E85-4BD0-A98F-B0D45A23FD2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695870-2985-444C-A038-74D20075DE7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BAF56B-A235-45D6-8819-B14FC06F392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F23CBB-9823-42B9-A4A6-354B35D7AB2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F3D630-16BD-46D3-B8ED-FC95137D7D4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DAF7E2-AE3C-4338-B38D-484D55648E8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BDD991-B71E-4941-A72A-CECE6F7ADA0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8DD80D-4E6E-474A-B4D2-63DB4D65176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2FC110-F795-4390-B488-B631EBC58D4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B0AB26-D155-4C46-9D72-78D58E9F0DF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48C7FE-BA1D-4DA7-97FB-E7995E85F1F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BBA519-1B0B-4BCB-A416-5E71E7056F9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CBAD84-4421-4502-A12C-43755A2F5A2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FBBC7B-F5C8-4E65-B8CF-DDDF5B8A2B6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1E2543-BCEA-4574-96CD-2E722DCC0EE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342C45-2CD7-4964-8E7F-CBDEFA1645D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9613CB-B0D5-4177-B3B6-C0360E89DB0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250B8A-E137-4A98-AF7E-12B17BBC359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E6B180-263A-462B-90D0-78D114E2930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B2FE22-05D2-418B-8851-CAF206F2DAE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951655-EEC1-4CD3-9A96-7453FC48DF3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CDEE0C-BD1E-47FB-B6DC-A1B68A32D43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3F4208-528D-4017-865E-744CFE75C93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1F356F-2A24-4512-B884-5D7DA77DA0D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0A622D-C13C-4AC7-9709-D3B5C0FB211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8C8385-03EA-489C-BD67-6E4EC52763B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B3FC62-76B6-4BC5-9A5D-DE129CB4FA3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8183D8-6D4D-448E-8DF8-071AC8DAA3A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BF3684-CBD7-4597-A4DE-F56F86B0ABC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87CE30-7D55-4B9D-A821-07E33EDD4D5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D1CE8C-C5B3-4322-9034-C0FF4143F82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2D70B0-CECB-42F9-B4A3-280E6256BED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EC3F12-7D0E-47B0-A2D3-73A9F42BF39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C10CF5-95BD-4980-AA62-8A9A63734BE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C435BE-B054-4F54-B900-E1B594D4B7A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1177D9-8B02-4B06-8C89-02CAC095A6B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62F534-B295-4D4B-B208-5D51BE5387D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6FFD1C-3D88-4A4E-B94C-896C8EAA2AF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679288-CB01-4A89-BA18-119B37A0BDF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EDFBF0-4CF6-466C-AFEA-6D98C5EFBE6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3157E1-1567-4950-AF0D-04AE0F027B0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28C344-CCD5-487A-A082-C26C6F704AC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A7BADB-0056-4136-89A4-D15F3C6895E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80A98E-C1A0-4595-A087-B4521A591E1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943A31-C6EA-4E10-938E-3EA3A04EAF8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FCA728-DA72-45FA-AF77-9280DB85B0C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AC03BD-8417-43A2-9500-D9F9684FE68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780D8A-F664-4632-B9DB-ED0213E3151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D3A32F-5808-4773-A4A4-3D2FFADB653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D3B23B-E071-439A-97B8-AB2805DB1FF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AE0D73-9D79-4936-986F-A4BB172487E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6C510A-250D-498B-BDB0-9E415B57028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5E58C3-B249-41E2-B9E5-065B7010519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4D58A7-E2AF-4FB1-B693-0F8747E0DE0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E24480-F6C7-4F29-957C-A2D8D55BD3E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41B31F-4CFF-470D-8744-92D5F74AD60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C9A3F8-F45C-454D-80EB-514CCAB2F06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AFC0F1-0890-404D-87EE-858443D3E2F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87C4AE-2629-482E-AB17-53998581FCF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1EF7E3-C439-4F9A-B58C-79972D7B761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4FC862-506A-46C1-BA26-5AE8F8100F8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245B92-DDBB-4E45-9503-7198FF5856E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DA4F5C-F0EF-4FB9-AB1F-B5F4786478B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CEE569-8CAC-41AE-9D03-3A35F34B475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138EAC-8ABB-4F11-A3AD-04B76E79D08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9767AB-F37E-4C22-8670-1CB550CC3D8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A9FF97-88D3-4691-B859-01F9D3F11FD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04BC7C-C379-4D64-8433-3ADC1BF847B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341F28-A368-4030-8EE9-DD3E898BCD8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291384-47D0-443C-ABB8-796280578B0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CEC4A7-9CCD-4377-9339-60267B1FBFE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90A8EE-AA29-484F-8212-B6BBE175B51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60B4DE-4E35-48DD-BF82-3D6ADC533AB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07D3E1-EACC-4145-9D1C-694F2BBB1A1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3D51CE-B0EE-4E9D-8D68-91C9F8ACADB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343758-0BBD-4521-A2B6-00363D77EFC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BD9D50-FF9B-46E5-A4EB-DF8B9F989CF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7224C5-FF68-4B21-8720-2D165473A16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D00192-EEB0-4161-AA76-FB046AC6247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5913CF-1664-47E4-896D-D1B8D2AF5EC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FEBB86-CEC0-4E18-9B40-073CF26D4AB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2B6CB2-3DDE-4766-9D0A-2B57E84A428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137A45-67E5-49FB-9F75-7A83D756232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6373C4-9BB6-4242-B2A4-3FACD9F40C6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C3AD56-457E-47B4-BDDE-53B29FE99EB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624AF6-0E7F-4976-89E9-5EE0EF9CF20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CBA0CF-79E2-49C8-8482-37553BDB963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E7FE96-63CF-43EF-9809-BEB4ED3A0B7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277E4C-C54E-4CA6-8905-7E38C92DBF7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238B41-74F6-4F9A-8F24-94C642C7630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9CFE6E-91F5-4B9A-BA24-61C1A5E6029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90AA8E-E6E6-463A-AEE7-A4302D0E82D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559042-BAA5-42EC-8E6F-28017438B4F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748721-D87E-4387-A07B-ACD0855D2A9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A095C4-6F79-428B-9679-DDAFF1AA2D5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50877E-1563-4271-8445-9FE1CD3645E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E17CE9-1288-4E1A-95EC-DF505571EF7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556CB4-77E6-4449-9E11-E554C1FCE89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654D29-1AC1-4031-BF52-CFABA995E19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0EADF5-4451-4519-BE70-20F50E5980A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E3A34F-6FF4-4F11-9911-E173B8D1274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4FF3E9-6A55-4E75-A033-4A3464B8D2F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331912-8CF8-4DA7-B4D4-9A76DEBBA75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81258C-64AC-49B6-A9A7-C7D3E7944BF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4693B2-31FA-45ED-9CBB-478C4067237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7C44CB-4124-49AF-ADA9-50B213F1537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448440-C357-41E1-BF90-3B1FA3914A6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008B0D-A5C0-4CA4-957A-AEAA6C8F05C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3DD2B7-3A17-43CA-97A6-94538693E21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6B1C58-74AC-494A-B4C8-54B3BAB25D9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882FF4-39FA-4070-9618-2EF86428608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AA5DD8-635D-4E03-8CC3-BF296099470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7451EC-1835-4D45-AFDC-44140D62819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6DE69E-0719-4975-9C2F-B2DBCB98F77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3093EE-2772-43EB-BB89-DAAB9A8BD64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EE0EFA-8BA6-4601-87AB-FA149EA8950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9DA3E6-13F3-41E5-850B-8330A397F27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97A688-BB06-4DA5-B0CA-75D7548BFEC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F84236-4B56-4150-A9AC-D0EBB584F20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68A8BD-8C98-48C7-99F6-E636E6A6A9F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159355-D678-4526-9478-3F79B1DFCB7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100341-9EB0-4E98-8A43-3397EE64AF2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7B33DF-3F60-44C8-86D7-001F4E95117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74EE66-38DE-41E9-B16A-2DAC09C2ED6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6E8E89-90AA-4F59-A55A-B28476D138A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F16DE3-4EDC-4D20-AA70-8D25D44071D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9B01A0-D6CB-4A7D-B610-F8778FBA4EB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EB506B-09EB-45B9-97F8-AECFB80A346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185B17-75CF-495F-8CE6-0407AF89F54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81F379-A40A-43B6-90A1-133FB577345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5E37CC-4236-4C7D-B458-B2369664A16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9F4A0D-68AA-4E3C-B511-FC3574B8116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9FACF6-B8E3-4257-BEA1-77A0B52C43F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BF475A-5750-479F-A44F-45C376F31A5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50ED22-EE3C-499B-BA6E-F5F3219FC9F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33430F-E68B-4B82-A65C-B9FA88942A5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D6A549-8630-498D-911D-A6517F62E80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04D477-EEBB-49CE-B694-889835EEAD7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7FBFFD-D2D0-42AF-9557-331B935F15F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86775C-B8CE-42AB-BF3E-74312350123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D9FB9C-1B55-4D0E-89B6-596B23A985B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E9DFA6-435C-48DE-B050-B2779A1FECC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70DD5C-1A1D-44AB-BCFA-C68B561B93D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BC4433-91AA-4EF5-AE0B-629706A8813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EC2F48-826D-44F7-888B-C62C43BBED8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070218-A88A-4AEF-A4EC-D0F7B5F06CC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E732B1-0680-4E51-8A71-6D19CAED128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3E3741-575F-4385-97A0-5E5A7D1CCC1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C2A458-B77E-46F8-8D73-A168C180041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907390-6E83-497E-943B-CAE7569E071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192CAA-9631-411D-B1CB-8C45C9B8093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DB13BD-B66D-452A-87EF-9BB02267779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67F649-AB94-42AB-9DEC-7E91731A9F8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EFED7B-D54E-4564-ADD4-B44E4426CC4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E7E78E-78D6-421A-934F-F614C4F4116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F613CD-488D-4C5C-8E4F-6016A6DDFEE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2C2F35-384A-4DAC-ADBC-EA8A88B849E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646B0C-DEBA-4D38-8D92-49732FFE2E1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BD33D7-1DDF-4987-AFD0-0A7DFC6CF92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482957-E3CA-4E97-B030-56ACCDEA945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19104B-5B24-453D-8C19-64E264320AA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8C8177-DEB9-4BC8-B41E-29F38EFFE00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654AAF-EA01-4079-9E6E-0677F4647A1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8B0312-ADF4-49F1-8CA9-B950A88F0CE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3A349B-8988-4F22-BF30-42C4A21C45E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DDD0CB-A0AE-4580-9C97-55BA3369668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DDD53B-18E6-41AB-9934-39F2CB8BD49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9A510F-3BF2-4231-B723-BBCA2505C45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1BF1FD-E354-4CE2-B0AF-7823ADA06E9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62D6D6-B917-490D-91AD-19332398042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680E30-A207-4BA7-96B1-8AC4A2F79A7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185036-B842-42EE-B754-F5B619F7AFA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6B6C6C-71BC-40C7-B45A-BE11AD919D0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6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84AB9F-A416-445C-A39B-2B39088034E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6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3B954C-2E9C-4D67-B59C-F426A9A5A09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326746-0B28-4C03-824C-D675D738E95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8CDE3C-44A2-46A1-B9DA-A15EEF2B658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95FE0D-3034-4558-8CE7-2461C9DC459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D9864A-B690-492B-BBEC-98F47A73836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20C9ED-37AA-4BC8-BC0C-BBF710519BD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7531D1-0F66-4424-B1E5-F25E5C5A307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52165C-E03B-4268-8572-2D65316EAFC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A6D4FF-5CCD-409E-A57B-0CCB00DFA81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ED9BD4-18A5-453D-9D25-F82B5F80234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E0FF56-462B-4E56-A444-B6B2A10E3A5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1B1BE0-E02F-41FA-A4CF-DA9355FF7D6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740155-6FAB-4E22-A3AC-83761DFEB13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7C1423-D34E-4687-833A-BD7F975F021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310878-9781-4149-BFA3-16F10B7A08D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FD5BDA-2671-4DFF-A1F5-91B6F5DEB69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04BFB6-580B-4DBD-8998-9820143B2BA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4A73F9-E9A8-41D6-8238-C6059CFDCE0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FD2B1E-CE14-4D3D-B865-02659D2AD19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8F9331-B86F-404C-9643-C24798075C7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54B8E6-EDCF-484F-A6C6-54C73E0CCED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EAFD8E-2CE3-442B-823E-0DCC935B340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FE2650-1708-451A-AE07-38F9182551C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1D4228-4D3F-49B3-B34F-19091677F39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9B8803-79AC-4360-9ABB-5432E5B7548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E6A921-DDA3-47A6-90E7-78B6FB0D722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0A390E-2DC6-493C-B383-17223CC9986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DFF2F7-BD09-4B4E-BA88-655A2275149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C42ABF-4170-48E6-A8A4-E5823D37886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162FD0-5F14-4E21-9888-0C1E7B33386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7DDCCE-8BD2-44AF-ACCB-7EA124AD311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578462-B68C-40E0-9A7C-A2DE72AE8C5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AB5565-89DD-4698-BAB9-B6C61057FE3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EC96B0-931E-4127-82C4-C953475ED1B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E0D2C9-AA0A-4BE1-A6A4-3A483F2C1EB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84BA0B-B736-44EB-8F6F-FA688ADAB5B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D341AE-3EBB-439C-892D-F1D71845722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EA48B5-BD11-49CA-9E91-2B9E61CACD2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59623B-7580-467F-B83C-1A3E83FEAF8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7E2DD1-B6A5-4E9B-8610-F620E127D4F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58D03D-39E4-4824-B47C-834E775839B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4C355D-88C7-4EF8-9FC8-89F9FA5499B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AC922A-06E1-44C9-B2CA-F5B7EBC46D8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3FA189-A2A2-4C08-A105-1E4ABDF3B15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E8F44F-9585-4A75-AF36-A5D3353ACA2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C5D9FF-024B-4D1F-B14E-F8D9090F326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A872AB-0C24-4E81-ABB7-BBE403284A4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4A30F0-EA34-40AD-8459-5318EB0D54F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64102B-8D96-4CE2-8C00-1E0CB3145CA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CD62D0-1A58-4AE5-A77F-2D83894E565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797391-9688-4B15-8EAA-0223F356A51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A8CEE6-AD9C-41D3-B52B-3D459E78DA3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C35AC9-A934-4AE1-B9E0-F60BB37A29E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09F59E-3C3B-4344-80E8-AB94C3982C6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D2F108-9F8F-4F45-B8EA-236F7A730F7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8FE917-104D-44C8-87AB-ACCE39CD325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86AC82-3DFA-4910-84DF-370EC716C5F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4AC724-060A-4D39-9EEB-43BA0D4F43C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D8FDA7-E836-4D6B-85C2-3B5DF3D18F0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00A421-9F9D-40C7-98E0-06865826D66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5DF954-9764-46E0-AAD4-568A9ABD7FD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2FA13B-A6D9-47F8-B425-8D306CC0D8D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30259F-6EF4-44F5-891D-90947820A3B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C29E4D-B99E-426B-A372-EE4C3FD9D61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BA6E9A-3FA6-49EC-93C7-A78310467A2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59CD8F-D805-4339-98ED-B8C2125AB55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3D7E8E-4616-457E-B363-A0C88C81FF6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A94605-F86E-4C3C-AC93-41B16A6A8EA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7E6E33-85E7-4D80-BF90-4696C6BCE95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61549F-F7F2-4616-8241-6FF58E10A32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7BC038-6A75-4E03-A00E-190054FD308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834A39-8C06-4DFC-9162-69F9310EE9D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246A80-AC0C-450D-BA10-264391E0F9B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31385F-44BC-40FB-B1FC-11032D777F8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555AF9-5929-4576-9EA0-262C2CD81D7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001139-1CEC-42B9-9DB5-D5CCB82FF94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3C5319-9C2A-44B1-9724-4E44557A7B4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4D9317-BA34-4287-A176-DE02FB3C9C8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AFEACE-90C5-4DF7-926B-BE87DAF3727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2C84B4-00A8-4309-9E43-9EBB58B4A81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EF5CA7-3B7C-4DC9-8EFE-154EE036B9C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6F1B2D-DED3-4F5D-A6FB-55D998B1A09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1F4689-F29F-4218-BF53-AECB6411C56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13BF80-C8B2-4B5B-BA5D-C6505004F91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5CE518-0B03-4614-8882-9F8396DEFE0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274B96-055B-4CB7-BCFF-00D7665C9B6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E952AE-A28C-4FA6-99E4-9A51F0D09EB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EF7602-915D-42D9-B670-E279C25D7B5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2AC580-B141-4BD5-AA23-3C2C9B28B79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9F5A25-DDDE-46D6-8495-32A689A28F4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882FED-E392-4F13-8894-D330577CD00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85B28A-188B-465C-805F-D7D49ABD53A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7F6984-170C-4386-9EE1-199665D91D1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500C0E-8619-4A26-9A92-3DB0961349A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2CE079-8F34-4BF0-9E16-EDFBD2A6B85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F0167A-1BC1-4804-80F2-823717C9C14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F386EE-5DC2-49BE-9B17-F8DB2DA23F7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403FB4-76CC-4137-882A-0AF5C5F5A63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8C591A-A41A-41D7-9B2F-6502A5F0231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B34A37-AAA7-4AA1-BCE8-B34AC3EAE14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61EB8E-A39C-48F6-8605-22A8D7D7258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65C159-5C6A-4A3E-A2AA-06424A6684F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A6AE10-4805-492D-BFBF-9FDDD3950D9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7CBBF1-4C85-41EA-A721-8DE9F22E734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71A901-16B6-47B4-80B1-5D4D2E9A48A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CCF372-D231-43C2-8946-C6430F040A7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C4818D-B648-4A8D-86CA-D23ACF0A442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9805EE-8EFC-4C9E-ACA2-348790CCB29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EB9965-D431-44A6-BBA4-F07E21473F6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6B9F20-494D-488B-B4B1-1E53A1A9541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0573FC-9107-45DA-BA44-350C4FE8339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6B5A91-9120-4428-9181-31321326BBD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75A773-405B-4E0F-B318-18A1D6C54F6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CB3953-66FF-446A-A8F9-AFBF28F1752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7E2394-4826-44DB-A9D3-8F7B8F37C7F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3CE9EF-4384-4C6D-8204-05C30FDA0D5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2E507E-2C4F-41DA-B9D8-26E9C346E6A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B14D50-3007-40BE-AC59-3BA310EA432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8C3BE1-AA33-47B6-80FA-E6A8836D574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AAD28A-BB2F-479D-83C7-5AA02E08D99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B338E8-D659-416B-9571-8A6D2E611B7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928E40-273F-4384-A09D-F0643D4D757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2F2E7D-08FF-4E3C-8B18-5B5C242F2F3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236306-774B-48D8-ABAC-FAEEA024E53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6A8C75-39DE-48D0-AFA1-3C3A067177E4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E76B45-611D-41E7-8EDF-F089957053A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D98CE2-72E7-48D4-A7D4-82DD86D5C57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D0779A-8690-4803-BDE1-74C0112CE79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0F0FE8-37DE-4267-A222-2F2EC046821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A5FC28-0B16-47A4-B6B5-CB5A5DAC67E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57B321-D342-4C2B-94E9-551D4201E9D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CE55A5-7394-4481-9150-D5F15AAB514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273E18-2681-4C39-9B09-965BDB972B1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97C82F-7442-494D-A06E-7E4A0CEF58F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27B4F5-EF1B-4B07-B0BB-93CDE39FEEB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958216-A8A5-4EE6-86EF-D0B3D15C708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9D3A51-2976-41F0-ADF2-81A5342C115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EB4075-56B7-4642-84C1-624AE9F81F5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C193DE-7C2C-4D86-8861-0B08F544DF5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5B9385-BB00-4E82-96E0-6DF7EDDFF7B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5EDA54-4062-4A20-9FBA-FA90A748F30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BE7889-2105-41F8-AEAD-BBAE9F38657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AD6E0F-4D1F-4740-8B83-F9FC3043B74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94FD89-896B-421D-BCFA-77485A2BEFD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444862-9533-4DE1-BFE2-F997A956521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9A6C94-34DC-40A3-ABDF-1B9AD243BF3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F50596-429D-4832-8DEC-5B76F6DEB7D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DC9F76-D093-4F08-98AA-E45376A0E75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405B4D-47F2-42DE-8D8E-92819D19779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876BBD-87A5-4700-8338-4FBE1E2F0E6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6078B5-4FC3-4EB0-AD71-502012B80CD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69615A-7AC7-4A6A-ACAF-204D85306EB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F86193-6D3E-485B-83CF-F621E658A3C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5E4962-2EFA-4CE9-816A-468E7BCD33D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3E8FE0-33AE-44AD-A4CD-68E0B826D7B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D35AC8-1504-4363-B937-4F09A3EF506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C7F4AD-2291-4701-816F-E7D5630F7CB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173EF5-F65A-45D0-8D30-7D44DB7D23C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9E0E96-EE52-41E9-B0A7-0B01D3ABD8F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0F8F58-29DD-4114-BA73-94EA21D36AB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210EEF-B3F4-4673-AD34-A792DC3A10E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84EDB7-0A65-48FF-A0D9-D986E9B2407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3DF212-36DE-4EFE-B87C-D1C199F1AD2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36280A-7ABB-47BE-B2B2-EE15ADF4D05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84FC78-FD4C-4FED-ABA0-009E66377DF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C1B95D-7D04-47AA-9E17-B0B7312D436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B2D0E3-FD25-4D35-8DDE-C8D01DAFFE3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951565-A89B-4359-B9C8-BDC19EDD4C7C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71DE69-688A-40F6-A7A3-3A29BB013B0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384097-502E-44EA-A6DC-17904A4395B8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06FB7E-E957-4BA9-889E-F2F1A6527383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0C30A7-CFD2-4F50-B652-4862FDBC125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282843-9FA3-44BD-9EEC-E6133CB9FFAE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CE5144-84FB-4A54-83F6-0A6E884F2F5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94BAD5-F35D-42E1-A72E-088D820712B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823CE6-C877-43C1-96CD-19DAA45DDC3D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B313DB-9B2E-48D4-B2F6-2BF172BB80B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6E7471-4F96-4064-A464-CEEFFF5BF05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8D4C06-7C12-4F6F-A38C-DF78CEF3483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ABAE79-5D9C-42E3-9ADB-E1D5BFA7373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08FAC3-0D45-4F30-99B5-663EC87A6D6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D86E33-D43C-4E9A-9B90-BEED5F0BF856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6FEFF7-5FEF-4590-B5FE-AE50AD47A6A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EF72E4-72C1-4A67-BCAB-B8433573CD5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12A421-DC7A-418A-B5D6-665BFCB999B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30807A-8E70-4BB2-B1B9-19B166CB1FA5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244AE7-E368-439E-A29B-90916529972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F188D1-AF2A-4EFB-92D0-725D8E9884C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6A349E-7A45-4A0B-BC33-120A6180695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084609-03B5-412F-B766-51DB6A29A5E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9DB34C-964B-4855-BA03-7F2DD719F5FB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7526EB-D790-41AA-9107-4ADF449DCFF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828F98-E619-4974-BC59-F968E51F9E2F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277808-0DEF-4414-8D85-7C24C364280A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A9BEA6-BBE7-464C-949F-DD07231164A9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651B7F-AA28-4F03-AC92-F5F9797C6E62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9F5B51-3B6E-41C5-8B5A-7F64BFEBFAA7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C72356-2CC1-4BD9-9560-2801EA6CEC41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DA703E-44F8-42FE-9FAF-1C15A20377C0}"/>
            </a:ext>
          </a:extLst>
        </xdr:cNvPr>
        <xdr:cNvSpPr>
          <a:spLocks noChangeAspect="1" noChangeArrowheads="1"/>
        </xdr:cNvSpPr>
      </xdr:nvSpPr>
      <xdr:spPr bwMode="auto">
        <a:xfrm>
          <a:off x="10763250" y="0"/>
          <a:ext cx="304800" cy="304800"/>
        </a:xfrm>
        <a:prstGeom prst="rect">
          <a:avLst/>
        </a:prstGeom>
        <a:noFill/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0</xdr:row>
      <xdr:rowOff>0</xdr:rowOff>
    </xdr:from>
    <xdr:ext cx="304800" cy="390525"/>
    <xdr:sp macro="" textlink="">
      <xdr:nvSpPr>
        <xdr:cNvPr id="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622EB0-402D-47DE-95E7-CD5DFFDA012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90525"/>
    <xdr:sp macro="" textlink="">
      <xdr:nvSpPr>
        <xdr:cNvPr id="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475F6A-16A7-4D32-A639-DCA908267E2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85D914-5343-44B5-98B4-849B5EFB16A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B51C5A-F38B-4081-9E89-DBD279B3779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DE5CEB-9B47-40F6-BBD3-BBEDFC2EA60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B01081-C472-4A5D-867F-9E4FA646E0A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F61539-0DC5-42CF-B836-8F8F5FBDF63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EE3FA5-DA23-4A29-8096-3AAA622D3D8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E77920-F4A6-482F-9C09-49777F0BE41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9E0219-E53A-447C-BBBF-3ACA430DAC7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46C601-A868-47C9-9DC3-7268561C3B1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F9AA84-1416-4FAB-A9CC-2483E29DE37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F12FD4-C5D5-49BE-805D-2D525D6A21D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617812-6D85-4401-887B-40758A54B16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5A65AB-4F46-46F6-B7EA-4E5BC44250E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9FABD8-C9F3-4745-B17C-8749DB8D5B2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133811-C2C3-4FD1-86E0-FA04ABB19E8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C9859D-60C5-456F-9A28-7E8D27E455D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11A425-9736-4922-97D7-CAE557EACED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0E870E-73C7-4E0B-8C2C-8552B3ED8CA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B9B935-A400-4C62-A17C-0BB2C12F2A4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80A526-4397-46A6-8AFD-623120C7B51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EBB77A-217B-4C5B-A073-7DD3CAC433C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81320E-D256-433C-907F-6A88449F67F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95E205-E81F-43B9-B8B8-0788AA4C909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D678D4-95D9-49F6-8E03-5FDACCE8629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00AAF2-A9FB-4221-BB20-2319AB59771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CD3D2E-877D-4384-B69C-FF0BD2C7006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9C5A03-4AF3-4B2A-B8B8-B5B828E7E6F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26ABAF-B7F0-487E-8135-3D660857FD9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B36001-0512-4AD9-BE5A-D4C58711BEF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1FE981-9340-40C5-982B-EDD138E2634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841F5E-E813-44A1-9D0D-6577AE4A132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5E288F-F4AB-4620-B65B-2996C18179B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673B0E-EC84-4CFC-A99F-27188B1F95D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4C603E-2BCA-45CC-A0F7-DC5C375D854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3D649F-131C-48B0-9693-0992635973F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D71408-D1F2-4DA2-A9E0-43D4A711E82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F5E2B9-DBB6-44DA-8C80-C3C1E386790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92728A-A02E-4566-A455-C0DF42A885C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B1B4C2-3480-4893-BD8D-B977BE0B8A7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83C882-A3B9-47BD-927A-938461711E1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5FB890-F154-4E80-86C6-77744FA56D4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71DB78-C70C-4A1F-912A-810E999CF98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697E23-D01C-4906-9BD7-95ADD402C30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0F8A75-73B6-41D0-A11C-6BC84879210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DCE167-1733-4C0C-901C-4458293295B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33236E-427F-4ED0-A06E-6285664148B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468BB6-5ACB-4615-8F90-FF941E6C0A1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19E4CB-61D5-43D3-B787-B05913C627F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EBB6C9-83D8-4496-BCF3-EF8910AE2E5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9BF956-6E06-404F-A328-0CFB94233D6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ACD75A-4CE9-4609-9FA6-3053E2752F6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6D097C-17B8-442D-B60C-BA09217137D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A66582-9C51-469C-AF37-1852F13D79C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3CA078-A868-4826-9FB6-09E0C4D08FA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C34C8F-EFEA-42F9-8100-C1C634C60FF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012B28-AB05-49E3-B743-BDAD47538E2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A557BC-10A2-4AAB-8339-E05461D61C5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FC2CAE-2425-4339-8A33-95ADC50A47F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2123AB-448F-4175-9E4A-B2B1C240871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7A32B8-7070-40CF-A1B2-AACEB1EBFC5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823C17-238B-4E9C-80C3-8380C214FFD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6B77FB-C69E-42F9-96DF-6B2ABDF719E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14AD57-623C-470F-84D9-536FC1E2FCA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F86FC5-E6F2-4FF3-AE59-9421EA6F731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78A31E-DAC9-4877-8EDC-44FEDE82CCC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4D541D-25E6-490F-932F-71515F24419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8BE062-C744-42F5-8B6D-553067DF8AE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254F95-56EC-4851-8281-FB16EC3331B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021BC3-7C12-4A96-9EAD-9866F22D4ED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C8394C-CBF3-4354-A11D-5D196E0565F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BACBDD-01F3-4A34-AEFC-6723F6E672D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30A4D2-EA33-4524-9BD9-119DEAFF29B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4C8D58-F7E9-4D7B-9A76-011631CD80C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4D4305-05BC-4C83-8F71-51847DABD8D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690FBF-135B-4326-A825-A3020AAE295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7E4DB0-80A8-4BD1-9AFA-D70E4ADE787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C30C8D-D7C4-4B47-AC10-5AFB1982BAA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857A6A-15FD-4ED4-A95C-3DB6BF28CC3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77EEE8-6113-4E1A-8D46-BC423B9A3F2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74F099-99B2-4680-A731-1446242C359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F263A8-8F1E-4DC0-8377-DA4A08C5F87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F04BEC-E605-4918-B510-88F1506374D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CDC780-7F61-4E95-BA61-4322F4700B0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B8491C-0AB9-40A4-96A9-061E6FC5818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F657AF-4BCE-4977-B4D4-30D18A454D7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1777E5-BFB8-4023-AA5E-56812445134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F86E45-F0B1-44C8-BC2B-68A0B349035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0164C6-501F-419F-BCD5-19F9DA00113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A9FA60-0D0C-4EEB-B4F8-B8292EBBE42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B17C94-9105-4F07-AF78-9CD6C8145B3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464272-112E-42AB-9B6F-47EFC59C406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092BA3-5A46-4878-A0FE-E7C38ABF31A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6CC8F4-5DDF-46CE-9B26-52286EB325D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741723-39A5-4B19-8C99-B2065041B96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1EB2D6-A89D-47CC-A0D6-C46C201223F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5245D2-CDD0-4C1A-9654-81260AD7189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505E24-10BA-4596-ACD5-A2E4B19B6B2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23F2E3-1618-4747-9A50-BFD4EB051CE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B0B96F-326B-4671-8912-C37077DB291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863D39-7D04-49F6-A4CC-FFA35585E64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71A675-2A7B-4901-BC42-C16FF1FA06D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658A1B-1717-46F4-8DEB-3B60ED3B0AC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0071DD-D42A-4347-9FB1-1EC722DA332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FAAF3C-B837-4837-8DD4-53D72598E89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BE9671-D7B3-422B-A560-7125F75FF71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7F5DC2-AE7F-4A90-A17D-4E325B94B24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0BA5C7-8D89-41EE-913A-65FBDD04807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D6E97E-5F4D-4AF8-8E2C-48464BC364D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F41FEC-9602-4ED4-8437-543FF819B36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5B8BA0-1C15-4AB6-9BFB-3C81E4345FA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5A1348-D12D-467A-A633-D41E1B644CA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1A1959-59ED-4282-A5FA-6E17B1EF1AE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DF5B8C-C093-4B6C-9DC3-8E3BED8B49C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433E09-89C3-4D4B-BB87-DAE5480C7AC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1ABE2E-23EB-4522-B77D-29058A24329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82DFE2-FB7A-4A37-BC98-4E81CF190C3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28D8CE-F5D7-4555-AA07-AA3D56ED4A9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B19FF0-C00A-4B6D-ADBD-BAD9E9DD81D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DA0BB9-F8D8-4EE7-8E86-63DFDAC26FB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106CB3-5722-43C2-B465-DCF967B7132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276F08-7EE1-4B4D-8650-B626C0E2B14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F405FC-0075-4F0F-8FEC-756541F3E8D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A039B2-3527-4188-8ED6-7FDB0F5CD88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72CF4B-9353-4878-94B1-3610DF8F8BD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22BF56-966E-428C-B107-9F5261CFC6B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D459D4-0F01-4363-8EDB-24886FA7E5B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8F5EE5-C324-43A2-9579-5AE5EDF6EC6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ACC35E-25B1-4B2B-B8FB-C9CC7524899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F7573B-3D3B-40A3-9975-87C19C5B1F1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EA5966-E192-40B7-8BCD-2514A2C67EF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DBE5A1-E1D6-4CF8-9F9C-1FD7D391D54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61E981-C93D-4E42-8C3E-D1ECCB5785B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76B46D-BCA4-4366-86C0-E3C35197F85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829B78-2D2D-4D9B-9819-757540294FC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000185-EA03-41F4-8356-647E5CD3F14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3C4BD4-090F-47EB-AF47-B66D816EA98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D17BEB-D692-49AD-8E66-3460E08B7DC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EBAEE6-DF97-4C35-BA81-4AFB069A30E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613A40-A354-47F0-B02F-E78EDA4CC9A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9DF5E9-162B-4FF9-B131-B1702D29B13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4C8945-5D0E-46EF-B4C0-6E468287C3B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3CE761-B763-489A-B772-CF7A874D3C9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C4413E-6A40-4BC9-9583-EA17BB5467B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7CB43F-6037-42A8-88CD-B19F44ADC01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BB0805-916D-4678-BCAE-890ED4CC8BD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F0826E-9F07-4883-93E0-E4D218D07E9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50E27D-BF6D-4167-B369-B0219F874C5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83DFBB-E5D0-43E3-A2DE-E5622097C65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62F0CF-D475-4376-AFD0-DDE9F0F871B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ED17E7-66B0-488D-A6B4-B8F9A537740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A5B2E1-1040-48C4-823B-679035124BE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1843ED-26F5-412B-8CDC-B5FD8578B5E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F84217-A6C1-4EC1-BC7B-8EF120C6993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12189A-4E2E-41CB-8FB2-CABA536DC0C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FACDFF-54CE-4A89-82F0-9385AC70633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50DE1E-0308-458E-8E44-05251199976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3AAFD9-8996-4BF8-BE51-FE8853F9832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E8901D-EF14-4A5E-9427-F4E79E90AF3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10265F-508D-4D76-B298-D7B3FC18D49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EAFC7F-1C84-42A5-9374-DF3F00B36A9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B1C0BF-878A-4AC0-B185-9EA5F3D1629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772B21-731D-42BC-A58C-B105991220D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160B55-A56E-4EA3-AF67-B50E0963A47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8BA681-20F4-4051-9A27-FFD1CED723B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BBE91B-9093-4DB6-84C6-34F5A39EEE0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15E6D1-039C-41CE-9900-F8791452A10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7FFEF6-478C-4813-AC25-82C43B95067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D5EAE6-E2AE-40A1-902D-B261986A1A0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290B71-18E0-4DE7-8026-60FB15605BE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CB55AB-4E7E-49D5-8FE9-2F450478DCE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9A6F90-4FEB-427C-B1E0-E8F6F0C5F7F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C7C29D-1A4D-4D4C-A808-C1E93D287EC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2A0F26-6B7B-4A22-ABD5-A08F31E25E9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A56AAC-21FB-48EA-9FAB-61E56443D59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1890D9-17F9-41BA-92AE-BB1D425CDAF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861982-E221-486B-A77F-8F2E41D5699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CB50C9-71F3-4956-BB98-F7CF14F70EA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9E8816-FDE9-4E90-ACDB-C4AC722BFB1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5A5E9F-8D96-445F-8F34-561F422A882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9F14AA-43B3-4CC9-A338-9C65B342542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181235-B529-436B-95B4-CF4F139EC41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31111B-AC75-475E-A8D5-2879FF5705B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333BCB-2247-40C2-AAB3-3A1593721F0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2F42D7-3050-463D-B9EB-7DD4A990BD9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3546D1-8823-42C4-AA4B-B314FE677CD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D73F28-3815-45BA-8A84-6C98BC7A79B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7F8CB9-694F-4B3D-A8E8-C36C40A7063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19FED9-9A47-4159-A035-6A53086C769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CECA39-C7C7-4085-BF2B-01D32E49A16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95EA8F-783A-4410-A76D-9E8F67EFD01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3DEA3D-6CCA-4996-9316-346E525ED41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33E4D8-FE2B-46E4-B10D-5E381711959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6704EF-144F-4568-8E5D-684C3E85F64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EDDC4C-55ED-4250-90CD-D4CA9FFADF0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A5703E-BFCC-44EF-A418-EFE52542C77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2C48CC-87C3-405E-92CF-22EA90F0485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3197BB-F60E-4503-84AA-DBF264CBF55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585580-75BB-4701-85EA-0B75CB87828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90525"/>
    <xdr:sp macro="" textlink="">
      <xdr:nvSpPr>
        <xdr:cNvPr id="2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6F920B-6E4C-41D1-98D1-4E764AF44F2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90525"/>
    <xdr:sp macro="" textlink="">
      <xdr:nvSpPr>
        <xdr:cNvPr id="2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674457-D4C4-451E-B3DB-9DEAB7BCA80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CED85C-C4E0-40E6-8AC6-3078959AB8E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A65463-BD27-47DD-B646-E462C8838B7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41D51A-7B7D-4A5C-B464-06EC9C7E53B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E5BC66-F819-4326-9E3D-54476D72F4E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6341D3-AA20-43B3-A580-B4346185C7F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737EEA-8531-4CA1-81A0-0EA8FF387B7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5964C7-FF62-46A9-BFDE-D2C2DD106FB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2C3FBA-9F52-41B2-BB8D-80BF72B118B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0735D7-C3CD-4F22-AFEB-5C9D95175A0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78F47D-0D33-4A3F-A6BB-A750A29AFE5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FA086C-FCA8-419F-A825-B8C7A183E68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11EBB8-30F2-4ABE-BB78-1264ADE88F5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5D502C-1DAE-4560-B9D2-1F9F24BA889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9EFE3E-83A8-46BD-84CC-45E06B78884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B93DA5-B3BB-4F4E-857D-62E644955AB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34EDAC-D9E8-4213-9FCC-43A9DE2735B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0099A4-7B1B-449D-8F21-B3F72C8A8F2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B81A55-36E5-4861-805A-1F8629A326D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F70DE8-554A-4A37-ABF4-DCE78D80F37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36494E-272A-466B-869F-3D6FF769E16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4A5746-F313-4769-9234-62800CEA889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C529E7-7EBD-429F-97D5-3BA2A5B4E45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329DF2-A531-4524-B429-74D3B5006F7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0A03E3-7626-44DE-98C2-9492334A5BB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E218B2-0076-4011-B929-1504FCEC22E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2F6AF2-097E-4FE7-8067-3C87EE63D04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42E84C-7802-4612-BA53-BCF1772815F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3312B5-D584-41C6-87AB-C53BBAB862D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25904A-18F6-4941-B537-634ABB3A17B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125AEA-27CB-4919-8166-99B0E78DFE4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20084E-5C06-47C6-BFBC-8181128BC17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AA4A8A-0451-4E0C-9093-3B74A7C378D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DAFC46-7FF5-44E7-A6B7-B983C1C559F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87F15C-166B-484F-B84A-C10A0F742B5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02D316-55A3-4023-87A6-4422BA1A9A5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F514AD-4CA8-4383-B3DA-8B55FDDBCBF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26EE9F-26F4-4648-A12D-99D6D8957D1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A611CE-CB22-4E2B-8221-AD45FDF49CC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C41F81-8BF6-441A-8CBA-648CF560487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27E03A-23F7-4061-8B35-39DDD4C0763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467321-847F-468B-A13E-30B46C6D2C9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ACF77E-D536-40AA-9E32-4CBDEA93A64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344D6F-BC44-4E88-86B7-DE28D480954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B05819-C0C4-4737-9F3A-AE495EBD73D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35419F-5E57-4EC1-B75B-9519B372FE0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4F5A59-8C7D-4CC4-AEC8-5C159254A35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8ED591-DA7A-4C5C-9E70-CD7A96120B2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549ED8-FE85-4BA8-A0B1-B9A3AE6DA7F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901F6D-72A7-4CD9-A7F5-6892EB1FC6C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71117C-5C08-4C9C-809B-1CE8D93B71C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E78D37-5CAF-4CAC-A5FB-82B3D6953AD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8DF335-B23E-4730-9D0E-6F3D4457951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77C219-7CB6-4B75-952E-A3C39F4A7CC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2736CB-F6CA-4CF4-ADE5-A8A1528620C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9DADB3-1863-48EA-9F50-24FBA0F66B3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514E09-2F95-47A3-A98A-0D6FB0FF454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25036F-5D65-4F4D-826B-CB8C9BF702C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4B3D6E-FBE9-485C-9B7A-0A07BF8EF0F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B2F289-5A72-416E-890E-45F9155F6D8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FFA374-089E-41A4-A459-7608589606C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F05AA1-758C-4045-891B-32700130EF4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F95D14-8946-4506-A1D1-ED01AB33A1D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FE3AF5-0EDA-4DEE-B4A8-A24A03A9FD3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BE72C4-1EAE-4488-9A0B-C5E56B8C593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DCFF2C-ADF9-4F01-9827-81C543E0FB5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E7696B-8478-4EDA-93A0-21D32E7D819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49173C-C3FE-41C8-835C-CEAD2554288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A6DB95-8CA5-4E83-AF5E-9ED396844CD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BF7157-54CB-4925-92A7-441F5CF97FC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3B31E7-4883-478C-8FFA-09959D9A76C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AED758-BD15-4678-B008-37A79A71585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3949F3-6B28-415A-BABC-DDC7840EF2C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193686-3205-4F1C-9993-F7AC0A69DAE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97F4B0-F55F-4ADF-9DF1-D1357752F2F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9F9E89-063F-48C7-868B-00E47DB4592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B95C64-EFB1-4A3B-8948-7741E001D39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EB48CB-D8E0-4070-B242-339A62E8772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FDC5D0-FBAD-4D36-B33C-16B64391D0B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2BE10C-91BF-423A-978B-E6148518AA1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7434F9-F759-488B-92C4-C802F5D7EC6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E8664C-E6FE-490B-8BE2-5C2EC1FA0D9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CC0137-D27F-4D9B-902C-B7C0AE969D3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C05755-705C-480A-A5AA-DB65D9386A3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13313C-E214-4FDB-A1E0-EC8EAAB550F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26C6C1-32CF-4229-A414-B0C1E393863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5A1C06-140C-486C-AB37-9BD868E9369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FD3F08-FEBD-4AEC-9296-E562C6548A9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DB5EB5-8DA0-4D4A-9975-F37FE76651E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1336A6-6139-409C-A3F1-A97282B16E7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5F6E29-4EA5-494B-B368-31F206BFCF6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3B5F20-670E-4A80-A31D-B1FAE0D37E7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30F229-DFF5-47E0-9F20-5207550F161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1B3535-3691-453F-A1B5-82773C1DCDA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EFADCF-9BCB-4F7D-9AE5-7CD168E6DF7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D9CA74-F069-4DC3-A3B9-071C96D4944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722434-4E2C-4C7C-BAB0-73EEC0566BA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112319-537B-4628-97A2-D1783198CEA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173B56-C7C4-4ED3-8541-AEDA6C3EBF5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5697A2-13CB-4371-BF9D-FC32D68993F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03DC01-2768-46DA-A1F2-3C7A39EF34F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BE2129-724C-4465-860F-541B7E42A25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19AD91-8F6C-4E80-B221-7A51B41136D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FAF1B1-491C-4D58-96AD-CF2912DF216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BC353E-4FDC-44BA-8B2A-ECBCC3E4936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4808AD-6CA8-4216-A21B-5E7130F0BB4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E38EE6-E863-4C1D-B346-2EBB37DCBED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464100-B7BC-4184-9677-CA129218569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416ECA-131A-4F15-823B-E7F0A128DDA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F21817-1FC9-4060-AFE2-C6C4B838999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E54C8C-3FDF-4B98-B460-93C9487F604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463686-B982-4280-80F7-B222940A9B5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8D3196-70D9-46E2-85CE-6E38EBBCF1D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AFE419-4EDD-45D5-90C8-FEE94A754D3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DE02C6-8A70-4B3E-B7E7-15097D4DEC7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1FE7C3-18A6-4C2C-B940-ABFBD21E681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BC79C3-5697-4169-8A24-08D4710887D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CCFB7F-4195-4750-AB35-A875E0A5D80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092DCD-3DA1-4E8F-BE7E-D8ED8B69C61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B7BA0F-85D4-499D-904D-BAFDC21BB85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0FE2D3-1D69-4C1A-A583-8F60CC0AE03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9EAC84-65CB-444E-BB44-A74D8F6D5B3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32DA98-5830-4A64-935E-8C533DCE475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4CEC43-9C42-45AE-A83F-C28AA318CEA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A3A4CF-CD70-4B59-9DC9-656BA854D13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2A116B-88D9-4B0B-8A01-6331ABD2BF5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990C35-A149-4973-8C2E-618FEE3B1C2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86433C-2769-46B6-ABAA-51D3DAF9318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A68D18-A228-4360-A32F-1627662C99A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88EAC3-C1D3-42FB-872D-0F462661492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79917E-D756-4AEF-8EAE-E02835EBA69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0864B2-75D2-45EE-B75C-4A7983C8BC4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1221EC-3CCE-46AD-BC44-F4712C2397C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D6BFBC-B2C8-47B4-98E7-5E46BAC5CF2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84B021-29CD-4004-A2F0-59546746F97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031CE9-6D07-4D35-98DA-C0BCF4AD19A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F89678-5AD8-4156-968C-27D28777D99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A1C879-8E28-4945-88B2-77B3FEC5EB5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E96034-7040-4243-A950-9B56F73682F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788C24-408B-4946-ACD3-D5762B8DF33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AA8759-DBF5-45D6-AADE-95623DC40D9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E7F450-F6A0-47F6-A863-43DD00C7D25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D3DAFA-8763-4627-8EB4-47297E0B358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9FC9CB-51DF-4623-A87F-F0D617DBFBF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524565-D03E-44E3-805E-179EE8CA4E4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A64BF6-CF35-4892-AC96-C80598BC688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F938F0-B8E2-419F-91C0-3194965D9E5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BF3D6B-0FBB-41E9-BA52-BFF22C331D7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6D665A-FDE5-4F77-AA18-6D6E5BB0759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895E5C-D0FF-47A9-BEF8-22A199690DD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2BB9EF-9257-4099-9CBC-D9257736D6E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94F3E9-F8C1-4C47-B174-921C04C1B95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E4B33A-D92A-4A65-B2DF-EF14724A377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400E11-595C-413B-B4B6-9B616A3FE77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F4B53F-3B85-4AAD-8D62-A2778379436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BC60B1-71D5-4884-B017-1895E63D9C0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667FE1-0DAA-4C98-933D-770D092446A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9F1A6E-7CEB-47B4-B3A1-B98F2E164D8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7FF426-A657-4739-8476-0D6EA32A1D8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42DB20-A43C-494D-BE59-4C6FA2E1A58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7FDCEB-5E96-444E-8F7B-BC7A4C8265F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62628A-541E-41AD-BD2E-4D887A6007C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61C30C-F600-4C78-A502-50D3281A0A1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C8D07D-65B5-46B3-A5CE-B9800A70BC6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1A199C-716F-407A-B433-9CC7B1E0BF0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8469D5-8C02-4DC6-8BAB-E13B8EEAFF6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CC44D2-7850-4483-AEB5-CC46A3DC621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DBBF73-C821-4C86-B7C0-48E563D0101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3A5ED9-DDCA-4CFC-AB8D-3D12D86C1C2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4B8751-2E78-4547-A571-FEEA89AAB69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405544-5FDE-460B-8C20-EFA8E3D18E1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AA7EDE-6795-44B6-84E8-DAB57F961DA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573C57-39CB-4515-BC84-A1C1EC90403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9DC98C-F981-448B-84E3-ED2E00D34C1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66974E-A30C-4D66-83D4-2F37573D918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E4377E-FB78-4C2D-8F94-086685DFB14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AB287C-B5EC-44B7-9B10-AAE8F87B1BE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C6BC48-28AF-4068-8DFD-CD6A925DD44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36A661-9D04-4675-AFB9-596CAFD557F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4736D8-3760-42DB-B246-C40221D19F3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6D4281-BE36-4616-B057-C4DE2C12EAC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970CAF-FC4B-4350-9245-59D7CF70896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451520-0DBF-4DB9-91DA-B4A9FEC7502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BD4838-0AFE-43BC-8984-9B7A3A0B70A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FAE923-19C8-4DD5-B6DC-87BE6A757FA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F28E32-9AA1-451B-BA64-259DCC9D443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0DA5CA-205B-4CB4-9DCD-7AD33DA7ACA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D47271-5F2F-4852-87B0-6F8DE0F37ED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296F17-2ACB-4CAF-92E7-F16A6360ACE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E57782-D4E1-4232-A031-2F72C8DDE15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40D4F0-29E8-496D-8295-8694DA83801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4A12C0-C26B-4CA2-80CD-5C9DC3696FB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C15233-1087-4020-AD60-1E710CEB91F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0CA259-2229-4A2C-83AE-89082D1B2FF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585C57-FE7C-41F1-AEA8-21841B83733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0BF3C3-2508-4126-82C4-1DB5F6CD0A3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B8DBE2-3E87-4365-94DF-050DB8C5A8D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55693F-3E2F-4928-96D9-427AD43B440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29D49B-0386-463F-BF29-7E370890513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90525"/>
    <xdr:sp macro="" textlink="">
      <xdr:nvSpPr>
        <xdr:cNvPr id="4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EE387E-2849-4C81-B56E-E62A9595C9F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90525"/>
    <xdr:sp macro="" textlink="">
      <xdr:nvSpPr>
        <xdr:cNvPr id="4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C6BECE-B297-4B73-84A6-0D3ED418542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E57A9F-3D25-4FD0-8526-E181679C0B3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7F5C6C-95AD-4BE4-8FFE-D167C58C3D9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C1EFB7-6E9B-453D-8068-DE5DB510342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4EE31C-0FEF-490D-B357-26FAFED25B9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89762E-54A1-4920-A3F5-B50F4E11233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BD703D-BC6D-4162-A462-B8C15D6BCBC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93F987-15FA-4DA4-92AA-548592FA10C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B130C5-FCC1-4039-BE58-EBA82BC5950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AA28A0-50C2-49DB-AEE0-E77786CCF94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D0DCA4-1439-4380-B56F-145ADC9436E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E3A89F-3CE4-45BC-94D0-235DAB6CFAD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6F9942-78B0-4A46-94DC-D17D4A0CC1B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B9D6DF-6875-4401-AAA1-CA798A99503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5C2A64-2435-496C-81AB-33AF9DB97D5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B73791-55C9-4046-98F5-0414DDBEF16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E74382-ABA6-42EC-9D92-57691B1FA58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036551-45F5-4AC8-95F5-8592911037D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5DA5D9-D170-4B85-ACED-3021471FEAA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701F21-D526-4737-8139-D8CBFB37971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4F92DB-7325-4F5D-92CD-1223B636859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BF72BB-1C34-473C-8727-36B6C5C1679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ECD57C-8AF4-4611-AEED-BA0F5809D43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09F6B1-692C-498A-8C86-518483FDF29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1C4D7D-7430-4E9F-8A20-632D5E01531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6A944C-2277-46A4-89E0-F4D6C819CFE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4AAF5B-2C82-401E-855F-D741F737566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37292C-A74D-4FB0-B2F9-59A9024AA6E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54D71D-3F21-4B93-B13F-2673D1CE8DF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ADA4CC-1347-4B6A-9CEF-898DE6E4412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11A269-EC1C-4934-BA26-01BF504E386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B5AC29-C301-4132-895F-DE2848C5C93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FDC98E-7AF5-4EBB-8271-A7639087104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DB5C40-A7ED-4EDF-879E-4EAD490AA93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90D35D-F64E-46B9-B5C0-B07014B861C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3D3E1F-E388-4B05-BE4E-9EEF05F9991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2DE7F7-636F-4352-A388-6DEBCB77C5A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B04281-8377-4A52-9CC3-0ACCF668FDA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3B19FF-7741-439E-92F4-FBB419D97B0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45AC31-41C1-47CD-A3DD-70F95931F45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E6A50F-8AE2-4B9D-B036-9AA347A78A3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A690A5-FF68-4C77-B77A-BA420DABCE5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D95645-513E-4AA9-974E-D3EE994E49F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CD1828-5B9C-430B-9593-3F6DB192947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F33B9A-F560-4998-BB83-6766F2533E1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292743-DFB3-4797-B74D-0C52E2F0A53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7510AF-ACC9-40D9-8113-DF9AB3C3A30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9413B9-DBD0-4D83-90EC-270E38A2036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A4EAED-DB35-4417-999F-157395D3211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C93B17-F563-44E3-A1F3-715286DCC42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147B35-A0DF-43CB-8138-F44609E6392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84F586-D3AB-451C-B277-65FA6075E02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C58711-ED8C-4E88-89D4-F4C5342D9AC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609D8A-F8C6-40F8-97AE-D80EC932FAC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DEE360-3270-4A62-A12F-A201F41818F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FF05BF-126E-4E2B-9C1F-863331183B5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4CA310-79CF-4F9F-9BA5-92A7052650A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B024E5-0193-42CA-B6C9-C1FE5CD30BE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C377D6-7867-44BB-B47E-1DF3FD5E6EB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28494A-4684-45EE-81A4-D0C9A297B07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DA9017-C545-4AD8-A43B-B88BD43E5AB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766036-6712-4329-A7FC-C369BABDE1D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3FF583-A807-4DDF-94A5-7471C1D5663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C0C902-BDDA-4CBE-897F-0327B33B6CA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95F63C-E19E-4AF0-BEBB-13460551EC6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BD3689-2F9B-4295-9D9F-E3F1A896164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212051-C127-41F7-A676-8526D1C6C7E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EE7C4C-C42D-4C2B-8DA7-9E1C64339EC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C24434-AAAD-46E8-B98F-34AB55DD5FF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91C9B1-2715-4042-8071-BB849FBCBD8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4FE43E-8328-41E4-9C47-B94D97E4D8C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6A7836-46BD-466F-86C0-D7BB77D89B5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FA9D80-F486-4DA3-90ED-E606FA314DA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CF291B-DA68-4CF0-9C3F-CA49156995C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5D829F-DF01-4826-9B31-41CFEE960F6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1213B3-ECD4-4D16-BE3B-B104F85A921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8A5DA0-127D-4697-A965-E277F02FB8E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FD858B-72F1-4812-8EFA-C921DECEA6F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16D6CF-3E99-44AF-A912-036143395F4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C534B9-8491-4FE7-9B96-A4E594B4182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113080-EC79-495A-9418-350514FEC99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3E206C-8947-4F22-A535-4BAA699C52A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1ACC5A-EBF3-4E95-8715-D65612388D0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FF0AAA-43E3-4799-9744-5554005B568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96B732-51B0-4C3A-86E6-AB7A22EB8D6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8658EA-DB58-4BEC-9D17-5534461280D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C72EA0-A4EE-4FB0-BFC8-47F54A0F0D4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F5F551-A0AC-43F4-A991-289E6722F9A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AC80F2-E57C-4A05-9CB4-8A81A0B6A0D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083D7C-1D07-4D31-871B-2D590C31548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8900E4-2355-4AAB-8C21-1E9623DFC28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E5E33D-B468-44D2-ABF9-EBA5EBC2611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391AF8-8B9D-4EEA-872E-514FCE427C4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1AA4C3-023B-4D6A-ADC7-A74E2F4A179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192E88-6FF9-45DB-8664-B3FC93DB325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FB2D2E-B4EF-476D-B79F-4EC61CF3FB2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BB1B1E-CAAA-4B0D-A08A-6231631220B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C9B0FA-4D84-45E9-88E5-8C7D506544C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070838-0C23-4487-96CF-9AB17007B49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8A28E1-AE01-4026-9023-75B417935CE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68E6FA-825B-4C31-91DD-270CB760F3A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2E421C-71BE-4062-80CC-F49CC643B53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E7DDD6-03B7-4B20-8389-7C5A9E69E1F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39F4D9-5665-46F7-A2C3-6FD0CDAAF03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619437-7FD6-4159-8598-42D8D8B2416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6034F9-2DE4-4B49-9FB9-A99A7323D30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2A41BB-B3E7-4BFC-9242-C125B1AC1CE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7ACD6A-9531-43E2-92A3-9EC0825F382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3DB0D2-E555-4DFD-8514-97C772D7563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675AAA-FDB2-4731-B8A6-114FF0DCA74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0B6220-7CF1-4249-A478-E33FA2CE2D0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4CCF3E-CCD2-4FF4-A8DF-7AF06A62BF6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ADED82-CD9F-4D17-A85B-95BB83DE72C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98D32D-C9A2-4646-8CD9-81EE0C027CC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E03514-3306-4982-BA98-82B9DB41C82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ABAF7D-8886-4F10-8441-FFCE47E7DA3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47EF4A-10B3-4609-9501-D1AB71E0F92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4E5775-0501-4B7B-8005-E453033CBEB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94A1AB-7737-44EB-A784-CABDD8BF947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1E44A7-DF65-417B-862A-2F315029C6F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91F8D1-EB2C-460D-B313-846FC9D2D0B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0A07E0-2F59-46A5-A707-6AF5CC42C65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DA7CD0-4BC6-4921-8C88-31D9442295F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F49596-0E29-408B-9F85-B030B0F7FC1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C96630-E6C1-43CF-8F76-C2CA8611BD3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268A77-792F-4AF8-8402-F768063C2B6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B89F33-ED69-4483-873A-704E1F282F1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569867-62BD-4306-92FF-15EC942AA57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E4719B-F239-40E1-84D1-521DCA6B6E0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419049-64A2-4FBE-B2D8-2253D51458A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4F5A0D-ADA0-45FB-8B81-865DD3BCB0E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F2B0BA-DCBD-45CD-8205-9EDFFAEE9DA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3B9EF7-EC35-4EB5-BED1-4609C999D48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96FC4F-FC78-4C03-88DD-0E66C424CAA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9D7730-7A24-49B5-9BC0-89F7FB33109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D010C4-02E3-4F90-A160-1B9C65457FC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D5543F-C781-4D37-9C7F-9E506BFDA58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4059FE-06E1-4300-ACA0-4EE03731968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E325F6-48B3-4F6D-934D-21E9CB89E1B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EE9EF9-D09F-4D7E-8028-1D2BE5297B4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0B4B62-CD26-478D-99E4-A13717B1D8A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FC4065-326E-441A-B79C-FBAE037D762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6006C7-2FEB-487C-819C-EAA9A2D4D37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4891F5-E3AF-451E-89CC-1A5628C8338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67ECA8-2941-4A9C-BF0A-6960E6A9E2C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A55E3E-5F7B-4E5F-8C8B-215FE99F34C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B23186-A94C-4A01-8530-FE6C3938F02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96B26F-F6B4-43AB-B78E-4E634D376F0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04DE16-93AA-4BA5-8D19-8C84C77548A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9344D7-0797-4745-A183-9A50D43260D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136D82-2F4C-4909-BA57-AED990EF3A3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F4A966-FE49-4BBD-8422-90743084DAD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CB932F-7082-4AA3-85FB-E0A06978A4C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7A365A-8EF2-4402-BC42-6C131090795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631360-6533-48FF-A7BC-BA3CEFA5038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FE8166-E7B4-472C-94DB-90D4E297A6A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56957A-665D-4AB1-B8F1-285A5851648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E1487B-F74B-4433-A6CD-FF8546F13F9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E8BCED-7062-4303-9C57-39E53692D82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C75B86-126B-4735-A6E1-2D4FBE25CB9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27BDC8-D9E6-4105-8844-F34FC2F9797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4DDB53-EAAF-4D85-9668-5005D03AEAC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0875E3-A1DD-4B4D-A7B6-DFB8650BC49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BB4392-0F48-4FE4-B1AE-B6B53372E09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154B41-D7D0-480F-969A-C66B3D588A4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D1B247-0973-41B1-99DA-1E0CB84F00D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7C4FD7-59A4-4052-B6B9-4448CA54147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148354-4C4D-45D6-8CC5-C84B7C57EB5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55A82F-1951-4DD6-9D16-4369A1A972C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57FD18-2E3C-463E-93C6-C60129661E5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B47672-5E4B-4CCE-8E63-F8F4922242F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03E6B4-2CE9-4A50-9949-00354DAD252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F96EF8-F6F0-4986-81F1-4746A2B296C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330338-DF8A-411C-BAD8-13FC27C11C1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D2C99B-67DC-40B2-AB50-B808AA37827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FF4824-0198-4C2E-A34A-72005B729AD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E41B48-2E36-4F87-9AEE-8327F4BBE73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0A2AEB-7932-4F68-A4A3-1E780AB8E0F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48C150-8FD2-426E-8A97-15C24BD9A96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A5FE09-CB35-41B4-B249-F650E6053EA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5E2500-CB2C-44E1-BDD8-7403AE030DB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E29C6E-5B99-4860-A770-13FD3472D0E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ECD29F-6958-492E-AD7C-9EC263CED93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415C15-AC0D-4AA4-B176-9CC1ACD8EC4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286116-7F03-4E2B-9888-9E196B05A79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C39954-1024-4A38-AA4E-DD8D05BB80D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6FE68F-1DF6-45B9-A885-907365CD7D1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30AABB-E6ED-4543-9F23-AFCBFD4C91E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1C840C-D274-4E6F-990C-0BAD95929D8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990D77-802F-4C69-9AB6-272E667246A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C86263-7449-4166-B732-A2003CD47FF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9D6C2F-BF6F-4F3C-AFB2-DD79A1CB83F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E4EAE4-A05B-4BC9-B876-E09E34B6226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BA93D9-9204-4DD2-B2E1-B67178CD56F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92C8E1-7A14-49DD-B1E7-7860588A362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E10718-FE71-4807-9FA5-60FD9620548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45C0FD-57C7-48ED-8DFE-59FEA27EAD5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C046A4-2CBC-434D-9E37-D3FCE0FF3DA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15BD74-FFB9-4527-A829-980824415A6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90525"/>
    <xdr:sp macro="" textlink="">
      <xdr:nvSpPr>
        <xdr:cNvPr id="6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FF325A-4871-4384-829B-CD7E5ACFBF6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90525"/>
    <xdr:sp macro="" textlink="">
      <xdr:nvSpPr>
        <xdr:cNvPr id="6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13919B-A398-4A1D-8687-14DBB9BBB8D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0AFEE8-C7AC-4504-8E82-756EEBC4DD5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233B0A-381B-46FC-AA04-8EFE1DD519F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7B3B73-BD25-49EC-9AF1-86EC984476E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66E8B7-4DF8-417F-AEC7-CCDE68DD5F2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155C5F-059E-4B8C-9E80-E0F6CDA2ED1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FFEF69-424A-461C-94DF-C209D3D2E46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4E818E-4519-443D-9638-ED3CE241E66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01E958-9702-4D71-8BF2-64824802162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7F4109-B0F9-408E-8FD8-32D017421DE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C064B4-ED74-4C5D-9863-2A8F176C67A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9FC4B9-DFE7-4046-9497-2811307113A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A3E9CC-03F9-49C1-B618-91890DBC085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A5F19E-F5ED-41B3-BFA5-C551B3A1608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19C50C-3D02-4618-A4CD-9CBC3291B48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2BDAB8-4686-46F6-AC97-03D849D7E6E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522D30-541D-4890-9F6E-FF63CEA7992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941911-2EB9-43D9-991F-CD777717B69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F72456-E006-4375-933A-A0B8645EEE4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7BFAF7-B59F-439E-B9B2-D71072DB0FB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2DAEEC-2D39-4B91-96E4-B1C5C7CFA7F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B9D50A-C500-45BA-A447-3EBCB0D27E7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B20CBB-CDC9-43C1-B0C3-BC7050FDA79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00499E-365D-4244-9EF6-E048D83D39A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FE426A-4D5D-4252-903C-C3A1E285741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C3A6DB-5372-4A70-BAAE-5606E2AE6E0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DDA15F-A311-48CA-A9C8-90314C8A881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74F39C-C8B9-4579-B7CA-1EE0DD92468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DE539A-7FB2-42DC-9D84-9185FB00A62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7EFAC3-09DC-494F-A1C2-4B34AE5BC6C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97660C-D1DE-4E01-8413-CB43CA9F592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4D5ACC-5814-4EC7-85A3-CE0BB46C7AD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76C499-033E-4B36-AF95-BCAD05A38E3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577432-9E83-440C-8F1E-9CFF75808AE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E97D7E-FCFD-46D2-A9BA-B8AAF344AB2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E24C53-60BE-4AFD-93B8-20F5E2752D6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4CA394-5CBE-494C-88DD-301BBB1BBEF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E8F86E-F50E-4ED1-8BCB-F7EA2E7D159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C9B829-A771-42DB-B359-E208FF27867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6F753B-CE7C-4281-9361-BA3E72F7A74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87DB66-4305-449A-875D-9E42A6545AF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A8F313-1A61-4AC0-B1DB-0A040A3E932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FEF7BC-CD19-48CF-B8BB-38BB99E5857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5DE57A-8221-43E2-AA39-BE61C180618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C946D4-8B30-420B-AD0E-18FA8C91754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AA62E2-DC26-4166-9FB4-755FD923963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ACE626-87E9-4F15-BBCB-FE905A935A5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BD3047-1BF4-452F-8FE0-71269EF1942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56C817-DCB8-4129-B04B-DC553511EF8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52A1C3-8EE7-4767-A9A0-09E319A2C48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60ADEF-6BBB-407C-A361-D7D84948895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85680E-09AE-4539-A2F5-871D0FE5DC2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1F3E9D-05B0-43AD-BF38-A383E4DFB0D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13ED50-E6AB-4F46-B23B-F95EA7F5149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A8A6FA-16CF-43EA-B85A-EF89E1E5FFB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A713E1-ABF1-45C6-B92D-004452CE080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FC0466-98FD-4DE6-8DB9-FCD075A5022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0DCE6D-D2BE-49DA-B4DA-17AE383C977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567618-C8CF-4F07-AC99-2B3FDC7F003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F22FA8-2B6B-4B20-BA84-336B119FA8F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08A5CD-63D4-4B19-B623-044D89A8A87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4ABEAF-79ED-47C0-87B3-0F6C22E4D0F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CB3700-6F61-40D9-B6B9-9C1C3FA94E5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0B05ED-B6FC-4C7C-B306-D70FC399F92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F8FD30-9FA2-41FB-AF21-B01CCDA5568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B54C8E-9C70-4B93-ABA8-CB00E4C607D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1DAD61-7592-49A3-B7F1-B48A41FBA03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998CC6-B645-449D-8A8E-1C0D4CA0751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8E85AE-AB99-4FA3-9E13-FB4EA32E2C7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FC391D-D9D7-4A72-918A-66F3963D07F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B49693-FFC0-4535-A2AD-BD35F3ECB3F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D5F2E5-5007-4792-9519-2D6688E2D40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5EFEDC-A54E-4C25-92E8-0BFD6744B9E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C49213-C751-4077-AB67-F4BA0E5B51C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725667-5042-495D-A4B0-2BA0081A82C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1CD2C3-3504-4741-9B51-485D33496F4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7F8053-3D34-498A-A1CF-D709B8EB555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EE4FBB-B642-445B-A870-34BF8695C76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AAF9A8-0743-492D-AE66-A79B00A5139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50BF3F-EAD9-47B1-92EB-532FB2AD374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7FA7A7-41A5-4493-9ED6-940537371C2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D0C9F0-A400-4BE6-BE30-D168ACCB442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008EB2-BA0B-457C-B6D2-0E0560CF579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1A9048-EEC0-43D2-B1A2-C5A0F1279E2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094C52-9F17-4464-8350-1840375BA48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C84E93-24FB-476F-9CE9-B31F3B2098A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A1C309-8406-4BDC-AE69-52AB6DF46C0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2AFFC7-43CA-498A-A744-167D451E7D6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08B04D-022A-492C-A1E5-8C98AEF34C1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B828F8-79D7-48F1-B65A-0092EDF0BD2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6EB987-5B20-4E33-9068-8DF3F2F312F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3113CF-551D-4AC8-9CD5-ECC30896FF9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502CD6-F675-44C6-8B5B-1829EA8D136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E8D242-8B14-43CC-B870-6A99F942D8C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394D4F-1135-4EE6-8F70-F422467AA09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06F0C8-97AA-4C75-85B8-2F577F2CC36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91CCDB-3C3B-4F62-99C0-8C062ECF7C7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EE8190-C1D6-4F5B-B69C-1D767396137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ABD56F-B54A-4AEB-B249-3491B31623D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1C1480-29E2-4CD2-964E-EA8E63EC2B5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F72E9D-9B85-42E7-A89C-50BF4FE85A3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3AC08B-11D3-465B-9468-437600275AE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A7A465-DB31-4AF8-8CC0-9068F875A00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35303A-DBA5-4138-B039-BE519F0E5B7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0BD1CF-8742-4991-A2D0-5EA41AA26C8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994916-9DC1-455D-B4BD-CAF6047804C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7234A5-4EA8-442F-AA6F-D43C661DDE7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4C6B68-B8DB-43FC-B6FC-BF52F043041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E22140-CFBB-42F9-93C9-93993D43A38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F23EB6-CCBF-4EE3-824A-8D86777E6A2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97A6AB-2AAB-4C18-ABEF-FB5CAEF2EAA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B2FC7F-4C7D-43BE-B0B1-71501CFEFCC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1F3073-4E75-4671-A073-8B6DDF030E9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4E28C9-0241-4F16-B16C-5D9DDD93899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2AB286-09DD-4824-8F58-3F8A2E9639E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2FFB59-7D2F-459E-8D26-C8241DE854A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74E81F-EC4B-4C5C-8976-9CEFCD64879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0D99FD-3C44-49A3-85E9-B82745C9AEC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7CAAB4-24FC-433A-9900-59F1C638864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D87773-0A3C-44A7-98BE-A71AEC50F3D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2CA685-A394-4B84-B999-E69877EF186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68785B-7F21-4556-9ED5-6BCC424FFB6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62D513-19E1-446D-B1E8-9A97E661ED4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2858EA-62B7-47FF-8C82-17230F583C8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9E7F08-997C-458E-91D5-4665EE63EF1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127915-4FDE-4D6C-AF05-B9828CB2558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720FE4-B258-49BE-AD15-9082355AC1D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E4F94F-1825-4EC8-95D4-4628FA09622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A40946-A565-4AF7-AB8D-83888D2002F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B24A52-0E67-4DD1-8A6C-BFABD4734B6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CA7400-ED52-4DFB-BDC6-1E2CBAE45DB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0F5A07-743F-42D7-BA24-29DC8BE6536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C0B110-3BA7-4335-8C7E-01EC90A48D8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42154E-1623-4469-8882-1FA8EC27DF2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A382E9-80E1-4A06-A858-0A4F88091E2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AD7398-675D-4876-B797-1D0F28D21B3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7077B8-E708-422B-B498-B34DC4305E1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4679F0-9A49-4320-836D-A86F385D9B7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6E0FA5-0B9E-4BEB-B3AC-7417625E2DC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E8779D-0A96-454C-914A-3C0AB86D865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2BFEF2-4B3F-44A7-8C51-0283ADA369D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B5A227-0CCE-42DB-9E7C-59275081216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D3D2AE-D91F-4D83-B17C-C4AF6E2791A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3AFA86-B7DE-4E6A-9D45-8D2F79D7389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F4D0A2-3836-41D6-B9D2-4EFD619B81E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6142B3-68C2-4CAA-B690-16D314F0748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00D12B-BA49-41E5-A5BB-14BBEF08479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DD231E-2616-4AE3-B101-00D28C9C2AF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B89A11-BDC9-48EA-9845-02EA7A60CC8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1437B6-99E6-4418-8271-F26F91DCA50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40FD95-E3BE-457B-BECD-0EBB14A3132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C263B9-1945-490F-9BC2-567CB63B284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096858-7425-4ADF-BE25-CCAB753FE31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C50F09-B555-4BAA-80DA-B280C423623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1B8951-7CB8-48E8-A400-DD422C00BD9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BE5528-46BD-4E76-A565-9EEF921B952C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11C1A7-A735-4102-8F10-B05DCE9B0B5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CDBDDA-8BF3-48DC-A3F7-37D92A6C8FB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2133EB-0F33-4D63-A35D-BEF747A955A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AB1F36-25A8-4F5B-943A-AEA50FE9E06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AEDB53-8B2F-46F1-9538-45249A81928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460101-1B7F-4672-AAC5-A2154B32BCC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29F3F0-8D82-43C7-B9FF-AC50CB62DA5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3E183D-5842-4DC3-9ACF-2DE84CBE377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56DE3F-A66E-4C73-A3AE-6A0A1845582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37693F-6007-436E-BABE-55DCCC0B7B7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D22C92-1713-4249-BD4F-34C663C1AE3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F5BBC7-054A-4257-9B55-1E2D6B8B66F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490210-C7B5-434F-903C-C43D2AD0A6F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FEB2F2-2484-4D9F-836F-AD3F11A3E71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D40036-FAC1-4B8E-A476-E69367A9785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5FA4DB-4C29-4D36-84E9-0A612B0BD0F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A63A44-21E7-4AEF-B535-48C054D8B3B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9C5612-3CD6-416A-8FB9-ECBB20C206CE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F9481A-AEC6-401B-941A-53AFB231216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116A7E-A276-47E5-8872-12415FF1C15A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C32BA7-EF7F-4B55-9730-9FE6F08B092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DF4174-279A-4556-9402-E0A5E23A8CA4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4D173A-7E55-4579-981F-4BC9F2BE510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0D822B-494F-4F85-8BF5-2F4EA86D0B2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BD50F0-D36B-48BF-B83E-22B07AC0FD4B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2FA04E-320D-4CB7-A9C3-22DFA746BCBD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FC0B75-2453-47CF-B300-68996F65D57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CD4753-F505-4797-B342-61A9D0C64711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FBE3BD-33B4-40DD-9A6D-15404E6CC0E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2F6260-236D-4179-8D34-65F412061F05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0FA01E-4D94-41CF-87EA-863E374C0126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10CFC9-9938-4244-A6D6-AC2BA0CED722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2FFAD3-76CA-4F2E-820E-725B8B1C8AC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FCD658-B43E-46F0-ABE8-BD450A94CE2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5BA26C-40FC-4052-A555-2C7EC74B9C40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15847C-C804-4B65-8AD4-35B96D431018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787158-7973-4369-92E0-946E25B1563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47A9D1-CFB6-479D-BAF2-AC031064A95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886E78-B739-4978-B438-8D17EC199DB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C34303-773A-4BD4-BD17-94493F383427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63B7BF-1085-49B2-80B8-15F7A8814933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8C2395-0E8F-4305-BEC1-A6D192904969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B9A590-51DB-450E-AD0F-EBE5D3970DAF}"/>
            </a:ext>
          </a:extLst>
        </xdr:cNvPr>
        <xdr:cNvSpPr>
          <a:spLocks noChangeAspect="1" noChangeArrowheads="1"/>
        </xdr:cNvSpPr>
      </xdr:nvSpPr>
      <xdr:spPr bwMode="auto">
        <a:xfrm>
          <a:off x="10902950" y="0"/>
          <a:ext cx="304800" cy="304800"/>
        </a:xfrm>
        <a:prstGeom prst="rect">
          <a:avLst/>
        </a:prstGeom>
        <a:noFill/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0</xdr:row>
      <xdr:rowOff>0</xdr:rowOff>
    </xdr:from>
    <xdr:ext cx="304800" cy="390525"/>
    <xdr:sp macro="" textlink="">
      <xdr:nvSpPr>
        <xdr:cNvPr id="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DE9BE0-8480-4148-9F81-6F42DD516E7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90525"/>
    <xdr:sp macro="" textlink="">
      <xdr:nvSpPr>
        <xdr:cNvPr id="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E2662A-2119-46E7-8C34-4D0EDE264BC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A8F1A4-C4AD-434F-AEDB-3C3CF9FA499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E01D5E-76C7-4BDA-B657-3CD387640AB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8CF5B8-8005-4B8B-8A73-40D10F201DB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7EB2DA-86B7-4B0F-A2E6-B71E1C303CB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1F100F-A9A6-453F-A248-577508975E4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FE5F5E-F4A3-4BC7-AF37-F42CD34F1CE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4373A4-AECA-4FFD-889B-32F99A7A23C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AAF4F1-5C3F-43CD-8B25-7FF8397CE87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2ED9A7-3CA7-4748-9ADA-459EF0C6013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A71CBD-0CA6-4BDF-8F2E-A458EA99407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AFF6B7-614F-45C5-8DB7-021455DD013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87E949-76CD-43A7-9153-5C4E8224643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9AA3B1-F6E6-41BB-B405-7419DE9F36D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91F962-91E0-4CBB-A7C9-A8A56FDAB0E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178697-2B27-423F-8598-058B4E67E26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DE20CC-4EA9-4397-A34E-99BBEBEE242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A4C1FD-8E32-477C-B13A-7B26BDC7D4F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107ABF-A337-4D27-B69F-100B3FD6665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5A982A-5156-4C38-87A7-C3CC8A13B02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E365E1-C174-4C58-8632-87455D3A3E4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58B692-9DE2-4761-8102-7B5EE3573D5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79FC71-F9ED-46B6-A52F-5C8BDEEE09A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57493D-96AB-4332-94E3-AEF901EE2FC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B394D1-FDC9-4F3D-A8E8-36EBC10A2E9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65F988-BF27-4FBE-AE94-F4B0F4009BC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3A3D4A-F90E-41DA-991F-7181913094D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868403-6113-47C3-830A-FC6A2DD2E2B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C0A2F1-7BF8-4B3E-8EAA-8A072C57549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61FA10-F57A-4EDF-9718-34605A22654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FCB7D0-9E9F-4BCD-9B2D-0D8B14BAF97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1A9DC9-A7CC-4574-96E6-A4A3C037FE9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514762-B59D-4389-8A86-0F1EFDD7BB6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9628EF-CC00-457D-9139-81993B70E39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4458CA-8546-495E-9F4E-E58D7664A5A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E7A233-F464-4E03-BC77-5BA3B3A5D34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B37298-E227-44E1-A144-EBE53F3112B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556372-68FC-4A5F-A5C8-320C9215FAB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F38782-6F8F-4E5F-A539-33F32330B5B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92CECB-4955-441D-BA4C-150A8F75891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AC806E-8DD4-4961-829D-D818B980801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00CD9A-C8BE-4AB7-87A3-8DDE34B6CCF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0DBB61-7319-40B6-9CD2-E108D27B86D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BDF1F0-CB5E-48A8-8C5C-BB3A80980FE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EEEEE7-4B79-43B7-9688-65C4C7BD0D5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02E42A-F3DD-4C98-AA8B-0B4F3CA2FAF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A23746-06B4-4A52-A5A9-B75A748737B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05627F-FA9B-483F-98F7-91DAB03AE04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FDA43E-DD07-427E-A85A-158DC248594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EF1246-9733-4465-8C00-E043FA1F88D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0D2174-4D7D-4B74-896B-AA7E553F080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3C7C41-DE2E-4BF5-9A1F-7657C8F310C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F37661-C9E9-410A-A48E-EC46EBEF0A3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985B81-647E-445A-B699-32F678DE1CD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18C231-1229-48F9-A987-1B34F0DF813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3F2557-7685-4E45-BB5E-95081151594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AFCEFA-21B0-46D9-A10B-99089CB0BB1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E2DF22-383A-4CB8-B664-370EEC4914A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C5F33C-8C65-41BE-8A12-24010C1B5D3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42C038-5087-49D5-B02F-E62E8769984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BCD200-57E1-4BAE-BECA-D94FE1A20D4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BCADD1-698A-4181-8F8D-69607714A6E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8F6B30-CCC4-4B0A-A4C2-6CD5C7BE274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58D660-0F6E-45F1-8691-606E91A333C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445D4E-1343-4757-8D0E-7343BB61E2D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B7FFB0-9DF0-493C-A218-3F5B59B5BE7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5DD6BF-C385-4FCF-BF85-9FABA2E2714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8EA369-C5DA-483F-90FC-097E5F309DE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BA95BA-7C19-48FB-A231-018D5AF6D79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A686B3-CDBD-47BB-B496-8C6BB318A93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5861F5-CBD5-40FB-898C-E2AAF1BB2FE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1F6FF9-20D0-4617-921A-279DFEBD79A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149590-F3CB-40AA-8359-40E72A1D192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556201-1264-4874-8FBA-0CD006892AE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80C24B-F77F-41AA-87C8-BD73EED8317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C05CAD-A6B3-466E-B895-234E58E440F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CBE2DA-1BCF-4784-9136-EAEB7C25DAC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E314A8-AEF6-488E-BB11-3B31C25B46B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442090-0CA1-44B7-B880-12A95186126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A1553B-75DE-42C6-AB08-E633A10E954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1C13F5-908B-43EF-99E5-B06DD20BD43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35DE68-4292-4971-ACD3-C4C84188727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22530F-84A4-414C-972C-8DFD315865A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00FC3E-1EBD-49E3-BC56-D8364DAE109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C1D4A3-3DB3-410D-8495-2CF3A68DE26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46BD29-41CD-45D2-8BFC-C1225355C9D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72A9AF-CBB8-4FCE-A0AC-88B29D324FC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5BF8E1-F2E4-4453-A624-528E93E40E9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628B2C-73D7-4439-86DF-5B7FECEFC97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FD94AB-D638-4C7F-9AAE-DFA3E873CB9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5431A1-FA22-4EAE-ADEA-C1D9B63EF1D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16DEA9-AA15-4B7C-B6C9-00E8276CA07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9C6432-A674-4A51-9AB2-EB247E1757B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3F071F-F711-4917-819B-853E8344054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5437C0-4D3B-4845-82BC-C82CDDDA301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F8F5A0-2A88-4899-BFA3-B28A6242AD0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7F7842-8E44-4D8F-9614-DE47155BC22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13D141-B8F3-4615-869D-F71E901D52E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881068-3857-4933-9AFB-8A550134FE6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AC34E0-D776-41B6-BD84-7B2334C1BE2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01576E-24EF-40D8-BCCC-DD7C8E2043C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ABC907-24D7-480A-920C-A862F9C772B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C42CBB-A728-468A-A532-296E513A406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0E5BAF-594A-4F4C-BE4F-C545CA9EE63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294ABB-3433-4DAC-8730-3990344500B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8DB50E-6167-417E-9DF0-E83BF1844CC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12E739-CCB5-4E5B-8E3A-24E873B995E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6580ED-B6E5-401E-96AE-4BB4F61D310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BD3FC1-B3EB-40D2-878D-37E5F810329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1D9F32-0258-4C35-B1D0-FFD7E53A567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AAA401-C8D8-4A5A-843A-7EDE3D26D2C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6C8AB2-CDCB-43C7-A8DC-F316594068B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775C95-C6DB-497D-ADAB-63B4E401617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D56460-7EE4-426F-8135-008128885D4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CE90A1-3057-4201-9CDD-AA07AEC14E9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E630DC-1983-46B4-A81A-98618E437A3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912C43-E2B0-45E7-B555-6B776CDD9A3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610A59-0351-4C7A-9214-EA06905BE67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C099E1-C92E-4028-8B41-E7B3EE37EC8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E58A15-2B2C-4004-8360-B90B97BE535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9D60C3-D61F-4A1A-AC9E-518F2381FA3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C421D9-4543-4ED0-B08E-F50FAACC4BB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9396AB-D53D-48AA-812D-1821A5F9DC1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666CF3-FFED-45AB-B18A-0C7EC5DF933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5FB8E6-C257-4640-AF27-47A7515D7E0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1F5ECC-94E8-4A1A-965B-92EC8CCCE30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9770DD-3559-498E-A704-BDF4CAB9521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53E670-9CF4-4BB5-B8A6-14FAF7F833C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C15895-424A-4B0D-9CB8-698466029EB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998CD7-61C4-4ED6-8BB1-6295A3A052E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ADD619-237E-4EDD-8D90-CED05FB5E05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EF6891-DB0D-4521-87F5-9F323016917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093D53-8F9A-4E8A-B667-AF6B79C713F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9F0A4B-36D9-4915-8D84-FE514124594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70961F-BFBA-4F01-8712-5411A80A77A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F797D2-5925-4803-925F-FB6BB9462FB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F41D27-99B1-4ADF-8E28-95D9DE205C5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DDB3F9-59F0-4A87-8630-F5189121B2F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18049C-7EE0-4C16-BA3F-FA860ACD5FA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B3DE85-D079-4211-924E-765459D871E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F07826-4847-4D4C-9FDF-781C7FD3B42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698AD0-B547-45E8-B8F8-9692A6C754A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BF1D8D-D7F8-4728-B72E-A7F0C25591B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07CE4C-2FD1-413E-8B9C-1CCAE6AD081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19C669-432F-4BFF-BC92-C3A853E9E5E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E9B5A8-7B29-40DD-8AB8-8B349D619B1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D0167D-282C-48F3-AB3B-96DCFA6D431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07AA3B-F063-4543-86F2-4E07265A94F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891849-6E52-465B-8B1E-F6135B0E432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288F59-82A9-4AEC-B719-C7967176A90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15E76C-45ED-434D-BBA9-1F83C6AB48B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268589-64BD-4C14-91AB-5F1950E4B85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0F937B-CD33-4EC2-9479-81EF342281E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497BD4-46B1-4940-99F3-E02773DB1F1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BD748E-AAC9-437B-AB5A-4A3165D775F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8B2CEA-27B6-4D39-9C0C-15C4463D023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7955C6-9774-4EE0-BD6B-A5CCA4753B2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D76039-A4F0-487C-9367-6A9270ACB57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4859CD-1437-43BB-9F62-FA477563111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084D3D-7AE0-4BAD-A85B-12F2FDB88AB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D1BC72-9587-4561-8AD7-D061FD4D31C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C28263-B825-4DD2-8108-643D635DDCB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754AA6-0F3A-46D5-A169-E053C65C614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A269DB-5977-4A13-8AA7-45CDBA602D3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4F64D7-5393-43CB-B0FD-8CA14614A1F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EF1B13-29F3-4DF7-9239-4C036216144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88504B-C3BC-4BE6-972E-C306BD5FACE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E906A9-9EB7-4B05-8ACF-E4611BF9356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D534FB-D5B3-4A44-AF01-3A03045A80C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11EFEB-8240-4B30-81E4-A0534B4F920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B225A5-80BE-423C-A94D-3C59E70520E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23C62C-5FB0-42E2-AF8C-AB178E3BE32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52BA60-F42D-45D0-A678-1AEAB0B3095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1B0C5A-3C22-4783-947B-646FB656809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362038-83A6-4AC6-8F00-69E1F5EB4F8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426AC4-7579-4F64-98A0-F56FEF87D77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61B428-1F4B-4E50-9F07-5FDF320C278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29F4D7-AE3F-4620-A83B-25F7D17C32D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558055-29EF-4E23-AAE0-CDD700023E7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E6FB11-D5EC-433B-80AB-8903FBA5213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FB5171-0BB1-459F-B229-7DC3B89E240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7ADD38-209D-4293-AC0D-85A8D7B4D48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0001D0-EEFA-4F9E-B4E8-C30020ECA04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F8D4B6-B98E-452E-A657-ECA406DA2F1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00F331-C8EC-4014-9215-8094442D0CF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702664-6910-4EBA-B77E-0B1D0092BCE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B2D2C9-79A5-43DF-846E-5EA1B42BB6C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E7DA27-301D-465C-AB03-C479DFB8859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737935-E89C-4A9B-8229-A13D33A03AD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87F4DE-8A5F-431E-8735-5E52F698060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ACCEEF-BFDF-4E32-BF89-C5A07441312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4D9944-A321-4C8F-BC92-088DA145CD6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EC83AB-EAB9-4CA2-8904-B3FFB94D2CA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22AAC9-24C9-49A2-A309-16B82FB21E2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22B2FC-72F3-4EE6-95E2-683A77EEADC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F15CE8-2601-423A-8289-3A2B3995C4D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1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8D8E67-94D5-4072-B3E8-4E9103AD40A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3404F9-2C60-4569-8122-53EAFD82144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0EABFE-6D6F-4E1A-B183-A0F049B56A2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90525"/>
    <xdr:sp macro="" textlink="">
      <xdr:nvSpPr>
        <xdr:cNvPr id="2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868FBB-09CC-43D0-82F2-6C41B3124D7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90525"/>
    <xdr:sp macro="" textlink="">
      <xdr:nvSpPr>
        <xdr:cNvPr id="2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517B0E-3FCB-431C-A68C-FFC5974FAD7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2161B8-C48F-4172-A971-C7A9EBF513E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FE5C4B-8F46-4B19-9504-0EAFF159778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1585AA-3C4A-4B8C-A501-00B088CD4B9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C32327-85B4-4CFF-9B8E-258D73597B2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88918D-1103-4913-9618-F40893B23B2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B0FD5B-9CE5-4524-85E7-C25B38B3B3E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2ABC47-219C-4DBE-84DF-71C20B76FFF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0A0CC1-30A2-43E8-926C-27D8D5290B7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7DD7B8-D90B-46F1-A520-5794C12D266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A4741A-D7A1-497E-A6C3-CC6F749EA00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EFAD0F-9722-4C6F-82C6-FC5FAE9A035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91B576-FE69-4583-885F-98D0A5BD157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3C3BDB-41D7-4EE2-9407-97DF3BD656B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CAFF25-5B19-400F-AC66-81D7874F156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F0205F-AF58-4456-8799-2B21BF0E2B6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A7C562-EA22-4451-BFD4-18E24D4FDE7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EB5500-B283-45B1-AB81-40E84B4C8BE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2302B1-7490-43C2-B24D-9B4E6C8245B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B88F47-5CF3-4FBD-A458-C7B251743A8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9AC8A5-A315-4572-A759-767EA4808AE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C8015A-F297-4A17-AD73-34BA36C9F52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7254AB-6CD8-4AFF-9AEE-9AC510E2D46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20F538-9FD8-430C-9D07-1E43B6658D5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B5544C-5CFB-4E6C-A212-F43D4B2AF98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6B1F4B-B42C-4BA2-B45D-35F79B89E36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3C27E1-AF7C-497E-B6AA-EEF633E9DFC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4BAC21-F978-483D-9735-005B96185CB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FE8175-BE78-451D-B985-53EE5F44F8D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C342C7-901B-4108-9E2F-AB77303DA5E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FD6FB5-FEB0-45CE-B7E6-A4E2233B7CE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B6C5C6-0A3C-42E7-BF86-581FF148681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ABB7F1-81D5-4106-A5C9-76DE96117D3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60DBA9-67EF-4642-8899-D1081373634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412221-4204-4CC9-AF10-05D9C7FBE17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C4AB0B-B4C7-4D14-AC8E-55956DC93D9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8D3366-062A-4559-AAED-CC278AC4C44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5A0D5D-0386-4275-BD18-64771AC0284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397189-7258-4EC7-9350-D28BDE0E4AE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36AD6A-AC1B-4C65-8FE4-F3CF9F25AA8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EED104-AAE3-4EA0-9564-9FC4E535FC5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AE4DC3-3678-4DE5-81ED-13C39D4114D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3C4CF7-55C3-460A-A198-EBB282D0AE2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46B64B-4426-490F-90AD-365285784F8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BA0E9A-0D76-4C9A-8DFC-B07380026F2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18D307-1B08-4BAF-9C17-13F91DADE4E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0ACD61-6620-44DA-A215-D99C25D4009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BF37BB-7C55-414E-9C7E-18496B37AF8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D5C51B-D885-425A-BC2F-02148B4F628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D9D858-70F3-474D-A23F-82CCE43E1BC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C4C3FC-DA84-4DCB-AD10-9A04C683EFF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C9FB5B-2BA8-4CAE-865D-983A808A776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03B3BA-E726-4703-B263-D447C8A5A00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2544B7-7C4F-4EE5-ABD5-DFC20E5137D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DFE793-B5CA-4977-B2D3-D4C71B10E5C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A0E21E-84B6-40D5-843E-CE85A39F4A9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4B6CE9-44EA-4C34-85B9-9D1C91FCFC9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65F3D8-1FC5-429F-8279-1A251079F2E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8BE08B-859B-4766-902E-5B8E979F168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ADA106-6369-4953-8C30-6DDF1431EA3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58827C-163B-4ADC-84CE-7F452627366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94D06E-DAC9-4840-A7CC-517E5277CAE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E3FC19-3CE8-4517-8198-2F2FFC7C2C8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42DC75-785F-47CE-9FE0-A511E9D170B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930C58-7F32-45F5-8C84-C8DFE2DE80F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EFB490-51D3-4827-AA3E-AE1FF3BE4C0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55C6F2-21B6-4B32-B53C-4D2658F373B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C3ADA0-F70B-4841-832E-55DF534F7E1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2F921B-3208-4F2A-961F-8FB6EEBC2AA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9E619C-3561-4553-88AB-EE88C194A04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F96ABE-A212-47D1-AEFD-D33046A94EB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F2A9A5-EDC6-4EC3-8C60-DEB07E1B52D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4DEE29-F447-45D6-AFDD-AFAF3D9632B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2DEE3E-A517-4808-BE1D-812FF52FFF0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7641D8-6134-4AF2-B121-B3189D34ECC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B5800F-C206-49E3-B6A6-9FEB47DD01A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82B22B-4E2D-4D4E-A3AB-F1FD138CBE4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5E5027-BA31-4E6C-BAF5-DF046F89C30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DCBA1A-E255-4CFD-A13F-965264F3283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7F5EC8-88CD-472A-9A0E-F6808D155A2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85FF13-ED2C-48C1-8818-B89BF5427F4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452E6D-CA6C-49E8-8D6E-E7BD4424BAC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89438D-D54B-46F7-9096-A1531F9BF23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1864DB-03AD-4782-8CBF-65363ECCF1E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E61CB1-30A6-4977-8FA9-60916AA65EA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03518A-726E-4E46-A423-22EBFFCF101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C6BDDA-3570-4F70-80F3-567C04584F0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E6FDAE-B2DA-44F5-AA82-5880E95416C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EF01F1-DC07-40B2-8075-8C13F65BEF9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65BAD8-C9E0-4F18-9F03-F6769B7DC37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7BE022-8DF6-40E8-ACF2-860EC9C4A1D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3BA894-09AF-4E97-A8F4-D3E851D847D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A2D262-DF26-4531-997E-903ED67A520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7841D5-9C30-4DC0-BD56-3C5627EC542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0BF464-3A4F-49AA-BBF0-BFA937B3BA0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CA9C0A-C3C1-40D0-933D-E3BA4F640AA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2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194B26-1EA0-48BA-B143-6D82A32A97F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8C02C0-2FEF-4DA3-814C-7D14AEA20D7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03DC46-5F80-4131-A085-77886AD30B7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C29D43-35E4-4091-9F65-AE870461076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8CFD27-6D2D-4BF1-B153-07108B6A411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BB6B21-586F-41FE-A893-E92BCBE2919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0A8E87-D830-4386-8867-98C6E54D445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EAE242-806A-494E-91AD-A89ED3BD181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C6E53E-E791-4EE7-A817-6564718B872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7E9301-D39C-46FA-99B0-DF5641722DA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95994A-767A-482D-BFE2-7CC89DC71BE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F48C7C-DB81-4F12-ADBF-1E3C699D430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B5B07E-7E57-4209-AB57-64F3D125138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255610-D34B-4F79-AEAC-17AC3D6C7D9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A6DC2E-3074-43A9-8950-25AF05ED8DD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CD20EF-9F57-437A-83CF-0BDB69D2D9E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6D9E59-0F4C-468B-B1B8-CE2BA8A4649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B11C3B-6DF1-40C4-8BD5-76522271DF8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1725AF-E47E-4347-A299-3E846BC6BAB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4325B4-450D-49CA-AED2-93A060CCF34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C99463-C773-43DA-A842-906A8A0A292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329373-8BB0-46C8-8C11-DE7CF64D583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175C08-9AD5-4A6C-B1C3-FE57C5BE17B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508FDF-27A6-45BA-B61B-4F2C9FC1254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161080-2884-45A6-A79E-0F93B04B19F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722470-818F-4246-BD7F-D5C7397AC70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A99489-5C5F-45A3-8615-C7A1F4737A9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BA7D04-4869-4E8C-BEC0-73A2904B230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3CA64A-97D1-468D-96CF-7ABE66BD2B0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32F352-2554-4F06-B43C-14502B2DB88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150E03-FB84-4A55-B196-1A214AB7332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8FF586-1BE2-4658-8206-330AC6CA690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FF7B99-D3F3-4864-B7F0-6506436DF0A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B759AA-FFE5-44C7-8EEC-3AC5632E54F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16E766-9258-4953-B946-EB5A1E6B3CC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3FCEE6-0D7A-4F2E-B96A-DA9DD25E404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0D5666-5A9B-4F4D-BE7B-22AC5705CCC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3A078C-0645-4666-A453-82579D288F5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EA723D-6AB5-4455-B70D-1C69E0001CC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D1A949-D860-4FA6-AAA7-B15BDF701A8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CF599C-A1CB-4D3D-9381-5BAE2B56A85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1283E0-6666-4B03-ACFA-CBBB75BA71A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05F112-24F3-4167-943E-9EA552D92E0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F49D6B-9B13-40BF-8150-0C7C8312E6F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E710BA-B98B-4A95-A173-B5CD9042925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C47026-845D-4273-9E64-8FFFEE06B8B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08FDE0-EC53-41F8-B816-C37154E55BD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957DE0-7B5A-49AE-9FE5-14DBD835C27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38F437-ECAB-4806-B9F0-80BF27DC0A7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36EC2E-8E48-4930-8F43-98D26215222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155429-A6AB-444A-B606-6CD1D45D31B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6BA339-FF46-40D5-A9C8-0523B0E2196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04E02F-466E-4C33-8229-D5E94D6F7C7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FFC8C3-0ECD-4F6C-B5F8-73E95F97467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D69AD7-54D3-465A-8D4F-36AA951A22B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02D0F8-CFC2-4680-A8D9-ECD09E7498A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7C8E17-7DAC-4A97-9EAD-007BC666ABF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EB8E01-D71C-4EEB-8E89-47AFCF17BC6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649457-192A-420E-8C36-6BDA5D44958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331B00-2AD2-459B-89C0-F957E184B16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F394D1-8B0B-41E0-8017-3CA7EE41B35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CFDCA1-D285-4C9A-A94A-D05F7216E33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495E0C-2EE7-4719-880F-EE8E5D9DEC2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99E410-933B-433E-B909-9102EAB7140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E4115E-658F-4C26-820E-8BA6C36B1CB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D8422B-BDCF-4E09-AF56-FE6067C6C22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883764-95B5-44C4-8955-1573709F71B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E8CA73-108C-4BB8-91EF-BEE63ED6B89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434346-F7A3-4C1F-B48A-73838C7D20F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49D1CC-775E-4DF9-A761-B6C1817A5DE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423B20-4902-452F-946E-E5F0294BB1B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64435F-5D30-446B-8B4C-BBD85703ACD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6FF9D9-B806-4051-A3DA-7C62E516996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F0FA9E-2875-4028-A9AF-D8910F0FA6A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C093C7-2D80-48F8-9380-BFD278A25B0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2908D5-FB57-44A6-8A60-52EC5FD6D90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4F41F7-A521-43B1-8080-1DFC69E21AF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26553E-E0E6-435E-9A48-216FA3B9A72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C80A2D-3D05-49B3-9140-BAE9A7D34BB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22A5AD-41F1-491B-AFBA-E3CA3C97AB4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F18FB8-1BEF-42A2-B1BB-E01581154FB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3A946D-ABFA-4BA7-A96B-94445AD37BD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8A39A1-AC8E-48CF-B951-627E89B2A89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706999-35DE-4E46-8A7A-B8F893EAD5B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56AE5C-653D-489D-8F39-89F14EF71C0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F51236-87D3-478C-8919-B42309D78C2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5B9783-92F1-4501-9680-2D48E7C06A6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F0CF0B-4F5C-41B0-A844-F18977609DA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0FE870-980F-4895-8244-160CA23A72D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7BFDDF-748D-469D-8973-F479644F7AA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AFB2AC-2F23-4725-B560-0596AF785C0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6F677D-9D88-4C73-AF3D-AA7F5D4165D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24BCFD-CE99-4957-B988-07C623F8BE8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424C5D-A3F8-4CEB-A170-251B41AEB94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BBC1CA-EA27-48D5-BD44-C7A34733E77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DD4697-1733-4E75-8852-AEB4A5C8BB3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0F4427-2FBB-4D25-A705-7745C33DAFB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FA7671-47FD-4266-BAC4-E1CC9C92467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F4143B-E9D1-49D9-976C-2BCA43A1C1F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D53467-9473-46DF-8D30-BC301B541EC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3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836C8B-4E10-4EB1-97F1-677BABB0305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68CA7C-3955-4837-A24D-DBD12C9022C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FC38B0-E9FB-4465-948E-3097E2C93B7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90525"/>
    <xdr:sp macro="" textlink="">
      <xdr:nvSpPr>
        <xdr:cNvPr id="4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3B74A3-CB72-459E-B053-41D0C0D4297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90525"/>
    <xdr:sp macro="" textlink="">
      <xdr:nvSpPr>
        <xdr:cNvPr id="4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809B38-1459-4DAB-A922-9ECDE0CF165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2693B9-6948-4A57-973F-0F3496DFDDB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D14FE4-D311-4FDC-816F-00052B65EDA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8D9C4C-C36F-4BBF-A0B6-4ED8729A32F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2F6CD0-0A03-4B98-B01B-176192F5CBA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928295-6A59-4B01-9B2D-C8A080F9F7A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032C7F-6ACB-4A47-820F-EA68F9276C5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80DDC9-5860-47DA-87C8-415A96FCF3C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A3329A-C7C4-4BEB-A0C3-3FC63DF666E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DB1A62-7EAD-45AF-89EE-B985D47A15A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90C2CD-E7A0-4E1A-B1D5-988CE38A66B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F970ED-0432-4A8E-BDA2-095C020122F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963B6B-5F47-4D8E-9735-76C041C1A67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CA88AB-52E9-4657-BF3D-ACB83386E43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7222CE-8E45-4AC3-8296-D9AFBEC7285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9B9FDA-402C-4918-BBBD-07214A84F74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E88785-67A8-4FF3-A5DE-AC592D07DB9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B641C8-452E-4170-81CD-E9E77B0F732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E35C6B-154B-4B17-AF51-A0B4B7AA577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E1135E-11D6-4C4D-908A-8DD7BB5F540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97B150-C5B3-4CE9-87D9-6D521B0ED15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EB73AF-3758-42C3-9A6A-BC1D45D0448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55F193-02B4-4DC5-BB33-008C12C4E64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FBB888-796D-48C2-9384-E98C47257B5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685599-2CCA-409F-ADB9-1CBBF1CB6FD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C7B95A-F15A-43B1-A194-0C028A0F982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C16663-6C91-4C8D-85D7-92095C69ACE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257395-581C-45FE-B206-751EB0B4259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A5D11B-161F-4D46-97D4-0A7DF3464B9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B3AA6A-DA7E-4CBC-BB36-57F2B30EA68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AEE078-1329-450C-B1E0-47DE68B01AC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6A4355-100C-4817-AF0B-35A6BC1395F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4B0DA5-62CC-4A46-906D-3A124E952B9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E8BF20-42E3-4A27-AA45-9484CD2B8DF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1692CA-58FF-487B-A37D-31D668FD3B6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02A343-3F48-49C4-A9CC-90EA1CBBBB7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6E1380-7829-48BC-BCFE-B2EDD35B0D0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309486-A504-44BA-AEBD-AF706AC98C2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9C8C18-FC3F-4372-B94C-9A22F4C9383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85C01B-9E63-4E36-8AD3-5863F64E7AD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7DC319-08E3-44F0-A81C-B472CCA81EA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043B85-3B1F-46A6-99FA-5E6651DFD4D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32E0CB-B92A-4CC9-93F6-3A4F93D1FE5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FF3A45-551B-40B8-91E8-67BA4694972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2ED897-6465-4A8B-A98C-E12D09D5FB9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04237D-0CEA-4874-A264-53B7CEC127C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D89614-54E1-4807-A6C0-8998D5BD7FD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C92539-E462-45B7-934E-A40ACA3B8A9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8FF4A2-5906-41D0-81AB-B8B613C532D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C3EB99-D4A0-44AA-B98B-8D1742C5C12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8A954C-4BA2-462E-8AED-AC22BA44C6B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1E0C02-CCB6-4B52-A4A8-9EDC41BD3BB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6B684F-439E-43A9-9556-DC93AFD7B11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66F14D-1AA5-4D4A-A305-20EF39A4380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799EFB-DBB4-4F22-85D3-CEEB149831A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A41793-16F4-473A-B64E-49CDCF157F3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F824DB-E606-47AE-B30E-49F92ABE709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0DE08F-DAF2-420B-A6D8-909EEAB3892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5F4182-99CC-4B86-8BD3-EEEB70641E4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17719A-916B-47C7-B26C-CF1DDBB16EA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D7E585-2654-403C-A3F9-A044179A4CC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EC50BD-2E88-4E70-8EC3-4BE3C946852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E693A3-638F-4CE6-B8C0-3A36F5782DE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9B8169-3A30-44A4-92F5-9E910C38A34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64ED0E-4A6F-41F8-9E86-FD13DFF82AD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07F969-F4E8-410D-ABFB-CAC859AE7B5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74D46C-55D6-4A4F-B266-73A438984AE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000B2C-6517-4FD0-9186-563D15ED0C6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C1637B-4A68-4A46-9307-56A83EAB8B0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89D163-03CA-4336-ADBF-101EC712BCF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95A3E0-637F-43DA-95A0-3FAE225CFF0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47A526-EFA8-4E35-806B-30DA0B0E566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CA8B3B-A5FF-45C4-B1EB-E17DE22598B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C339B2-F9AB-4FBC-A7FC-988E3725CD9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2E4CE4-4459-4CA7-870F-3947316C139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DA46E3-8486-4CCE-853D-BFC9F9DB78D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ADD59C-71A3-45AF-B8DC-61732DB6C24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EBD45E-51D8-46D7-8DBA-6204E625EAF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12A458-2B1F-4E6A-83DF-2E0E279925B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E28FCD-F4C2-4771-BABF-8957744A2B3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7F9A74-AF96-4512-B32B-D7CC593B660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C2E1B0-0EFB-4E1D-8A81-905A8710C39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5FDA96-5248-48CC-94CC-712C3A863FE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BAC364-F3E6-447A-ADE5-DCB58617444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C6A127-F6EF-4409-91DE-A99A815C660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F6F9B2-53D5-4998-8B3F-F55B2DB1B4E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0D4F88-A9CF-4085-A74E-33C8B6EFD9D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52AEB4-DD4F-4FF5-83E1-21C0F0A945C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3D0315-3C86-4889-A82B-BDB438352FB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888C32-88FC-44D0-B320-51467270BFA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25917B-0431-47BF-9C22-7A0FEC96D1A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A45ED6-3CEF-4229-A147-4E72A95DDD1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202C72-1B6D-47BB-B75A-4E86CB2C5DC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52522C-3A00-4134-9CC5-9780512DA06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887288-8D17-4DA9-8F49-8B50249ED50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7EDECD-6331-4888-988B-EE64EB809D8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4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A6C96B-0FDA-47A8-88DB-F0F545E2F30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4B24DE-BA8D-4228-8B06-A542A0D702F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78351A-F275-4EEC-95CE-DADAE8A9FB1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18D79D-1E05-4D0B-B0EA-5EAF1B2BACE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B02F39-C406-47B4-8533-C8E492EB318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72320D-ABF3-40CC-8810-768B23F68F7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D1B28B-A1E3-460D-AFF6-B10886CB13E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D7EB1B-37A5-4A27-9D13-A91821337E2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1F7473-DE52-4A5C-BE74-79616145AE6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C09504-B13F-42D5-8895-C68397C8647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BE0C4A-D5B6-4438-899B-2DB96892DC5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71EAD3-D439-42A5-8E55-C4939BC323D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339293-5874-442B-A74C-5095C2E9DDB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634A29-B50C-4759-A9A7-F3441C25A63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A5D385-B426-40EC-A268-533AB63E25F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1B664F-39D7-403C-A6C1-4D376D876A6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6AB86F-3C37-455B-8D57-55F20DAE8EA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96C032-0BA3-47A2-8D25-B34FFC50ABC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B721EA-98F3-4DA3-8EB5-14657966826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5E8125-7D66-4E51-8062-11CA93F7916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33331C-D5F3-4084-9C5D-AF142293853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1051B8-F8CD-45E9-8377-5EAF0384BD8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372F67-983E-4B1D-9B00-FBB8AC7D952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7CD869-99F5-4057-BAE1-5122C2141F4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46375C-855B-48C8-BA28-6567166E29A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BFE3CB-42A9-4B21-A4E8-7C0E23BF2D6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F260B6-1FDF-40F8-9B0F-F44D1E03231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FB000C-BD3F-41EC-AFCC-A2E81E4ACC8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CEE43E-3197-4AFD-9194-CF0EC02D31C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0F7604-C03B-46CD-9E7C-11BBDB0D740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9F4E02-297A-40ED-B249-5C78AF04D71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E98B85-3CDC-48EE-B66A-9A431BE7CBD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82DF18-E98C-40AD-AFBB-CD3D8B1E580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A54656-B515-4447-98C1-EB40BE32052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D99476-4748-450F-B185-F01FC900B9C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7EA444-5275-4690-8D31-1E41B5BCC6E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76CBF2-B0E3-409A-A7C5-02B37B632DC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53FE31-5A89-4A65-8880-0E0644E164B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85B344-3E3A-4B5F-8BD0-CF9DB68F51E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85A7F3-EE55-4EF5-A9B7-9095096CD5A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C605AB-C0AD-41F8-AEE0-A7B17692E17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171B8A-BE24-4C21-A043-D787466E1E1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6BBEFF-093D-4D0E-8F62-A2E70F9C71C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6AFA28-1936-4475-A096-1D378B0FEE5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87D455-DBF6-4647-A424-CB767F1F1D9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EC80FE-4831-4C48-AC2C-9353FE9F674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1F19FC-4955-4754-AB1C-E0F1D6790A6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973C4D-FF51-479C-93BC-A826BCD0F5B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60D7E5-C904-4BE5-9050-7BB5365B269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32C9AD-5764-41BC-B96A-3296D1AA34C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CCA039-81FA-4EDC-AB8C-ECCAF652B4D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5F04A6-76AE-4C13-A29D-54AB3F1CEFE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F0CF91-E8D5-4B19-89BA-73D93DCD396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9FEC25-916F-4744-A68C-031CC959CA3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FA81C8-ACAD-4C20-8415-4F21A36CF12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D8526C-048B-4496-87CA-5B4D95771B5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1D064D-7077-4802-A13C-E7643723981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33D9A2-E67D-4384-8376-EA3D607AD89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D0B93C-5629-4813-90FC-F0F8E665AB2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334F9B-535C-4E91-9CB2-42B8828C7C6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64BC84-67AF-4FD4-9818-BA2843CE8A0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4002F0-5657-4246-A5BF-7755E09A219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7FD9AD-3230-4F90-ABED-3767482A3A9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AF3419-4DE4-465B-9714-9E087BC28E6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AC054B-317A-4DF2-AC54-80571CB9B39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57D1BF-8EF1-4E1B-ACDF-152A061D326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BE17C0-DF2D-4D86-ABE2-7524AC84CF3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60BF14-5F2C-4084-BB39-01AD0FDA501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048F12-8EFF-4048-B0E6-6F422A92129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A88BA9-BFC1-4943-89AE-A7D474E9194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F995EC-F4CF-4054-A38E-FAA755DB6CE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35F29B-9DEB-4993-9025-8EAB5D2A3C2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F2E115-7E6E-42BA-AC77-01917AE6199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AF0424-A386-4E8C-ADF6-E3AC0110472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E2D0E7-E7B5-4F60-A928-6A5A824E550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9A978F-424B-4DEF-A82E-AA6F3921844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2121E3-5C7C-48B6-ABCA-AF707ED95E8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A3B1D5-86AC-4635-AF81-73AD97012CC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E4DA2B-BEEB-48BC-A820-36D1F86FCB1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B29C59-69BD-4F3E-A302-22E9EDC593F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31B972-0F82-40BA-A976-AC18D890D41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A963AF-2D7D-4F3B-AF52-470FB983A2C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5DA1AF-757A-45B7-8A71-80108519465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0F0AC0-C2A5-4137-BA23-C6F359FB171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F6B098-3F3B-4D3F-BA16-703AA11009B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1E949E-FD2D-49C4-BC43-69713C87AF8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C5D21F-1B81-48A4-A51F-F8A37BCBAB9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2092DB-2106-4B45-A9FC-2F41748EF67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86CC76-E124-46E6-83E5-BAD985EA3B4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1B4D39-C23E-4F31-ABEE-809EFE6F533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D55DAD-E009-4647-B159-330B0A39149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E75226-C711-416A-9A0C-7886AEE9CB8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4812CB-A518-4F6A-9D35-B2E9E360624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B9C29A-8CF4-4063-B4A1-52FF50BBEB4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6C52D5-2F3A-4B7E-99B4-C30182FD98C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A7A3AF-1B15-4884-B88A-426E28A5F35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E2075B-D43F-436B-8DCA-3CCD84985C1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6C07E9-59AB-4FA4-B33F-9BB755D162E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574BC5-4C33-4941-B03D-D4185688976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715E18-CDCF-4EA7-85C7-8A536CA205F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792AC1-D62D-4182-9CC4-27658045EDD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33D84C-284F-49EE-8F09-F9CDD6A084B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D753D6-CDC8-49B5-A232-F0D31074763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90525"/>
    <xdr:sp macro="" textlink="">
      <xdr:nvSpPr>
        <xdr:cNvPr id="6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179A63-3A8E-48F8-8899-78FF5202888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90525"/>
    <xdr:sp macro="" textlink="">
      <xdr:nvSpPr>
        <xdr:cNvPr id="6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E19520-89E7-4FE7-BEF9-B28A37A29A3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47BA33-5229-432C-9E02-49354BDE719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8382B8-5F23-4691-90E1-8EB1E69A1C7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7436AE-35B9-4124-A87A-B931343B6E2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ECC4C5-C12E-4747-8309-6FF7DDC7471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300734-1AC7-4494-BF83-BC1CA7BF1C1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2EA9BF-C9FF-4047-8366-7179A22BC15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706FAB-9766-4E8E-A27C-2CB2310FDC7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407DF9-64A5-45FA-8EDA-9DD88084DE9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3857AC-C10D-4CD1-9B99-3324EF1E5D3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0BCEFE-9EDA-423E-9C6D-4177B7AC32D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922569-E652-4234-AC7E-FDEC4C40D3D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5FBBD2-6F4A-42D8-9A16-947CCCED433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B627D4-CFFA-40EC-9EB3-1F1E8AE09FC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8B0BB9-20FE-4621-A97E-30B092A745E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1C6ECC-F07C-46C3-8C87-E3FDA101881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4FE647-2647-4E53-9EA6-F74E2E2D05A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0000B6-9456-4772-9552-276292B9083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A0A340-3C39-4991-9E57-D7BB8318A40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0E5A81-66A3-4AF5-AFA2-9DB6AE53B2C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073CC7-262C-4D00-BCDC-8D54D241B6A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1F3263-5A34-483E-9772-B18DAA89585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184277-A0BC-40F2-BA56-BD41FC4BBB2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FD78F0-5EB0-4706-A092-906B94AA76B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A57FEF-A33A-4E83-B0CF-80867762690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C17A65-69B3-4460-8C5A-6B6D4E63D97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C0ED64-B005-4E9A-A9B3-8A29EADF783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B318F3-77A7-4590-8DF4-A046637F6B1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CBBBD3-E263-4DB8-BEDA-9C75BC80DFF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BE7DC6-F8D0-4C24-A26F-6ACF97C1FD1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3B84C5-1D09-4EA1-9ABD-04DD968A263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E331E4-91E8-49A8-B584-502BF43E7DF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89397E-C4E9-4D51-B464-EEDC4549717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6BE832-F021-411B-A721-0C5B963005C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CD626F-9A05-40A8-A11D-3C474004209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1EDE87-3A0E-43B4-B470-259D685A6DF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2D2DCC-07D0-4032-A3C6-86CE6A4D256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78CA53-CB23-47BC-8F1F-953AC0BCC8F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DF6850-3CD4-43DC-B64F-B2C48B03022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ED2E93-571C-41AD-8958-8BF16195C0E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EFA018-5B98-4ADD-AE01-07A9B4302A9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051032-E27D-4FCF-AC71-DBF8CB165E2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4ADA26-2A6D-4579-8F4A-334BB286D5A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D6B85B-8677-4E86-8C64-5CC61DD6450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FDFA4F-3E70-49AE-9579-CA8E0342EF2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FBD8CD-3542-43A6-87A3-05C3E950939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236ED4-B81E-4CE4-9ECA-0C1AF178835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8253D9-B801-4872-B01D-C53856CB033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960EAC-7843-43E6-9BE3-B16ED0C912B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C184D4-A121-4782-B781-B8BD4032175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5EB50F-EB91-4BFE-8A2A-8357A1726DD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771741-93ED-4A2D-BA42-0704C9067A4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D49F84-7DB5-4775-A0F2-00B3158E205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955CFD-507D-4D56-BDE9-896A4264DC4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2E7385-6DC1-420A-9F38-EB010862B95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CD18DD-AB19-42CD-A66F-79AB937C37C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12C0A0-BE82-4E03-942C-38BDDE2B018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822F07-0C7B-416D-ABBD-46149AEE892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EBBEB4-1971-45AE-B8D4-F13B289E5ED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9C38C1-8DF1-4B5C-969E-CAAE5B0D755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8F6711-99C7-4512-9B60-143FD4BE5FB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FCC49B-44C9-4FCC-B51F-2437E4A4A72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A55C36-70C9-48B9-A5BD-A0DB44840C8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BA57FC-F8F7-47C6-9A19-45D5D0AE4BE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632767-DECB-4FA7-8ADB-A51CA64F02D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84CCF1-3329-414D-AB19-18E6524E336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AA1A57-098A-42C5-B749-E1FB700C593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FA6DF8-A20B-40B1-8756-86F15BFF7AB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ACFA35-69C3-4EE4-8820-E5C306B775C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C5BBA8-4315-46B1-80A6-AD2A219D77C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7D41FA-A05D-4AF7-A6E4-4E1F92302F5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2FAD67-93B5-45AF-8976-86B4185586D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41BF28-AE70-494B-B43B-80A51F19B0B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E2F05F-5797-412E-BE22-AEF450DF3A0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F5D6BE-9729-4AE9-87E7-902A232E348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C651E1-0E9C-4280-B232-2A1803D34E9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A44682-D0FA-4181-BEBE-E8FA6E13E7C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276C8C-BB59-4294-9A97-55888E238FC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930CB0-D76F-4B85-9C1B-1B6280DDBF7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18D89A-FE65-457F-8264-1B3C1C4C0EE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3600FC-1A8C-481E-844B-6FC43B69A16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0DAC7B-FD76-42D6-A16B-C451FA416FE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8C8992-32D3-4A3B-868B-5FF8E6E1AEF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0712C7-2AFD-4A3D-9693-94407DFCD21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298E46-AA02-451B-97C3-80923FA3B91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64C896-6824-484E-8E13-804306B3777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E7D368-E0A5-4588-8C99-6402B44F89D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73FA15-66AC-4903-AD28-C51ECE8520D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8A769F-9582-4568-A4F8-68708C15E46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CB6A97-5CF5-45E3-99B0-2E758BDBCA8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39FCD3-C380-42AD-A745-385FF09CF1A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17D262-299E-45E3-A94C-9BEFD1B54EB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3F3466-5E4F-45EE-B2CD-5C17C1D4984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BA07BB-A027-464A-96F0-FAD4255C335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A43754-7843-4AB2-944E-6640CB2E2DD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2A2D6B-95AC-4CD8-85AD-320A5CF79D7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6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FBE27D-6E1C-4CF6-B067-8DE108B6BED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EED9AA-FCFE-469D-9E20-B78269C3AF9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040217-AFA5-4B24-B4B5-8A21D5E3377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10C0F8-D59F-4F2E-9929-DC754713B0C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8C2A32-EAA9-420D-A06C-2D7032AEA0A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60CB3C-BB38-4E3F-999D-4D11F4154E5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590DC6-5DEE-4392-B135-D09701723EA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1525E7-D216-4D17-AA11-3E835235440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0F09D2-126E-4C6E-9F62-62C8BF2ADF1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8BD520-D6AE-44E6-8048-9EFC1690867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845D87-8E6E-4F25-909C-CB044B6388D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3FD84B-112A-4652-967F-3A3BAC3571F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3152A2-0FA8-437F-8CA9-0FBFCEF41DA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7C6167-3AB6-451D-B9C8-A0F9748A54C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6134C9-C71F-48D0-AD15-E76183C8DBA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FE5DFE-87D1-43FA-ABF9-2A0C270436B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B91475-C4D3-4BAA-87AE-4B32D6B9C5F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4447B3-5A4F-41ED-96C7-BA315092BEF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FEE7F7-F0FC-45EE-AC78-4A2B7992164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D20445-B9CF-4F09-9F3E-61E56D95037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B0B8CB-B2D3-4973-B3E2-4402621DF8F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DB0A27-A94B-4C62-BED3-CDEC9AA75A9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F4359F-CD45-4E6E-8614-AAFE4300F42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76C6BB-0CC3-4457-B1B5-022411DC91B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B53979-2F7F-4102-8728-4BB68ABAC24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869694-6011-4676-8C22-9ECF0040A65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2818A3-F7A5-473E-A2AC-F20CAD56980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27969F-1D3A-4906-B223-D441BE7EA2E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A974C8-76BE-47D0-9DE5-1A1D53D59F0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62726B-AD8E-4E54-B771-ACA52CB0749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A6E613-947C-4EA8-B88F-D361FA37F62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1FFBD7-3DDD-4D65-A88A-85A68DFF6BC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226F58-06C4-4CE2-9BFB-1F30EBDCACB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EDA229-9E82-4EB9-A89D-97DC5BEF67E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F4B436-F721-4BE3-8E1F-740133DC61C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B02017-D442-432F-AF22-FC988C86DC7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249B06-3EE9-42A4-BD31-5DD3C750810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CDB729-DA1E-4E88-97DD-FED3C3F0EEE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475022-BB72-4FF8-9815-C1A1149F34E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69D7D5-AF45-4FE0-8034-3802C2D93B8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7D5E68-D1DA-4EDD-BDA0-760DCDD7C43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886F88-E01A-4C9C-81A9-80DF176E1D7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BE47AC-F433-4CED-BF00-8E0E11059AB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F8F7F2-6396-45AA-9D41-07A59FA48B6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D97B66-92F2-40E7-A287-93E644175FC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FF90CC-48FC-42A1-9ADD-B52CF333C75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F4453F-4C29-4314-B470-8D782596050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15E5F1-8727-42D7-851B-65C6EC34842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4F23BA-07EC-46FB-818B-4CDB756BFCD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1347CA-07ED-421D-81CF-C6D92A21176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0FA622-A458-4762-B769-06B6080522A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B1E333-9315-4A1C-BF28-3BEF0A814E8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A3AFB9-5619-4372-B71B-428B960DB63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6CE9E5-6EC9-42EC-A80B-ABE75A0721E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8AD4EB-BA64-4FC8-9180-356D3A82AA3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9E2A1D-344D-47FB-A0CE-7863D01BC0F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02639B-5B1B-4D98-AEEF-7D36929DE9F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CC4E1B-5664-423D-A5A5-EA45115862A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CDB566-3F5B-41B9-925E-CEBD1AA347C5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938F6D-80E3-4727-9B6F-D04F72C4E9B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0DBC77-FA58-4BB0-8ED8-7E462350E90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512F05-83B8-4846-AF00-EFD39B6CD37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F5E67D-82F9-436D-8B09-32E04F0B3D1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E4681F-730F-4E33-B757-9C31563E930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118F9C-13A7-4564-9DA4-CE791E70FF2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3CD9FF-935A-4D6B-925F-FCFCD0E60BA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A09DAF-C787-4753-96B7-5180F642306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4C291A-0C3F-4020-90D0-549FA983090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CE867C-B9BC-4A7F-BE3F-91A5E8C86E0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F1F93D-7239-4CFC-9BEA-755BB3E470F6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4E043F-67B0-4605-B7FF-0DFA49B615A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5512B8-CCDF-45D3-B68D-8092A2196F9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20B679-DF4E-4A0C-AF5D-CDDAAABBB2F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49F2F9-4FAC-4638-B7CA-3CAAC833F6F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A99303-5EE5-4B6D-B1C4-9B385539CCC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FF1ED7-A4D8-4DFE-ACD5-0045F7D6677B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52DB77-818F-40B3-BE1D-18FBA266AFD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5609EE-C94B-4FC3-824C-F55E707746CC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BDA3A2-9E6B-4C5E-860C-6A0338B8422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731F23-A78E-4076-AB43-45F9DD68BF1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5E7E19-6FC6-4C2B-9482-8768F3C11433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B74E8F-126F-4536-83CB-2AAE458E075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CA1CAA-289E-4DCC-B03D-218AD949614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D4B046-9A33-48EA-90F8-401DEB89816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6F6EE9-89F5-4589-BAFC-EF0AAFDCB31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08713E-8C61-4F5B-BBCD-4AAE38AB1C5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DF0A0E-A98D-4EA8-8D8C-88F28CDC0C14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433976-6C80-4791-9295-AFD1C06EF58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91B991-01AD-4B7C-B5CE-C3AEF203A2E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0686D0-BB9B-4682-9779-BC4D23EA69C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E2F926-90B9-40D6-BEAB-119B4F1C0CB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BE6716-87D6-4385-B6AC-3E67B64DB032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3166A7-FAA8-4ECE-83C0-DB6C59489C9D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CC05CE-43DA-43C8-80E0-5C0966C66E00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A9A20E-F2EB-4819-A90B-FF57C6D82F48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4467D3-9536-4B9E-810F-058A404F9B0F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07B08A-70A2-4C3E-81E2-D7B20119808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A58C30-E918-4559-A938-6795AC628AE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5A8ECC-F93A-494C-B90F-BC494C350471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2D8C94-59D5-44FB-BA51-B4D8CD5A201E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7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6D4F9F-A88F-452B-84D5-967ECAD5D5F7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5BBEBA-0E77-40F5-996D-EA2EA45A3DA9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8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5E2664-63BD-45C5-9E18-87651D16554A}"/>
            </a:ext>
          </a:extLst>
        </xdr:cNvPr>
        <xdr:cNvSpPr>
          <a:spLocks noChangeAspect="1" noChangeArrowheads="1"/>
        </xdr:cNvSpPr>
      </xdr:nvSpPr>
      <xdr:spPr bwMode="auto">
        <a:xfrm>
          <a:off x="7131050" y="0"/>
          <a:ext cx="304800" cy="304800"/>
        </a:xfrm>
        <a:prstGeom prst="rect">
          <a:avLst/>
        </a:prstGeom>
        <a:noFill/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7</xdr:row>
      <xdr:rowOff>65087</xdr:rowOff>
    </xdr:from>
    <xdr:to>
      <xdr:col>26</xdr:col>
      <xdr:colOff>581025</xdr:colOff>
      <xdr:row>24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DEBD5-B94A-4667-B091-438CFF07F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0</xdr:row>
      <xdr:rowOff>0</xdr:rowOff>
    </xdr:from>
    <xdr:ext cx="304800" cy="390525"/>
    <xdr:sp macro="" textlink="">
      <xdr:nvSpPr>
        <xdr:cNvPr id="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0994C4-20F6-47F5-8445-FCDEF5D2CFF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90525"/>
    <xdr:sp macro="" textlink="">
      <xdr:nvSpPr>
        <xdr:cNvPr id="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A5E273-ADD1-4C3C-BC03-3FB5ADCF328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5A4B08-9CD8-47E2-B8BF-D19B0EDA25F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232E6F-3FC9-47AA-B00B-39538A4A800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53D706-20B2-4E63-8CA2-D96BDB07F23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610AD6-7B92-49B2-AF7A-BC6ACC191A0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443AF3-7525-450D-AC1D-6F0AB203DA5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ED4D5B-2A59-4131-AB96-5A142C06E65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7806DA-0DD1-4ED3-89FB-40D6F5B61ED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95A072-FC69-48C3-85C3-CD218E45231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798DA8-C879-46CE-8449-38017D56912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CB0306-34E1-432B-A1A2-1B84DF61029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E1E97F-13C2-4BCF-8C0D-FE655AE4F64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A18A89-444F-4ED1-AC69-521BA14B571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324F74-BBCB-4B3C-A2B3-606D3D1CF2D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12F4B9-02D9-4A3E-89B7-25BC5C9D9D8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513823-E069-43D4-9DC7-1891914F2DC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727561-ECE9-4816-B8A3-4A834BA731D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F69B0E-7862-49CE-8584-5865E2F2365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DAA331-B5EB-47D5-852A-546CC679372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CA88DC-BDDD-438D-B92E-15FA03E160E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CFDEF9-7BB6-484C-BA24-796CA976C91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D05F88-B437-481D-9A9F-3A3EDD8EF59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950825-5F72-440A-AD49-EF5A5477E39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E5B6C7-6F81-440D-8EEF-2A3A2EEC21E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C4D4FE-DEA4-4D72-93E4-EE9C0BFE002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A1873D-6541-4D2D-A34B-77418234BF3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85D1E8-1067-43F3-BE7A-8B4D33D5669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CAB7D7-53FB-4D35-972B-002F7AA20BF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3089D0-A2DC-44C4-A1B9-B16E3154C38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CD48FA-F04F-47C5-A03D-58FEA50920C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DAA884-6546-4C22-BF1F-772A278217C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B18B09-DE7F-43F8-AC36-C4B0AC9C584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18F0EB-1BD5-4FE4-8219-7DF999CEB06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E6CB82-BA87-4285-AA4D-5CB174AB0AD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D9A1D3-98C6-4F74-AB6E-0B0896E0C5D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33A637-9DEF-4F89-B239-EEB13DF1969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063F5B-EFDF-4D0E-8FC6-A3CC828856D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A73D6E-5940-4AA5-B426-92B79AB4CBB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F2CC1B-D071-41C1-80E9-3EC34D06874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D428A1-9C15-452F-8776-F452D54ACE2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1058BD-C7A4-42CC-AEA2-84F0B77C794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F88D24-856E-47F0-8160-0DA5236A51C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886070-1B19-4DB4-A043-0EF31DEDBEA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D49D9B-2DD5-4AD5-997E-A53F1560053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89F11A-947C-412E-8C9B-D9DF22940A4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8CBC8A-7B74-4BF9-945B-09EE99A3A91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1F09F4-5BE9-4808-BD16-17D61E1F10F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EF6197-0E6D-4AB8-AA15-1A889175D28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CF5646-BAD5-4081-B797-29255E5A1AD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F40FD9-A070-4E74-8CA1-1585FA89CBE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E46759-ED58-48B5-A54A-74A04E25D4D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42E73C-D902-439E-8B5F-673F60B3EE5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E4C4DB-A0E5-4591-A747-50575B5D2B2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4F6A1C-1324-4810-9850-81E31E6B24D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4C14A4-EDE8-4A5A-A9F5-674497B1D70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B9E71F-75CD-4169-90AA-8E6133F2E40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467DE0-1412-48B4-9584-34AC8605741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B44D8A-9B9E-477D-AE2C-A8DEB477992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16DCFC-DBB4-46EE-BB06-7C183293380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33A921-B581-4CC4-BDCF-C058E4D754B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D1322E-CD00-4F0B-86D3-8A203F6203F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07C71A-5650-4A8F-B475-E19644DE178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A7EF48-D965-408E-9C70-B6E2B591B25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6F195A-C931-46B7-93A4-8CBDF3C58D0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F79B85-A54E-4D68-813E-D49755C4B1D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2058BD-A243-4D0C-AE57-EE970EE8915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DC8B01-E55D-4D3D-AEE3-FAE44BB8F7B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F94648-9800-402C-8541-B9E360D49BF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E80948-13A7-470A-BA82-87A012E8F7D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B79D42-8928-447C-9AD7-81F612308E5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707DFB-6815-4C78-8D17-93298BA39C9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C539F9-5CB5-4F69-92DC-75294C00D6B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2FD765-BD01-4133-87EF-E1186AC76A5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36605A-F5BD-446E-8191-AD940EACF5C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5EB9C8-F91E-4BB8-BACF-8087852BFD7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A2FBEF-FACE-42ED-95BB-EE8E9E4189A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66E004-81E1-48FD-8170-10EE11170D5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A56676-99CD-498C-9B26-0F25425F0B6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F9D1B8-9265-443F-B0DE-F6698CE7BEC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F4A03B-5DF3-40CE-A0A9-A203D9B192A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2E87FA-A5BA-4873-B254-D5E76233690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D5B052-B1B8-4314-9F5A-C3BC2A932F8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0B7958-B7A7-4275-8A89-B540DF6903B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2B1507-8185-4300-A420-AB54EF57508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A6FCC3-F469-411A-95DB-05B9F515E75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1FB430-E077-4759-BE76-A62F9D5F4B7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DED16F-B343-4D53-A42E-3FB5110B36B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4FD3AB-E955-4D6E-843B-B415BC3702C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8DA80E-1A8F-4BE5-A422-071B49B3330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132117-3299-466F-936C-9D79C44250A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C7991E-85EC-40A1-828D-C990E6D426B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1279B4-35C0-4A9C-BA8F-A559840C85D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3EA873-FDED-46C8-9282-29927779846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699E42-50C2-4F0E-80B6-EC6BA895D96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53DA54-2352-46F5-BB16-CA4B853BA31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5E7EB0-0F2A-4823-A1B2-A2D8080645C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964F9C-EE12-492D-A2B3-BDB013CE39A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3555D0-27B4-4C5B-9447-9DC8361BCA3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317D6B-8FFE-49E9-A0AF-F69E653DD3F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A54818-0004-47F2-89A4-2757ECA0FDD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692D89-F7C2-4050-A947-8F7B865CE35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3D1119-D5A8-48D5-B211-A2B74A6D26A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B0C3FF-1155-4FE4-8DC2-96FB7EB52E2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02D62A-7275-4DFA-9563-59773DDE3AD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6614CE-E1F1-4F8F-B30F-4F3104D6572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CA6E21-3E52-476C-ACE5-A4300E60E6D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4142B1-C942-450B-97EF-9AD9E4C030D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D37CE7-31CF-4428-82A7-5B4633AFF94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4883EB-A269-42F2-AE7D-DB299987C4C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163232-B9AD-4D4F-BB16-95A56DB2789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0C9129-858D-4CB2-80ED-A4E176D1271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04879F-94DB-4D59-875E-8045504A0DB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DA6777-8915-4991-A608-BC8BE10C039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83FA42-6F83-47E6-8CAB-2412D97F574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37BF52-4163-4E54-8E2C-E74D05ADC66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86A2A6-C1FB-4E35-BA68-DB293D758F8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2A64C1-24E5-42DF-8B54-2A5E11FD7DF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064499-126A-48D8-8274-3D151C96E65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0F7BAA-4C57-431F-B163-2C9881A9E4A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EF114E-1F6E-48E6-9D4C-1F8F2B9FB25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68AB05-2C52-4072-802B-43AD1C2A05B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BECDEC-5B42-496F-9E3A-D9AE866B768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87A278-15A9-494E-8CB6-D6EA5B46413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AD92BD-203B-4B3C-BA35-DC7AD556096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9B1482-11AB-45E9-82A4-9D1A38FF101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6DF921-11E6-419F-937D-55302363C47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CEA51A-2A05-435A-ADEF-774680E9775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DE889F-86FB-4899-8054-7186B411CE7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3D1BCA-DA1F-44B9-A0D4-94DACC88325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E58C86-EA82-48AC-8F10-7ED0D1E8447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5B88CD-9934-41A7-916E-B8C4E344459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36D7B3-1D60-4067-9F30-AF4210B59B0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ED4258-C727-4DFB-B207-39E9DE158E6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B11B59-FF11-4C79-B87E-55932EC538B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850FB5-4276-4E37-BDE7-15AE453A0EB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C602DD-4D11-4176-A1AE-773F72E95E7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FC269B-A97E-45F6-BD50-760715029E0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64FBA6-8DBA-439F-9EC5-812AE9ED81F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1F8C68-CFD8-4319-986C-AB66754E66F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C26091-940D-45DC-BCFF-B05C09F3B48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E40D01-0EB6-4166-A1B9-CC8032CA25C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458E33-1D22-46C6-8ED9-0A52F85DCBC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0AB0ED-5532-4525-AF85-600D0F103EE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C43F75-2B71-4451-A4D2-EBD7FCCAD93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312B0F-1B36-431F-8646-B367854D885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068811-AEF9-4A34-9816-B7FFBAC8B10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0F538B-4EC8-48E9-B2EB-9E9E63266DE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1C2F96-8878-4C31-BD48-48F92CCDCDD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6B2823-9626-4FEC-AFE4-0443D618DEC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A02AD2-A082-49F1-8CE1-9D2D4DDC96E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FD3B3F-B53D-476C-8665-20DB6B9735E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B21485-0AB6-4759-96A4-C6EDA0CE121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C6D860-BBF8-43C8-B12C-595CB119A8B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239914-BCFC-4D99-8030-0A05DBAF421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91BB57-32CE-46A0-B49B-34825485B3D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7BA3C0-D204-4182-BAF7-01A4BA554B7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6D7FDB-F561-4A71-BE14-9525FEF89D5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D31BF4-F822-4B2C-9DA2-EE9F887D51F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E8F8D5-903C-4F98-8470-61921A73091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54A872-62B5-4DD7-AB58-90D9F0DAF3F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0A570B-8AB0-4746-B756-0641C21C576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CA1D83-0E5B-41F2-8216-1050AA70037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408C8C-5BBE-4F92-AB32-030C9C974DB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9EC9E2-3180-4095-9CB3-7543905F0BD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4B6831-E754-47AC-85EA-875980ABD3D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99931B-E53E-44FF-B905-A72852E77CF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345870-F9E3-40D7-A914-811C7D80093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FBECC4-B6C8-44B0-9297-97E92817192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31DA87-BE01-4AAE-830B-8D119C68EEC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A9B612-F5C2-418C-96B9-42266AF5F5B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824AF0-CA83-42B6-985D-077C3342472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8194F7-4B0C-4A07-ABDA-12B1620299A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7D4AF5-8496-45BC-8A23-BEB460D8361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5BC53C-12F8-49E7-AD84-8B356C05010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9E8C32-A52D-4658-90D1-D38883130F4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0055ED-20ED-4A5F-B950-ABEB288D267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72A72E-9575-4ED6-AD4A-D6830F945B0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8A212E-7C92-4016-B53F-F41E2DA462C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85507D-CC3C-45E2-AB15-F49EC62ADB1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33A6CB-C055-4702-96C3-87FBC833731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C296D3-7BF6-472B-BBB2-5C085E91182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B00F39-B34D-47B0-9DFB-422CED7958E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1D03DA-78CC-4259-861D-41CEE607EAC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BC4A05-F101-42D0-BED6-3E1B4D3EF4C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639548-1648-4D78-9DFF-36C3B198354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F8AFB8-1A0D-47E9-9DAD-8068DA6601D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8E7BD5-BFC9-40A4-B6CC-0D0D5FE06CA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DDFB8E-51CB-4E2A-92EC-B43612D164D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F95E17-F11A-4C2A-9EC5-06365212B64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1A39B8-8EFA-4FB4-BAC6-6B9FFBD887A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6A0A87-3703-4898-8C2D-107B18AF6F0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84BC0C-12A7-4207-A963-C147BAA3E07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1AF556-FB41-48EC-B80F-99109906254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2671CB-FE18-4837-93DD-978DFD9BF00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F1B5CF-A1B2-419E-968C-9B4C6DDAC34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90CF5C-CB6E-4C0D-BB3E-14477CB98BE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A69C17-14E3-4ECE-BCE8-09B1FD6CBAF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A60BE1-5EF7-4FBE-A95B-2E7AB81BAAC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51C3A3-73C9-420D-A4D0-C613BADD092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90525"/>
    <xdr:sp macro="" textlink="">
      <xdr:nvSpPr>
        <xdr:cNvPr id="2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531712-C8BC-436A-BF4D-A9AB16EDC03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90525"/>
    <xdr:sp macro="" textlink="">
      <xdr:nvSpPr>
        <xdr:cNvPr id="2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9D4B50-737B-456D-93AD-58597A1E55B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94BE00-96E1-4A79-A3C6-CF78D9D4F2B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9DEA87-7325-4E63-8F1E-C26D7D60DEC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D05678-7CDC-4DE5-8A1D-FA4FC55F45F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EBE1DF-29BD-4A50-8015-49FA029F84E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5B8904-26D4-4794-A43D-A2EFFD2355F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05AB32-E942-4F01-A4B3-F0E0A229229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9EDAD2-E0D8-4875-A04B-671DDEFAD66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375A97-38DE-4414-8964-4B64DDC9EB1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58B5C8-F5B3-4E93-945A-DDC43F0D6C1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C46533-48E8-42AD-87EC-4B9FC4897B5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6E9AED-D905-4E56-AD26-DFD86C71B0E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15CF40-E76F-4907-BE6F-653CF7CA21D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328ECB-F260-4349-9ED3-755DEAD23FD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5A4526-0898-4734-A68C-1B9427D7023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7FBDFC-6E7E-45E9-BA5D-65CE6CBE878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D27377-F277-4DF4-B95D-C982CA8AFEB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6CB355-6A9E-4A0C-9F74-5E7C1B250F8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435664-1A84-4E8B-B8B0-1ACD366D6E5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02B61B-1984-4FCC-9BEC-5A1CE3DA711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412D90-06EF-4AA5-8700-8D22CE2421C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653BD9-8F2E-4E2B-BEAE-D3A7B7340C8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88D420-7DAA-4068-8FF7-6E8D11600BC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4BE4D8-4DB8-47A3-AD83-FCFDF3E0F01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8018A8-2156-428B-97C0-A480E0FDA40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69DDAB-8C61-42D8-BFB1-A7BB41B353A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AC6F7A-9274-4E48-B6F6-E6AB1D64A49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074BEA-0002-47FB-80C3-C7388CBE5BC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49099A-9395-405B-A258-84F0C231243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410297-2DB7-4143-A14C-A9536B22A9D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704B0F-78F9-4CA6-B131-478AF9D12ED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619163-7FEF-4753-B784-818B8D77B0D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BA5D0A-63AF-472D-8F35-CB68F55B109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702808-AD66-4B38-BB63-546F2B713BE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1EB772-4048-4712-8CB3-3637225A40D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E56A5D-1493-4722-81D3-1EB39203806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13EE6A-6864-42A2-B4E6-80935B10F23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73C826-CA8C-462F-8567-F7E55BDE5B7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55B08F-15A3-41BD-A8B4-5E30BF464EF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965D6E-A4BA-4CC4-A291-5D0644F6FC3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CD0314-D534-4FAE-AA48-DAB0B93B3F3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CC9E21-A527-42C3-AA01-9C11A6D5DE8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EEE0A2-50B1-4145-9E1D-11209564E84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9475E7-01BF-43AE-8DD2-331336AA3EA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64B2C2-CFFC-478F-8720-FC3D4BD6786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A61CEE-BA01-4D61-85B6-A83C15B81E3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C878E1-8F60-4473-BF62-AEFEAEC25D7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FBDCDA-8047-4F61-8E31-A3EEA3F25C6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91651F-1144-4A64-A768-CFDE65E63ED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D5A329-738D-4246-9166-AEDB36B1E72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110253-2E61-458E-85B9-307F7F90878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2C4C98-784F-4D33-9A0C-D22FC7A568A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1AEAAF-7EDC-4EF4-A037-A851CB41252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689C04-9C58-49B2-8674-F555BA4A91A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8E12FB-7393-4E0F-A525-36078701C6F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A910C5-FA86-422E-AF62-909B0DE913B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7C4D58-FE8B-4024-9F85-E7983A73C5A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77DE00-6A0B-4C6E-9B63-DC04BBD4A92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82204E-CBA7-4541-95DF-8EAC853A7EC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5EEC91-0056-48A4-8196-E5E6426A8B8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E54B94-F6C3-47F0-9967-AB3B0C5DDD3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F55106-61B9-4BD8-982D-E53D198DF86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96C61A-FC3C-44CF-BFC1-89A0D5160BE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1E69DF-0B49-45C9-BC87-ABAD9C1FCBD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10A5DA-E906-450F-A953-916693EF7E5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7A6163-759A-4603-9447-6DA65898141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732D6B-1FC0-480B-8468-6E899C5B994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93F843-CF26-419D-8C46-F3E066919FD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DC56A3-912D-49A0-9911-77A24570299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EDAF4F-CBB1-4791-8AA1-C3370991AFA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AD6DF5-A339-45D4-BEF3-18A098590B0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C6C80D-71CC-42A3-94DB-F404426D22A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A7AE42-835B-44F7-812E-100C92E05A3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CA4545-651A-48BB-9EE8-0B078BCA39E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60B3DF-4088-4430-8D62-E306CB4FBBB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0A4F60-2C0E-4678-BFF5-BEF8856E849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1F82D4-EDC6-491C-AF85-A965856523A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FF5076-CF5C-4296-AC26-89B55A97D25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2D57B2-AA37-4D5A-B14A-901C8EE93DC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CAEDFF-B541-4659-831A-AEBB639C370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05722A-49BA-4AD6-B9D5-5AD88F50D20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445313-D9AA-4F25-BD25-3538CBE5FA1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952973-341B-42FC-B9EC-257211CF11D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B3F92D-9B6B-4027-AF20-7506071F769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118563-80F6-4072-87CE-1E921E4FC60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6BE201-40E9-4E48-BE3D-EA706F4CB4C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AB3211-F290-4228-8244-D7337E3B74E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2E3F2F-8B2A-41FD-96CB-0262B7F6E88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6315DB-BCC4-4CD2-BE00-5CF08E8ECEC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140931-D144-424E-A452-DE4B16B3DCB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844B14-9F30-4B07-9519-061E4EC8F43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1C73BC-E941-486E-BD17-89E7CCB17B0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B100CF-A8F5-4881-BAD8-33A94378C5D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51462A-A5CE-49FE-A5E2-1F53DFA5FF4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E405F8-FE30-4F66-9361-B79093A0EF2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2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EEAB0E-7757-45B9-A31D-32910261C8D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DCB041-DF68-48C6-A697-6C2B08C1F6D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DF5EED-916B-4A23-9C36-A146E6EB628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225E5D-826D-4D55-88F1-04AB558C296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DE087B-99CB-4211-BD92-589A38E1878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16ADF1-4101-47CB-A371-D54D5875633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ADF20F-9CBC-419C-AA8F-2F2FEE3BAAD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373CA7-3C99-429D-8517-D2CD8834AB4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CCA68E-E32B-4CC2-A550-9AB32733D7B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4BB08B-4BC6-4A6C-922E-1D6C2D6DD97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5724BB-EBEB-4AE5-9070-8A3A310EFF0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6A04D0-1C57-4CC7-A079-119E6AC93A3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A5EE91-A399-4DAC-B8D1-08DE2536FEF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3E6D4D-EC44-4035-95A5-4D965ABB9C7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07CE91-3260-4AE5-8143-59FEC4C7A72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82B591-2948-492F-9FA2-989E341CF1C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A4ED0C-225E-4B64-86F2-0D7AC26AA8D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910838-1F34-41BE-BD03-437A1869A80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F7D20E-CF3B-4D63-BD56-B0EDDC303C9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9E2639-F331-47B8-A359-03977FA5789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D95366-DF3F-45D5-B1A9-CE09F6F7821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7A6C39-343E-420F-ACF8-8F76B4332BC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80F612-5A17-4DB0-B14C-E96EAC2C4A9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076749-614A-4DFF-B5BB-7232F77A162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0F0C7D-5580-44D2-9ECD-C09BF703195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5466A5-233D-4538-93B3-B421C2398D1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10835C-2B85-46CF-9B02-F3565FC6941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4D3F47-F233-4B07-A938-F47B7123FCF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694CE2-A26F-475C-B08E-CBCAA4A652B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1AFF79-4E87-45DD-8189-5CA943DA847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FD14CC-4B46-469D-850F-197AB2EAE10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74CFC8-240E-4987-AEEB-100C4BA2EB9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A07EAA-780D-43BB-8D74-6CC24B1D38E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322C0D-1549-44C0-B371-72D9FFA706A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EA30F7-6297-4CFA-BD50-AB66456789C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8CE911-B10B-4DB9-8EB1-2D3CD54531A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158CD4-9B8E-491D-A238-B0D4B6A28BA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54DF29-A698-42DE-A60C-76863E27D07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BFBE14-B4C6-45DB-8C49-9B2EA250A01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6D3121-0B42-4226-BA2E-33EB96FAA40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1FF497-50AE-4AAB-AE57-705253C1417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DE247A-B2C1-416B-84E9-13BD4888A39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E87A88-365F-483C-954F-FD38BE3FDC4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8D27EC-8346-4D59-91B2-9B2C7A13B51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10C782-C775-4F8D-B286-6CE9AA51001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AFF380-693B-491A-8851-D8F381BBB76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B9661B-27EE-431C-B6F3-62E0974F110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196477-009A-4106-99B2-8F629620454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1DA59B-186A-4814-B41F-D4A7CA0CD5B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E04526-D1FD-4100-97EC-B8EE9F8FFE1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24FF07-2A88-4852-AA4F-5184709C0A0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D790B0-C906-404A-A751-F62FCF180BE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F8D150-FAC3-4EFE-AC3A-161F2962668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FD63DD-D3BD-48AC-B868-368376BD1C9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E6139E-A82B-41FB-A67C-C3D0E6E45C6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70F6DE-9BA7-4DE1-AAE0-098BE602700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229C1C-23FA-41D6-A06F-36A4C57FF39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88A5E1-5615-4CB2-8C96-EB2653C4DA0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E91BF6-DBF9-4B25-ABAB-57EF5A88BE5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E7F8EA-063E-42EF-A1ED-38529F7E931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67AE3D-1C4A-44FF-952D-DE7B408C575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C659A6-DA70-4A4F-B4EC-7BD63D8F8D2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33CCE6-4D84-4474-8143-A0271374218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F52066-5F2C-4E55-A2E2-222E4BEE1DB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FBD139-DE43-4552-90F4-9C919AEC7CC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679232-D00E-4EB0-A95B-7E69B48DD9C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8EBC5D-C926-47B1-86B7-DD72E7A7999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A75F20-DC44-4D68-873D-BCAD981C809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B414FD-2D64-4908-8765-CB3EFCD2A6D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FB658B-33BF-4467-8979-49FB523DF29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C21B75-3199-4928-8EDE-5FA50FADCDD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1F4A78-03E9-46DA-98FD-ACC71D2F29B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F1F6F4-9DAE-4B01-8F44-B65FEE9582E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71B51D-CDA5-4E30-B306-D7AD32F6DC0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B0848E-A0DA-49FC-A268-B9A01B2AC71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B4EEB1-C8FA-47B6-AE1E-BD6C7150E47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C2E9CE-6F0C-4774-915B-B18B478569A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CF7ECF-EA7F-4973-8D5D-4DA0D1EF8F4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CA270A-B67F-4467-902D-F0640A61BA0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56D4AD-8AA3-4D52-AA4E-862CE1B20E7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E2DD7B-626D-42D7-8C8A-5254FE608B4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98293C-69F6-459E-80A2-C077009D69A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DB999B-6D3C-42A9-88EE-C5F9A7482E5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602886-E012-4D46-AC04-8C4D363A8FB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EEE2D7-8B12-443C-BD96-4781524B0EF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B67BA6-5BDB-404C-B087-FC6BA2B080A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0BD7FA-238C-4356-AE34-72A52E4F018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D63488-1BB5-41B6-A946-B257F3BA70D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EB7C56-0D8C-42CA-AE02-185E24C79E8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6DEEE7-5D33-4E3C-995C-517F43966E0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B3DD57-87C7-4426-9EFC-434D2DF6D1A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95D80B-A970-408B-9E1C-BD6E72F2422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06186F-1B1D-4A72-990A-A7DEF7B69E5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39CEE6-283D-470E-927D-6DBE6BD1FC1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F94C96-C406-43F0-BEE8-96E1CFDB3B9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0D6C02-C2F2-43AF-8F9E-4FFDF7E0E4A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FEFC8F-195A-4834-B12E-4A091F562E1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C3E6BD-0B7A-47C8-A244-39094F8A231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EEC190-D2F9-4FD8-AB69-DCDFAE6009F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14F22A-49AA-4CC9-8DDD-5B83EC246F9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3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C56882-7D01-4ACA-9680-78A7259858DD}"/>
            </a:ext>
          </a:extLst>
        </xdr:cNvPr>
        <xdr:cNvSpPr>
          <a:spLocks noChangeAspect="1" noChangeArrowheads="1"/>
        </xdr:cNvSpPr>
      </xdr:nvSpPr>
      <xdr:spPr bwMode="auto">
        <a:xfrm>
          <a:off x="166687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90525"/>
    <xdr:sp macro="" textlink="">
      <xdr:nvSpPr>
        <xdr:cNvPr id="4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CE1A8C-F690-481E-8805-9B983B5100B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90525"/>
    <xdr:sp macro="" textlink="">
      <xdr:nvSpPr>
        <xdr:cNvPr id="4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90FBA8-B746-497C-82A7-2BB326238E4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313265-DC00-4856-8C62-4B52088261E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8E55CD-7A88-4F07-A7CD-F60C5F900B5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047D96-A82A-40E3-B056-060D2EF61F7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F08AC5-99C9-4853-97E4-D40C222A993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CCC772-1F3E-4AFA-AA5E-35049A7338C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19FD08-0348-46C3-B738-C8467609F43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2CB84A-8355-4BAE-8B42-6D22D44FA15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4C7D21-3F6B-40DB-A160-00946916D49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463A2F-9AE3-4349-90B3-FE15762E953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AFD254-AFA1-4118-B3C9-372AB4B6CEC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EFA1BF-8A62-4283-90D3-881043FC2C1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30BF18-E161-4975-A727-7D3A68BBCDD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EC8FE6-BD4A-4C07-801E-9BF8B78BDB5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4220EE-B6CC-416A-90A2-61EB06686D4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44B067-2367-4242-AF53-89889976C9F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B06510-D295-4BCC-8568-D98D52989BD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A8166A-C433-4FF0-9E46-587E25BC3E7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8A3E63-2B18-42DE-8CC0-C35385B914B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4CB462-8E43-4831-95E9-FDD043B2E4F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4A5C57-7EDC-4E97-B25F-A7924CA741A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1BB423-603E-4E54-ABE8-9D4B5F5B232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13F55A-AEE9-401B-897C-1C312FA774E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E33E5B-91C7-4958-A66B-AB7310C5078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4DFA4F-7D79-4CF7-9D7A-AFF140A161D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91777A-8715-45D9-8861-8FEFD5BFC7D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60A604-1960-4BBB-8B46-DB1AB3CFEDC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349E7C-3A74-4EC9-ADF1-4CB217E8B2A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4CEA40-023F-4742-AA60-35A3CCBB24D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70AF82-0B1A-4342-8237-53AFC97DE67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E30993-D94B-4B8C-9266-375F23137A5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36D11F-C5E2-4781-9EC9-B274E2E9EB5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2C4ECF-F8B7-418E-B593-A3C694BF0B7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5B4E93-435A-4CF2-8847-0582B1AA0C6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F25AC9-73C0-4C09-8BBF-AF9E7236734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150094-DB53-462F-809D-AEA98B8A308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91A89A-52B5-4B5E-B68F-64E79A08D3C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1DEF3C-416D-4434-8E8B-C7B53E60307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EB7900-B303-4D02-9820-51600474E6C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8F46EC-0BFE-4A88-956C-95788C6B251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34B32C-9DE3-4D13-9BCD-79A84F15DD0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5F0B91-1C96-4D84-98EC-CCEE0ED3B5B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63CD06-B672-4EBD-9F5E-266B33634E3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91E9FF-2F88-483F-A8AA-D020BB85851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BD7326-6782-4793-B56D-75CD6C46EA1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0EE0B2-9701-4076-9D88-DFC6EE1C30F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D67ACD-41A7-459F-BE4B-8ACB067FB57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86ED8E-1636-4FBB-8693-891E6F74B49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FB3AF2-DFB1-499D-92C0-046A9E66EB2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81E8E9-9DD7-4A79-8D74-79E5B7C95AE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7740A9-43C7-4921-8C88-E231EFDD4B2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91A726-AD6E-4E8D-9C36-04A53077D19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9B9C2B-EFD3-435C-A003-7879371D832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BC9C7F-B582-4242-89ED-BD967A7C822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A29E7D-61E7-4D7B-9964-425E4CC61F2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B95AFE-4D3B-4761-BA07-1F4F754FC06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094A85-902B-44C9-9187-D12156DC3AC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E26B9B-C8C1-437A-9EE9-AEC14FA8D1A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DE422B-56FD-4AB2-B065-171B5664878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E168CA-F555-4EEC-ACF3-1F752821A8A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450873-9C55-4CF4-8E88-51EF184FEC9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9D669A-CDB1-4FD4-A3D7-7B5F5D864FC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3D6A33-E273-4B05-85EE-5F992684425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06609D-E7E2-41BC-8464-99D28BE267D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D7F9FA-CAA9-45B2-A6D8-B06E3738612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6C3E2C-97AF-4567-8BA9-50803C8163C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EDBA23-10C8-4EFB-BA98-E038D13E150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CFCE0E-3C97-4F01-8BB1-ECF367AF9DC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120AFA-BF68-47A6-AF82-C792A12A282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FFA6E0-A125-4264-83B3-FAE82483FDD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53CECA-E1F7-453E-A156-B827F793609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D614FF-D6FE-4A81-BF1A-E2688BCA8DA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F81E23-E051-44C6-AB93-EB56E28657F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CA8DCC-856C-4C0D-9015-0EF8DBF50AA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C57A2C-5164-4189-96B8-49DFA952F85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5C9B43-027C-45E4-BA3E-5C0F3A41E7F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BC14BE-4F9F-4AA2-A51E-57DB25E9DAA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FA9E72-F8F6-4EC1-A720-A4C96705534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E1B5FB-28CE-4D66-9C6E-F6DDD0A15B8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21B763-D6EB-44F2-B148-D40422D1C90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23383F-A496-4471-9796-BB4E38D5E31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F58450-FC94-4D10-B310-3449F99B3D0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4647E2-2E98-47EA-B63B-59AD4F7C678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F8A6C0-674B-474A-906E-6BEA51C4339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BF774C-7EC8-401D-8671-D8B801E0CA4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7846BF-14C0-4F7B-983F-EA91B37B6FC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B16E6C-21F4-4162-BBE9-35BC1E38FD2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77DAC3-E300-4317-9FBA-A5E0ED5C5A7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3DFC0A-029C-4E96-9B6E-13551C1BB68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AF60A3-BE1B-4A51-8B88-D1FCDAA56A2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60CB02-79D9-4E89-B3AB-5F37C7DBD05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DB5435-4244-4539-B8C8-A1D9F2405D1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92A909-4201-4489-865B-0EC1A39B228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3375D1-E34F-48C5-95E8-4D8A0767495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C92222-F859-47FB-9F5B-BC8191CBD04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F84719-1680-4706-8E51-3ADD63CFCBD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0F4E29-170D-4279-B2F8-4A9878A6DFB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7E67FA-44FA-47B8-B1A9-A49B8E88121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4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FAD6FF-9567-43F0-9441-E4099CD46C4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51A769-DA51-4694-96DA-982164CCDCE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8FC413-851C-4E28-AB2C-BEA4D820F63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AF035D-AC19-4694-9207-B4980A8444C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8C4EF3-2FF0-4498-B4B0-C9D2F973E7C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CBE89F-E26B-4B6E-8BAA-0E8A4CBF7F1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148C50-8B4C-4825-A842-7B7705168B6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C2C168-21E8-4150-9E6D-1B2CCE9781D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7AE065-E70B-4FA0-99D2-C5E0D2B0C71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A89E0C-F4E0-48C7-93ED-FA3D4ECD6DB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BEE376-B767-4355-9850-72F86C87FBF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72FBE9-38EF-48CE-8F75-8E140404751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F4BF05-D3EC-4E7C-B95F-C2F032FFFE5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BA06E4-70D9-4380-A219-2FDAC98B42F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6E08B3-8892-4942-8000-DE38BD88E42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1D999A-5B08-4BDC-845E-A55BBF071BC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01AD9B-2BAA-43B1-975C-A20CD39888F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6E1EAB-403C-48EC-953E-9BC59397FC2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0E4138-28B5-4750-A139-1089D5458FF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051D92-ACCE-4C6A-9B3C-5B28FFE7E2F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618DE6-4025-425D-B69E-0DCA42ECF5F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481AF4-3B88-4471-AC28-E695B4DADA5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1D0720-B525-4C98-93E4-34C2343A336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9AFF49-710E-456F-9B84-CC7FFEC2354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1BE471-23E6-4787-9F30-C71351AAFEB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DBBB93-E046-4FD9-B754-6A7CE509E26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279989-AF8D-4940-8D61-1D071C6B36F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2E3CC6-0E07-4899-97D8-4ADF4512C43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D14C5E-91C6-45BB-BB5F-2EE7FB20BE7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357844-1B7A-43C6-A7E8-538F0B9EEE7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C824D7-5049-4671-B3B6-C55AEF9FDB0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F62ABA-7537-4C45-8C35-0F122230BC1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73C24F-53A8-490E-B92E-C4894815D91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4178C6-CA11-4E46-A3C3-16BF36AC7F0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0D6B4B-4FB4-45AC-819A-7DB8ABB0237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3B9523-15B3-4CC0-85CD-1C28E49578A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1D8706-CB36-406C-B76C-63CE8ADD350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CA2306-E8C1-4CCE-9BAC-94136D0D1AD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0CDACE-76C3-4FB9-908A-63D341C0985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84D67D-9029-4375-8CBA-B06C2261D7D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0C38AB-3262-4628-8548-38EB508DC52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458E39-A60D-420E-9943-5B61E525C68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DB9E41-ABD3-4EE6-8D5C-0AE37049FBB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CB803E-2D84-4072-B196-3981A67D8D3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B2E6A2-2BF1-4360-81FA-487E01536AA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39877F-25BC-43A1-9EE8-1E1D48A70BA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49AC99-A957-48EF-8D53-0F31DE7EBD0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5E37B8-6B74-474F-840F-FFB1EB9ED8F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558037-4075-4A70-97B3-A19C0BB480E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8E140E-B4BC-4A9C-9C7E-31FBCE6F6F7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CFE92D-CDD9-4186-9285-C5E58E0E2A2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71114C-8C57-492B-9463-B28EE729E9D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6012A8-08B3-4A09-8856-05754CF0F93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A58663-C97B-4519-9F66-1DDE073E4F2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362E66-4AF2-448B-9F85-B813621B47D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DD86DA-1F54-4B21-BFE8-64EEA90171B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15E1E3-AF51-432E-BE53-C92EAC36272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52526E-8A1F-43BE-82A4-69A09EE0888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3FA59D-9DED-4F04-97B7-307C3D912CD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D8A34B-8192-4F30-8BBC-C262793F696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4CBFA4-5F80-4C59-A0DE-D5FA07D3773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FCC585-5680-449D-A8DE-81525CC5692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B27D10-E78B-46B3-A14E-6361248DEF1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9C4CF5-1BA9-4F2F-B278-6B1CBB4DFE2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8EE487-F6B5-4AF5-9F13-1F1296EBACF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7B53AC-45A1-4F4F-BE09-FD30487D0D5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6408AA-C0C7-458E-BFE0-E9AA2F4AA69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616E3A-A223-4DF1-89B5-9A96BDE2CBC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47403F-D8B4-4E9C-8565-9921908AB1F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7ECE9C-82EF-4EE6-9DCC-E458DCBE890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1BB8C7-7ACE-4F22-AB8F-143040708C8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C6D524-A687-459F-A81A-EC7152DA08D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394E91-49A3-41A7-B20C-5855D24E865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8883D7-418B-4AD0-8BF1-2B91F065E45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B7D6E1-1782-4812-B610-E5FBF910195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854503-7004-4579-8D3D-A2CA929042E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E4D5F3-ED58-447F-A799-7257616B740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0E0425-EDC7-44C2-B4F5-B6487F73A1C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067399-7E3C-4743-AAC0-7034695AF9F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6ECDAA-7BF6-4B08-8B99-5D2C844A621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E25435-5FAE-4647-AE43-0D8FFD0A2BA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B862FD-3E1D-49C8-AEC9-A80E499ABFC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4A0B1F-A694-4571-AC4A-84D65A6AE87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60FE78-99BA-45A3-AD43-2B36EA358D4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50F996-346C-4BB2-88BE-CAD3749265B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06A6CD-0376-4A8B-8164-304D02E19C4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02674C-957F-4581-9620-9B501B14DB3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43FA13-26F8-4A04-9EB3-4A896904753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E1F0EC-44E2-47EC-8D47-910354FF20A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835B8A-9BA5-44DB-98A5-4BBAFA89D48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D03A4B-5871-4D59-B15C-6024E166170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06F658-40B3-4D9E-9B16-CD66306F466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73C6D4-E665-4C32-B678-76BE55720C7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4846C8-A166-468A-AF4A-5227A6F7CA4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FEC6D8-E54C-488F-9EC3-943B95D6445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0CBC9E-8411-43A9-B464-52A66C9AE89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AB8D41-2CC4-4E3C-A13F-1798B3D390F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72E7F4-89F0-432A-9FA3-6770CD34084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671ED0-AE5F-4E1C-A9EB-E27DA496138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493E19-71E4-4D55-951D-CA079F4B98F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5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E66C5A-E256-4F92-A8E0-FEC185F144F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90525"/>
    <xdr:sp macro="" textlink="">
      <xdr:nvSpPr>
        <xdr:cNvPr id="6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3BDBEC-46E9-49F2-884C-AB2013C8F83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90525"/>
    <xdr:sp macro="" textlink="">
      <xdr:nvSpPr>
        <xdr:cNvPr id="6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6714D9-3952-42EA-86A3-36E72917D65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C3C399-7819-4E45-A593-DCD2DD9DD4D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4F9810-E38B-4EE5-B624-6E0AB54EA7C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22B5F6-DFB3-486A-AE8F-F38E1C72C64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58777C-8B84-48D4-991A-5E2FCD8BDB1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455EDF-D2D8-4DBE-8047-9D906394EFD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6F8880-5CB8-434A-8614-B1542473B9A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D6AA99-4012-4311-9B31-5E454BFC3B3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40D39A-585C-4816-8394-CA7B2938AEF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276D0B-47F5-426D-AC20-E950EB2B056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8FC24B-58BF-46D1-9117-0D0CE9CF273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41B295-618C-4620-B488-2A2CBEB812B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BF06C2-40CD-41B3-80E9-A9FC0784F87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65F987-1B25-479C-9E58-E7E5EB7E8E2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D2ECD1-3B22-4E1C-8100-BB015F25E9C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F12EAC-C565-4F1C-9448-80C0147589E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2142D4-A69A-432D-B7BF-D5273501316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B55344-AC83-4731-993F-250CEBF0269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10D974-7C84-40BA-B729-79769A574F9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636EB8-56AA-4174-B768-F24673E2AC9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28F9D6-7744-4151-95D3-7FDE0ABABDE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FF63AB-6475-40C3-9309-5B8A962C9F2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EFF354-19D8-41EF-A912-E6572C2038E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4DA461-A61B-4570-AFA2-7BF5D9B7F3B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9D9A46-3475-4AE3-9E5F-8DA6BE1EB4F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218D6D-89AB-4B26-B916-5ABED5B10B2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0CF7EA-F9A5-4E02-A784-ACC514ABEA0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CE33AA-C1C3-4983-988B-77C8B4C746F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8F4D37-0CCB-4ADF-BC29-574E8CC7B19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F3ED8A-C38B-406F-A071-33D4B5B433D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CB82D0-92AA-4312-8729-19ECA528D10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542A5E-1210-47D3-913A-806196BC33A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BCCED5-0DC5-498F-9606-495D42157CE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3C9277-0E3B-4FA8-9BB5-3C74FC0C1F7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97CED3-285B-4E0A-A80E-116F2BA1D9B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0B27DF-B66B-4440-9518-00D1F65836C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6C0585-2DF9-423E-B984-081D655497A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550134-36BE-4524-B7F0-7258F271784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2C5CA9-B546-4F72-B518-96DADDB53B9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1BB970-0771-40E6-AF85-A419FD7136D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7F9D36-4366-41D6-AB02-EFEA9BF68FA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82961C-B5AF-4A03-85A2-89EDB1FC41F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E46918-1B78-45F8-B4CE-5903F3D29B1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957062-89B4-4694-8FB9-AEEFB1D8AFB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7DD517-1185-4FD8-A773-C67246E29C9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884279-C826-40B5-8C65-C992492F766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4FB074-6228-426E-9240-FA0D391CD1A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CAAFF7-2AFC-4657-81D5-8D93ECDAA59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ABABFE-5B42-48CB-B2AA-8061EFC702D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C68865-9899-4B61-AF1D-79B2A45D06C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F8D673-FED4-45A3-970F-27E53BF1062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E814D8-5E24-44CA-9FDC-F5F91B07E9C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E0652E-81A0-4613-B529-A0D380C301E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75B333-D84F-46DA-851C-33532583D87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5A850A-61DC-4557-B5D7-3907004E3C7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847D4C-51CB-4F55-8319-F70B6B8104F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97DA45-4D4B-438D-99E6-6BE0C51F7FD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59A877-C605-4FAC-8DF6-D55FD04B1FA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50BDA9-E721-444D-87C8-25F3D0B2B37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6E4E5E-B518-4FF6-8FE6-11E26A1D9E7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08CF8B-C588-4502-9E31-E5C62AD9ACD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175587-34D8-47BF-A55E-E9470068FD5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49379E-3B3C-422A-AAD3-8A02BC979A3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E69F8E-81FE-4EFF-B61D-0EAE0E17A08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5FBFE2-15E8-4B72-9A1B-EE96E9E072C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3BC882-178E-4EE4-965B-B748AAF1CF8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1249DE-A3EA-4843-B054-3CAC64AAC54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84917F-205C-4FC1-80CC-1AE7606920C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0DEBDA-40E4-4822-8E91-737E4BBE284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434E6E-D646-40D8-B311-5304A0D2E23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650FB7-EF53-4BF3-AF7B-938DB05AA19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6C4C4C-0A77-4558-9F0A-8140BAC8071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8314B6-28AA-42B2-A111-15060365CD0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38FF98-B891-4F74-A675-3F4A3011060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E494E8-5C8C-4AA2-9C9D-A844FF5AA90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CF28E8-8BE0-4E7A-834F-5B101DC4F1B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75F102-713F-4696-8B40-0D24268BD4C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19036C-098B-47C9-8ACD-EF1A4C353DD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7258BA-FC56-4E58-8A50-1386DCFD1C3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DF5440-993A-4D63-B555-0A4FED742A4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0D9803-8805-4E1D-9163-4924E8B6E38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A25514-79A8-4583-8F7A-A4E630325B1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82E6C3-A1C4-417A-9B7A-4FE5493D9B3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6ED6A1-9D4B-429A-862E-F84C03E7F68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3E7ED8-EAF1-4352-9DAC-09D37B7387C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255A57-A181-4307-9AA7-3DDDA1EDC6B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73BDBF-0FA4-4A45-B605-D18145F58A9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729035-DFEC-47E1-B71E-32736711CC4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588192-FB92-44CE-9EE6-5F93263CA26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72EFDF-7B33-4C4B-BAC0-2CEE6F08E43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6FCE74-697A-4B00-9692-EBC77ACFD58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728184-D2BF-47C0-8233-4E7C773652E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214007-98E0-4236-9989-4CD3220BB2C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12B087-0461-4B51-9348-A2E8E162D96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5C5EEB-06BD-4DE3-B94F-BDE5736D13F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78EAA5-6111-423F-9F85-910DC9EA801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37A955-2462-49B1-B722-4464BF8784E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9B2AF1-A736-4E8D-AC39-3D61FC2D13C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6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668DEC-AA20-4FBA-8D03-6136485DA04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C066AA-9C65-47EB-8512-2558BD5FF1E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7DE06E-45E1-4113-B468-D2A4E87A261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6C5F6B-BD92-44D3-9FBF-2DCEBCBE197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351F74-7454-447D-881F-5D025C3B55C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8F4E72-C380-4EFF-BC0B-36DC1F19161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B8DA8D-3A3F-4DD0-825C-6F56976CC5E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C07935-A649-4DE8-8738-D16DE0D5A8D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701593-2A10-4130-9A65-2CD622496E1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FC3431-1A58-46D6-BBA1-2C4274E17EE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333A0A-CA44-49F2-930E-6DD68B35600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691C66-4565-4AB5-B48B-092E3F1C8D6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D8F978-D3B8-4A9D-9B91-C2CF468B94C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86BAB3-7AA0-4453-9A57-8C12F6C62AF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6AF397-4379-49D6-BFA1-BE923AE52B0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BB7238-2A54-4414-BAAE-37C640FA97E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C90520-E7C1-4053-BC8D-D9E90517C36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33F7A5-35ED-4850-A35D-8D3FD6B9147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650716-40D1-4779-ADFF-8737999D34E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31A253-37E3-4437-9C2C-E1DA4A3BCAB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4F2F5F-313D-4736-AD01-B7AF0785AC5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3C6680-CD37-4CF5-93D6-3A887C3A58B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F58913-E325-426C-A847-B29B90F896C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C025E3-BC96-4313-BAE5-C2A1DCCBC64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EAF522-B13A-47BA-8B65-48D16555326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1086F5-57B4-4D95-92FF-5A48C1767DE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3D56A0-EA0E-468F-B7A7-44F1B155AF4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43AF2F-C8C8-431E-975C-5A99C918C0E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45E43F-248C-4F6A-AFD1-195E3CD5FF9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5DA9B7-A836-40EC-A44D-0905BDA533D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D0FA3F-BACE-4DB2-AB68-A2CA16FB664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0869B0-CAFA-45CB-A6B5-EFD90349873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98EEF1-F134-45D1-A336-C7C7B2C2825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27C82A-8656-4B2B-B07A-4F21F915087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C98D23-86E3-490B-9691-5BCD27BECAD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C93C51-E301-4795-91CD-9C8F4F8B76F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466AE0-609B-4884-95BC-91F9D90449D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8E373B-0B07-4502-B4AB-462018FAA8C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C92AEF-8ADC-4377-88EF-963182243F8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74497E-4D9C-4133-999F-54449BA1475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E79BB7-2AB9-4872-935E-201C9AEA5A7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AA4122-D482-425A-88CF-52B664CBC87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01C965-0347-4F13-BC5A-BD95F51C0E6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4D045C-047E-476F-99FF-AC72C95B464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08D8E3-0436-484F-9482-09C73A59DC6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0B66F2-B789-46EE-B2B0-3EDC01BA884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775586-3EA5-445E-88F5-41D0F9136A8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32A82C-ABAD-4B1B-8114-11361D3EA11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21C4F6-05CB-439F-A005-D347F6C603D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B6C46E-8520-471D-8ADA-5E7243067D9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86BFAB-EBEA-475C-8D3E-E036FBD5EC7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09A5A5-FE3E-4F13-87FC-26D8F3839DB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7A713C-420B-4665-88A3-44DABA0FC21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8D5E86-E936-41A5-BF34-A08F1A82C68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27EE81-4C7E-49A7-9DA8-1A46ABEA971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2528C1-410E-48BA-A5B4-9315CA7E696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23C8FB-0543-403C-8477-39D64DFE4CF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8CA8F5-E6B6-4416-BC31-53D34642B74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FECA42-B6E3-4541-B394-80FCCF9FC75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E55A78-E5FF-4037-B3D8-C2E3A8999BE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F9183D-4D9D-4D89-8C10-E20F41B8C1A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B87BE1-F4CD-44FC-842A-C944B9D669A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B5CAA6-F4EF-4AB1-9E99-E7534474191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B1D5F9-F8BE-4F10-B90F-D584D394EDD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6CBEA9-0D31-4D6A-8608-A3B774CA72F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CE0DD2-DF30-4673-9E28-A09AAE8141B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EFCB33-7046-4F8F-992B-51E3A58F8DE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20DFD4-F09F-469C-8E4F-17EE2C0A983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394244-BBFF-416C-9D3C-5F37811C95C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F72475-42D4-4C4B-B75D-582AB749443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2A4E9A-81BD-4CB4-B329-40A5CEDFD15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3F04E3-3765-44FD-818C-B398FF1136B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C8886E-8B5D-4E14-B97B-032CBBA578B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57E883-CE5B-4E17-98F8-EDD27ECE0AE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FBD63F-3449-486E-B77B-CEE81B0A64D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05CB53-7A5E-452B-81F8-42E1B407E8D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79F637-5D2F-47CE-9FBC-140A2F6B465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02C9E2-AF1F-4F0D-A344-0B77B4CC020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886508-5979-4B81-ABFD-E6F90CCA1E6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EBB7F8-9DE3-424B-8E16-C6DA88C4ABF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ABC70D-3F31-4D3D-A059-A3CF49FE69A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1FECB9-B1D9-4C9E-A1A2-142911890DD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6CD6C6-9F77-447A-B52A-CE7362D760B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399B33-43EB-43E2-AA3F-823B872AE38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EBEBA1-332C-4B01-B54F-E76E4F095CD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792BD3-4636-434D-B687-B71C93CA1E8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1B13E6-FD41-4378-87A9-0B386D243F5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798D57-4323-43CD-815F-4B78A87C783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EF045B-7FCD-4E29-A0C7-AAE50F327B1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E61F26-787E-4836-83FF-D1123B4BC33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AFDD57-C049-47BD-B4F2-943751881B1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FDAC48-8C2E-445B-8EAB-12D3FC4F57F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C8582C-08F1-47C8-AB38-E93D44B7A39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2956D2-9E9A-480F-A564-6953211A586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B76CF7-826E-4C5D-95A1-CA8951FC595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69D490-94C9-4F1D-AF8A-CCFFBDDE775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269528-DC9F-4890-AADF-75DB225F41A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6AB273-A4EC-4957-9C37-0DF0017FFA30}"/>
            </a:ext>
          </a:extLst>
        </xdr:cNvPr>
        <xdr:cNvSpPr>
          <a:spLocks noChangeAspect="1" noChangeArrowheads="1"/>
        </xdr:cNvSpPr>
      </xdr:nvSpPr>
      <xdr:spPr bwMode="auto">
        <a:xfrm>
          <a:off x="166687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90525"/>
    <xdr:sp macro="" textlink="">
      <xdr:nvSpPr>
        <xdr:cNvPr id="7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C171A7-2137-4B02-82ED-1F9C32BE52A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90525"/>
    <xdr:sp macro="" textlink="">
      <xdr:nvSpPr>
        <xdr:cNvPr id="7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C83A81-EC5A-4A12-A3A7-DF3A8417BDE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7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4BCFFC-5BD3-4CED-BF4B-F5E91C4F694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9B3D87-6E33-4998-9F29-4AD1284249E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665DB1-7861-4C9A-B603-67C30E1CE3E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F4B297-3B81-4F80-97FD-AF4F078A709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D3CDE0-03BB-4778-808E-FD195D00B5A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516AEE-5122-4904-8836-5442B5FBF8C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D48D28-B5FA-48E5-B6EA-B27B163CB63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743C9F-472B-4F82-8B0D-D278B7EDCAD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AB7FEB-F83C-48F5-B2A9-2FB2306C40D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95CBF9-121B-42F6-A3F2-EA5A69216C2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583364-5898-4F24-B64D-CAD43C42AB4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2FA236-D90A-406C-8686-6BF2C224EE7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8D7552-F696-493E-A14F-35041F8B897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0E537C-3F0B-4B48-8239-1DBA2C6D708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84CFCA-4541-4BE9-8CA3-8A65FB2CFE5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23B28E-B643-4BBB-A1B5-9AA378DD582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0C2981-9F03-4512-8F59-66984EA5836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9246DF-DC07-490E-97C8-4AEECB14283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FC3F2D-60EE-45CC-9B51-794B99BB7CC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B6D579-5ADA-410F-9368-C9D948DCE84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DA4B93-0E12-41C4-99CD-5338F6C8102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87C127-0D0B-447B-9253-36360C7CEA4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487C94-4ACA-4B2C-B5AB-903E875E463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CA8A21-12BF-4775-B608-8D57E433219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E2D0C3-D0B4-4440-BA33-2F0F448E2A1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CEFD32-58A5-4BD6-8F19-A9E8550CF40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BA53C3-99E7-4857-A663-10DE18B660A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2E340F-47C9-42CD-9D8F-3EBF0F2FC27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25E5D3-30F3-4B0C-9704-9999B2F2600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D8B3B5-4B2A-4947-A88A-2DB19ED23B3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4FE0F7-676E-468E-B5BE-E72C15F2FDE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1CEFA4-915D-478A-83C5-85008CED3ED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95ED76-BAB1-461A-A7EA-110E36E8B9F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E28820-B01C-41D0-9A63-701E292EE08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73F30A-F88B-4740-8A2D-CC01C34F89A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8F3136-4489-4C5C-B926-A03D55D8901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A78135-BFDB-482E-B908-971CCCF7CFD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A064BF-4779-42C9-8DF6-5630AB32845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5AD804-45FA-46BF-A620-F309C4D87D1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6D10E8-7506-4FEC-8558-80CEEA9BBC3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A40AA4-0947-48FF-A44D-A2F6FD0573A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DA5EF7-4954-4D48-883F-F55917F54B0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B86017-696E-432A-8E70-6221916C729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F066AF-FCAD-4890-BF96-7466B1F90FF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8FD146-F954-42FE-8B20-4A4C11BFE9D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F1F4B6-40A7-4012-B426-25F96D4D7A1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CAF9BD-87BE-4B94-96EC-C4147999606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B51BB9-19C8-4BB7-BC85-3A903F62BC6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284919-BE43-4762-95ED-78B568F0F4C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2F4C85-7045-4786-A1F2-CF313D9A55F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3FAC9A-2037-4561-B0C9-8A11A6EA34A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88816D-9C0E-4252-AA76-CD58E6BE7E3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7F0C92-0E74-4435-AABB-CAE844E767C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217AF4-EAC5-46C4-92CD-DEA82FCDFA4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5DC72E-28E1-4CA2-95DB-2CA83A535E7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EB49E6-3269-4D75-9E36-CA9CAF4AAF1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C82D75-0254-4471-9B7F-1C3308B77E6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2A7BF7-662E-4161-8FB3-3D34CB56C58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683914-6ADE-411F-B151-3E72F705031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79907F-6EB8-4AA1-80FB-3B56748C421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16C8B5-043A-4293-A523-9F257686AF5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C1911B-927D-4D33-9FB7-7D459AF85AC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E47FF7-0DBC-4E30-AF89-62F8D73EA6F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7B73DD-25E9-4D68-8312-D5970B4ED5A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C523B8-059B-4AB5-AC5E-844B4AB444A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76C9F8-D8FD-4496-83F7-FE9BBF7CF4C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F12E83-DCC5-4B9F-9EB8-A91671B82B1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5E27D9-7B4F-4525-B70D-808FD3DB04F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78692A-526C-44F6-8898-6972B688B8A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E43365-8355-4240-8E9F-F06DB4ECF70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873648-CF5E-4AF2-A028-FC3AB6190F1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77D725-F888-42CA-8FC5-210ED85F7C4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5B4AA3-C9C7-48E8-A26A-C25DDC61369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571FED-B064-4016-903A-0F6F8CF0C8A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E2DF76-30D3-4791-B6F0-5802A04995F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D0B3D5-86F6-4873-B8D4-B3D248F58D9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0AB1F4-ED42-4DB1-97EA-0319B145AFE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FDE429-E46B-42F4-8B72-4B2F69D5E51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884E58-2517-496D-8876-68546DB6932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602C37-35F9-4C69-92A0-88DEFDF4B5C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56F484-1CB4-4BDB-9C60-A36F74B0C94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D2462D-4ECC-43E1-BF7E-1AFCE037F83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890D06-2BDB-47B3-A0FE-E3C18266251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A1D65B-579B-4374-999E-2274AB81A58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D4F324-65FA-4963-829F-4BB61B04B41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1490CB-3763-4FF6-82D1-7777B2E8E4C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DA88F5-CF34-4227-92B3-BB6CD3780C5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E7DBCB-A015-4EDE-924F-3C1D2DC81DB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9E14C3-E97F-45B6-AD90-00ADF244A3F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B7C4B0-7A80-4DCF-9AA8-04AE2E8E47B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EAAF7D-848A-4637-98D4-DCE3EF56FD8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D06DC7-533A-4EDD-9230-6020975ADA1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BACD90-EA2D-44CF-9079-E3763218E2B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4FFC82-F3D9-4927-B699-C872E420398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E9F15B-A41C-4CC2-824D-A0B1FE59205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2BF44E-C904-4CDD-AE49-327F2B2BE0A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DA4B69-F7ED-4796-A138-FF1411AF2DD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C48C16-9F52-4923-B9E5-D127961A59C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65537B-0FCC-4192-9F9C-CCE973FC12F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67E6F0-112B-4B4B-826D-8555556309A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8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DB84CE-DE4E-4179-9E94-86F159B1388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F96DA7-68CC-4D57-8C51-1FF11DE145F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2C8FEF-33DA-4FC5-986C-53FD7782AB9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3470B5-0C72-4839-8225-0A991A97DF7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53BF12-B56B-4F37-9C65-DDDE3B5BCC2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6B85C1-DE29-4C8D-B337-221D3BDFAF6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C0BB95-1A66-4CE3-885B-CDBAF14AF6A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D30A16-02AC-43F1-89FC-181903A104E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99D6F5-0F33-4C16-A970-9780D8EDF1B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AC663C-6E3B-4D11-A838-7CC4F221080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1B7F96-5C97-4712-BED8-F0277ED43B7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A39A8A-B63A-4B54-AF0B-DDC4C7809AD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26738B-22DA-42EE-8C80-61D442DA184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B319B5-59B5-491F-9B97-96B0AECAA28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B291EC-46DB-40CE-BCE4-104451A473E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939B00-9B0C-41A0-A76F-EB882AA7422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2B3BA3-6908-4B3B-BCE4-41871B81897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9F5E85-2B56-4BD2-B16A-2A80159E665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83D022-4E58-4655-883F-E9732B4CCD6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1B9BD8-7EA8-474F-AF35-45B6125D076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332706-B300-4626-953B-21F3EF10681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DE8CDA-05CB-4046-8708-AD833CA04DB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2E3FA7-4CEA-4B28-9A72-C5F96C7AA10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F5B697-2CFF-406A-AF15-88D4E548BA0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FC0DD5-A9D2-458F-98CF-1858651C2D6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C68D73-E54A-4DD2-88D0-51E016141E3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26D60D-13EC-4940-86E3-245CE0BAB71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1C644E-B5A8-484D-8FAC-FD1049C5089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701793-B8B4-404C-AB39-4A0241A2CF7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B390EC-F94C-4016-8612-4D89CF14D88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511677-7516-4F25-907C-1EAA9054A2B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5124A1-E81D-4FB0-AA9B-EF2A77244C1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9B3135-180D-4FDC-9E79-8A351D4402E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15BFB5-D687-4413-92C3-2CDF3FD05D1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3B74D1-5DA9-450A-88D6-16716DBFF27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3ADD52-187E-4D5E-886E-BCEAF43DB99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EAC9D7-3BF5-42B5-A2CA-81038D87C1B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3EE600-7DAE-4527-90F3-5F67F2071BC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1C26A9-830A-4401-AE04-00A41D6139A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B09FDB-D46C-48F5-B43E-C27798CA3A5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4E08A9-3C7F-43A0-8B55-4B2FF12DAB8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4320C1-D611-4D0C-AD7E-2673B699A27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A0E020-7116-4281-9396-75B463976D2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199D84-E7BB-42C4-AF12-43945F39B43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5A5BAC-82B6-4A12-B063-F5BCABB9494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BCB349-FC11-46D5-8327-3176A88E877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E9D4C3-E4C6-4DD2-AD9A-A688B5DAA56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F206F5-E076-4B81-87EE-9E2729FD135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7AFFE6-E8D2-485F-AED0-A5DD571CEC7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39F2BA-762F-47F9-B6FB-7F4B181E10C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BA392E-9E72-421A-A1E8-A8CF3B4D130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6FB2D2-3B0D-4379-8CB7-555FD1790E3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92781D-153B-4E6F-B429-CC3130D0CBF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F3D006-EBD6-467F-A07E-5E1D9083A3C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FB3342-2A3E-4B3A-9AA3-6FA2A26FD40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FAF182-7999-4437-90F5-C1B713F2A80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0AEFDE-6366-4B20-976E-6D54483D27C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9D04B7-A01E-447C-9734-2B575BB8987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39BE72-6A1D-42C1-82EA-0043455674C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F87672-B716-4ED3-8524-3300DE31E7F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D68319-E3B0-46BD-8D8F-EED9E445FD0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6EF633-6E1C-4BA8-A694-5CE5A891AFD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3CC233-505D-4F68-B2AD-1E4D987369F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9FAD3F-3C72-47BB-9A19-3239FB7CE0A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10C345-E320-4665-ABCF-8F3830758DD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0D94F2-16C4-45D6-9C63-32F99FAA85F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A7DF70-5A6D-4873-9F4B-411676CF719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F21A91-3E8C-4051-9473-698D1AFB133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199F07-FD0F-4D54-8748-2C60E8134E0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775D30-926C-4F7A-A37A-40478AEBF29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E59B45-C8A4-4239-8C2C-3325B5A20C6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092FD1-7D26-4BCA-A799-9C1DA48C15A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18A52C-4DAD-4B9B-92E7-3EF5862C702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D20C5B-03AE-4651-B818-855255AAFF5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07EDBB-4F1D-4E16-878B-4C2E747B536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65FB82-73A4-4209-8E4A-9245AA73264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957FBC-DB9B-447E-AE51-4E094D93E04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427076-8CE0-4DCB-9956-DF57AF7D3EE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D978D8-3936-4B9A-9A94-5179CF07E99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17ACA1-C848-4447-890C-5330D2C2F25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4047D1-AEFB-4705-8AC7-9CF9F8ED8CA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48F7D6-BCC4-40B9-BB80-333426491DC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374C42-41C4-4F6E-B11D-0A0B2001FB8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E527B1-497A-40FF-AD6C-C3140E5171B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3FD106-442A-4222-959A-3DCBA733388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A6000B-DF20-4851-B027-71923EBCD4A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AAD62C-D1B4-456C-A96E-3D28EFD911A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703DE2-02B3-4EB5-BA60-73A2735F69B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253576-1CC8-4795-B7BD-10B7C8C38F8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139E8B-1598-420E-A72A-D6A28DC4B3A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D9B259-6251-4284-97E9-57C88CF3583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2C206F-BBA5-4ECB-BCCE-42BC186A6C6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75F7DF-1886-4F82-936A-E4C8839BC98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41F661-1421-452A-A387-63D8F5D3252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23F72B-E7CF-4154-8BF6-A4833A2913B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247C64-17C2-4EDD-BE9C-74E84355D1E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8B794E-A468-43F1-ADC3-816F2DB4D48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CEF247-BB05-449A-A513-BE0CC7111AB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90525"/>
    <xdr:sp macro="" textlink="">
      <xdr:nvSpPr>
        <xdr:cNvPr id="9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6D567D-8E34-4973-9162-C1476EE876A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90525"/>
    <xdr:sp macro="" textlink="">
      <xdr:nvSpPr>
        <xdr:cNvPr id="9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C04C1A-642A-4464-9E8E-C319B5F48A2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9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4AD338-6DAC-4C37-9154-AB1BD2EB7F5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08ECA0-436E-4BAE-B6BC-349B6539B92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4A2881-EE36-4582-B0EA-1B1495DC72D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81D44A-362E-43F4-96F3-821FCA3AB49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48BA1A-D5C4-4908-B733-4FB6445B68B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36E20F-3F3E-450C-9917-49D760638FE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C66D3C-8460-4B5C-B549-4F425148826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4B2B31-E3C9-4FA4-ADB8-D6B92BF014D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CD394B-BC5E-4B0F-9D20-6880A6F054E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2BF570-070A-4FF9-85B6-BCBE595518C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5F4FFE-E51C-4069-B14A-DBCE1F9C426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F9AEF2-1046-4D4C-833C-458F3536FDF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010959-AAEC-4D39-BD4B-8DFF91785D8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8E7E77-5C0D-4572-A70C-9064A08E1BA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4298CE-3FBE-4803-B951-47B495EB7B8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B9776C-EA98-46FF-B2B6-E28BA6BDFBB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E2BC4B-3583-42B3-BF06-E96FBDC8F02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A10D71-C026-4902-B622-6EC1DD0A0E3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0E8E27-438C-451A-96B5-42D4D540D09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83DDA0-9312-4EA4-B125-C8AFD006EBD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6E7A96-2FC4-49BB-85F1-9DDF0BD7661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188EE9-21B0-4790-A5CA-13953DBDEA7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0B7912-540B-4EA7-B4C5-5DBDF9A0B10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973E55-3F2B-4BC5-B1FE-6EB6E122F02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C551BF-04A3-45D6-8F0F-2F31FF1930C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55B242-8524-42F6-8A24-D9B5189B52A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3D6FE1-22A4-4386-9FE1-325D4E3C574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E48F4D-EA4D-4FB5-960F-DD0A4894D36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666C14-4E8F-4BB2-AD6D-33E694E15C2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4F552B-3947-4C1F-8DCD-93C2D1FDCC0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6E5EB9-E8C5-4417-B783-8B0EF62ABF9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47B1AB-1C22-4A7A-8E5B-F7ADB702F14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DB006B-D710-41E0-8A1F-1138F680DAA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338210-7E03-4DC6-B601-258DE1C7A1F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F610AC-90B3-4D42-9D3A-3A362901185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0C30B9-1F2F-4237-9705-AEC495E82F8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87942C-F08E-499D-9D10-701AF153006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5DB2BB-A553-427D-8E0A-6F904883F4D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816A4D-D9B3-4EB0-B448-DFBF8B54459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132CB0-9722-4EFB-B44A-7154F4B93F0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DFB2AB-EAEB-4357-94E2-579525C9D9E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F02B35-776F-4394-8781-FCEC74C40B7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0647D6-43F8-4905-96DD-52097A54192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4AFE6C-7EE5-4979-BB50-F435784FA8F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D95A10-5FC3-48B3-9B58-E9EDDB971ED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BEDE45-3F9A-4E60-9743-ECE097BC773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788E3D-9826-4F44-BC16-62546C3CBFC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14212C-03AD-4C37-80EF-039620ABAB5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5F9117-3FC6-473F-A681-68F7F365794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C6EB26-7806-4769-8C74-7CADB2D42C2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D91AEB-B007-4BF8-84E1-0B72EEAC57F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DCB6F7-FB16-433A-AF8F-2AA3191B8A0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96B8B4-D141-49E7-9A0E-66B046DF88B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CACF0D-5D71-4458-99F3-5110149AEB4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B1C8E0-EB06-4DFE-A994-0194D2DCBD4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E58661-AE13-45C5-AD16-8907EBFBBBD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AECA21-E70F-4713-8EAE-29FA946BA88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1E0CB5-CCC4-46ED-89C6-9E2AA153181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F3BAD0-90F4-4466-AF65-026DBCDA60D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55D928-F589-4A7F-83BC-48B4ED72A13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215BCA-869D-4EFF-B886-461EB7F3D3C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150BEE-849E-4310-8F68-3073A494CC6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DDE00F-7CD9-4578-8D69-B87196F2CEE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E6C346-DE1A-4CD2-8A23-78C84826EF0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808FFF-14C6-4FC4-8773-9F617820BBB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E30BB3-4728-423D-B0E5-4780F8344C2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371259-850E-47DB-A37E-40F1ADAE81D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6AE6CF-3679-45E7-A869-D04A1D3D609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AE8B25-95BD-447B-A8B7-8D378A90E4C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6CD00A-6B53-478D-A962-B03ACE8216E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BE878C-F2AB-4BC6-97FC-7939F9D7DF2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CF9CD0-EA53-46A8-A5A8-2CB08654761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DC0E1D-5F72-48E3-8F9E-0C8C89331F3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B7FF37-B0D5-4E9F-ACE2-6C8A3E148BA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C8C933-78FA-4078-8006-19999C6CA92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2CFBC5-A71C-4AD1-BD8E-9739C841900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B94B18-AD58-4D2B-9264-67B181EF701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80D8EC-B073-4439-B33F-AA3C092F588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ADEED5-7411-48F5-8755-FF6F082072C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0B2E8A-4CA5-401F-9306-02A95059FA7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4B6303-CD9B-4766-8EE2-36A55B31D8E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968A19-0D8A-408C-949C-A44D3B0F2AA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3426D5-1AA2-4BE8-958C-6DD506BA902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39555B-DF56-4B03-A66D-BB641F5688A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E5ADFD-CC9D-41A5-AC8B-B0DE9022B6C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2A7753-8F05-49BA-B16E-E5489A265A5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694B14-D5B0-489E-A9CF-27F8949816E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215F8A-1CC3-4980-BD01-D31D10FD4EA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11B154-B5CD-4507-AA5B-DE84CC61377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8D507A-35D3-4900-BD1E-8D6E10B7F72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B15221-AD60-40B7-91BF-80922790226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580A30-DF69-42CC-AAAA-4DD841938B5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992E42-83D8-4A87-88AC-6882BBC39BB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646AA3-3B5C-4741-9306-83B1BAB84A9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447960-2AD1-49F8-8D73-83E3F68FF53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55E030-5421-4DF6-A6A3-F268F5CE4CD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FDAB4F-3943-4AAF-A0FA-8137A262CFB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4A5B2E-6194-421D-A61D-39BB8F0F23C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F5E241-3CAC-4C91-BAED-BBC341AC749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E502BD-5B60-4963-B02C-9D1AFF9EA26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0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28A335-999F-4ED7-871B-59A0DC192AA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95C18D-9E17-4881-974A-8A734237D1A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B1F047-CCFF-4B0E-973E-58B67F839AB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B92F0B-1691-48C1-B247-945BC380A6F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113754-9B7E-4C03-B2C3-3CFA7D22CE2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C86E24-5740-44E8-B6EF-2518AF10664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29446B-3D63-45D0-B2A6-3E8B7518E33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B55768-863C-4D3B-BA7C-4EEDBDB78C1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A135D8-180F-47D8-94B7-FF5476D0A05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96A1DA-B4B4-468D-B1F8-9EF66C326B3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D556E0-6E95-4BFC-AF76-0D44F168ACF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B8D3B1-36FF-4F08-8F5D-EA15AC8910D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BD0D41-A3E0-471F-9531-1B23D2DEA15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F87E18-4DF4-46EC-A429-E453CB7B295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FA7E64-093C-4883-BFF3-245355ED605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FD9072-0241-4AF1-8048-3844A0925BD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9146E9-0389-4867-9511-214FA6067EA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587353-1FDE-4DA1-800C-9EC38032FC9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F4D999-D3DA-4E0F-87D4-BD99748CDAE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CC121C-86C9-45FA-A119-C1921A50382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900D14-31A7-4165-9794-1740CCD4D4B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E4758B-00B4-4C9A-B186-E719901CDD0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41D2CB-7BAB-4DB8-83B2-4A99661032A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6428CB-096E-4C93-ABC6-D9462063C0C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95155C-7AC1-46CB-90C8-4B255B53AB9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55EC14-E720-485E-B265-DB8AF62B38E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44EAEB-CF40-4C59-B534-0C876283DBC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BC0F1E-6AB0-408A-BA7A-A59124A378E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C66502-6B7F-427F-B4B9-8B0FE134CC0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642288-1B41-4836-A5C1-319740ABB0B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75D02E-2B44-414B-AB4E-A5085E9F8DC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D53530-97B1-442C-ABCD-198221E6806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57E118-2023-4116-9842-449737CA416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D1AE47-6132-47CB-9E9F-C41310C4654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D960EA-146F-400D-A183-47A8CC9D693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52C591-9361-417F-9BE0-18B7387BDE4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907623-7AA2-4CC3-A013-0C9CFC465FA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B4F5E3-CDCA-4F06-ADCD-DD7C8C40C0C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5623DD-C7AA-469B-81E5-5E46BFB9A55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942E90-2937-448D-B54D-BADA635137D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3C567D-498A-432F-B33A-C74593BB4BD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7C88BB-24D8-4CC7-9B79-F0CD5E6019B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216165-AD9F-46B2-ADA8-6F1EA9961A2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C65B18-DC58-404F-BD24-2EF12411CEE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6D1598-8EA3-40B5-B8E5-59887899D16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4406D4-9823-479D-8C88-93BCF67B9A8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E36647-5E6F-4FF7-AB13-4E68D56D980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E1016E-7BBF-486C-A4B4-A023405F23C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03C566-945B-468C-93C4-A07193459FA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619FE2-5C91-40EA-A8DB-0E258E85671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2CC8D3-32CF-4EBC-B0C8-8BD29902CF4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9E43C8-4B37-4DFB-A2C8-C69DBC1C86E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5A9D4B-0363-4CD4-812B-0C8DA6E20F3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C5FE60-AC29-414A-A7C0-81F1E67613C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88AC02-A027-49CA-B87C-6EAC2E7F9CF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E03D61-3BC7-4E3F-A850-E3D5824382A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56601B-C55F-4D49-AD44-0801FFC04F1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A8B24B-5B65-4DD8-BBBE-F74C4BE74A8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09D80B-A977-4A82-9C54-F634D0BAF56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8552FC-6A61-4579-8940-66B9244310F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5312FC-0370-47AF-BC1A-394429E8E14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D82D2D-C49E-4BE0-9604-A975DDDDAE7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B0444C-06DD-40D5-B840-884864060C8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530B23-8DF8-427A-BEF8-5F7B16C1669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528694-F3A5-4697-9D00-09E94AF64FF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9F4C49-0686-40F3-B355-62CD84DA627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1ED5B0-012E-4B27-9C5F-7173CE06B0C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161323-7BB4-4AF2-9B06-7E466BB0396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02E749-1903-4005-A744-251C53139AC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BDA5D4-AF42-420D-A3B2-140371E316D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4D4BDD-80AD-46F4-89E0-46808EC837D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0F778C-4493-4A83-9A88-7ADA943CBBB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C586BC-97A8-4FCB-BDA9-2E13924AA5D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F7DBF5-53A7-4011-AAE4-52B7E397E78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B54685-01CD-480E-835F-C1C005815BA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74D8F1-7047-4E6E-B7EC-9212EDCB01C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5C754D-02EB-49A7-9600-B09588423C0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D76AF2-19CE-4BD3-B65C-554CD6C809D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F6A4E3-D705-46D1-866C-0916B1C5732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806F57-FD1C-439B-BED0-251374B35FE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CDBE5F-436E-40FB-B27D-7785FFAA67C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A1A7C7-BD60-48D1-AF82-BB5D6446998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C6DC02-9A53-42CE-BCBF-E8B93261AF3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947E4E-0C24-4246-9E53-69A6625321D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EA9132-7487-4DB4-8F7D-B4A61025A4E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C42D40-26B6-465C-ABC0-508A5E33F59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D7CD9B-5164-499F-9EA8-B9F499C962C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1779CE-5FD5-4D08-87AB-E1A009A5AD6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C73FF9-887D-448C-8A42-0C3075F682C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70CE98-427E-4DE0-A301-00ADECA3922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B7E875-BB88-4301-8BAD-3139E960C69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15C199-4C93-4759-B75C-2AFE85282FC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217AAF-2287-42E7-BD82-067C33DEFA1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7D5C4E-0B78-4B15-B22A-DA40DE13FDB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B57D8B-1C1C-4E58-8D3A-A53797B95E53}"/>
            </a:ext>
          </a:extLst>
        </xdr:cNvPr>
        <xdr:cNvSpPr>
          <a:spLocks noChangeAspect="1" noChangeArrowheads="1"/>
        </xdr:cNvSpPr>
      </xdr:nvSpPr>
      <xdr:spPr bwMode="auto">
        <a:xfrm>
          <a:off x="166687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90525"/>
    <xdr:sp macro="" textlink="">
      <xdr:nvSpPr>
        <xdr:cNvPr id="11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2C36BD-1DD6-4FE0-AC65-C360D163BB3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90525"/>
    <xdr:sp macro="" textlink="">
      <xdr:nvSpPr>
        <xdr:cNvPr id="11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865F00-9738-484F-BECB-15C38DE4AA6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C81C3B-B7CC-48B1-96A5-30AB685EC77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837397-E538-437E-97EE-DCA16C0D2BF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AD417D-3C06-473E-890B-57BE8E262AE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1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69AEF9-CEF1-4CA5-840E-35AD5910B6B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CA9B98-8538-4CDE-85DC-F145A3EEC11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660A2D-9954-408E-98C6-4F4BFED8AC0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AEA249-A409-4B5D-A11D-6269F8F6090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48FCB6-222E-4CAD-A03F-2B171F19AD6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900E0B-B74F-4C55-A471-13BCB1B2955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B58CB9-0ED8-4BE7-B468-10B83B3D809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802130-A0F7-4835-A43C-AFFFD47F9B7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1CF9AB-82C1-417E-8F1B-9F56D714B78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92D579-1529-4E3B-A74C-9457A2A9BC0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7FC7B9-30F6-4A2C-9CC0-FC28494CE08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BD6E3C-29C7-4AE6-A1CF-F29E90ED652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AE937F-4D2D-476A-BF91-962EC894FE9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07253E-AF4A-4A11-923C-7D6BD9A0258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CE8BEE-7816-44C3-8AC7-96665EF1097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8B8A7E-624E-4A4D-A697-4626E8ECF4F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6343A1-68E6-4BD4-9AB8-8CE9D4C9BB9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BE594B-9123-4407-BD00-9459130FF96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C702C7-01EC-4B21-B439-6BAA16E918A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9F392C-1E6E-46B2-8508-ED95BD89953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009042-D5DB-4463-880F-5D914BC1137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2AA313-C451-4065-8D93-C7628CF4BE2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666078-0187-49AC-9CF0-81E26A7A276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4A9BCA-549C-408F-A1C5-31E7D9CF186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8434F1-134C-48BC-B387-C406FC2A025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CAF3E6-16DB-4001-AC0E-1318FAB0E45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5336B1-4CBC-4885-9875-8203D4F7E40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7C1DE7-590D-41A0-97C6-BB9239DFF69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9DED78-2AAD-41E0-AF72-357A0EAFF51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B81FD3-C2CF-42DD-BC6F-C5740E7343C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050612-85EF-47D1-AAE6-1A75154964A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345F6D-761C-4A6E-8DC0-0E7456AEA64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8CCDEC-E201-40BF-BE80-4FA2FCB648B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EF8CDC-5539-467B-B676-8F1325CDCD5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038E49-CCED-4311-9912-24C2DDEF2F9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978D9B-79CE-459F-9442-5223E72DBCD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230333-60F1-4F4D-8A76-5D7C710B163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262076-8425-43E3-A859-8AA58C918F4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A43755-6109-4EF6-8D43-9DF82369FCE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A6AAB9-6FDD-4325-B80F-1DAFF8D2BC3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0CB7E4-24BE-4F9D-A88E-0DCDFFCED85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1739D7-D825-42B8-AF6E-C4F5FE5295B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0AAAF4-CFE6-477B-A220-216AEA645CA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B7F581-227B-40D6-9C03-3685D27FB3D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EF0A7D-2FFD-44C6-80ED-AADC9F9423B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B22C3C-63FA-456F-808E-5D72EA0A43D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27ECEB-A4D5-40E0-9157-59CDF15D57C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B5DE05-0C63-4BCB-8E5A-1D25C16FB6A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8088E1-B3CC-497B-9B69-5B2AFC726E4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3D2FF6-A899-4F37-B6EC-A1066479FC3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94223B-2B48-403C-860E-756D8DC57A5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184EC7-76CF-4819-8B65-B72BC38EF99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0B0226-B0CA-40EF-938B-B156BCD4C6B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302B97-1601-46C4-B22F-A7BEABEDBBC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FD9224-073D-4B15-A978-357E344C655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88C9C6-2230-4B34-8E94-7F73296AB63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734E83-040A-4697-B4DA-CF306B5EA4B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6AC2BA-9A21-4EB4-ACD7-D0C24A6C9B6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C61E3E-2756-47A6-9CF8-200E83D4AC2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426A5E-FF1D-48B1-9021-5726B88DAC2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20E620-AE95-4D08-BB7F-03BA04FBC7E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7E0CBC-F779-4E79-995E-922389E0E53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7DDD02-3ED3-4C3E-9F48-12F66F6F2FA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1C9E8C-D945-4897-96B6-C51A649FD8F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5DC955-66AB-4C2E-8D71-CD99235C04A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1B953D-A3C6-49D7-B9F1-BB2E36E378B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C0349D-FACA-4F84-970E-E65F55ABE6C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C12FCE-3DCB-41D6-B8F9-FA6795FD18D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E84BBF-07F2-447D-9217-92112F0AD47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3E9E19-2C59-4B03-A8FF-3C246CCEF7B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C39721-5DD5-49D7-BBA3-63841F91FF9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A185E9-9A69-4C7B-87CE-215FE182C76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97A949-C80E-4A72-9A7E-11B14BA2F86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969443-D0B7-4E6C-8CB7-CEB944C20DE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E79C7A-7A1B-4EDE-81C4-7E2021CB9B4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E9F4F6-8863-4E58-96B5-9AA1649A766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ABE837-6F35-4D6E-9935-3C2EE72B839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37C6EE-364F-42C1-AF7B-77C9BF7E6DB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B1C92A-F375-4F20-9C29-100A9B9AEE5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30D339-574E-4849-8E99-817CB39FFCC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D2CAB8-AAF9-42FA-8E15-1A777DE7A32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03D9ED-6EFE-423D-9720-5EE957DB7F3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7C12F1-0EBD-4BA9-9E64-683ECD3DB09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2F7A8D-F1B6-40E1-89BF-179A4FC7AA9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521D55-B11C-4BFC-B170-8EFA284D459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9226E2-783D-4B6E-8EF8-C47DFFC6FF7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71AEEA-CBA7-4DA0-82B9-363055815AA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11938B-5219-4A2D-8B40-07099022974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67B7D8-1F14-49FD-8E27-A20DCC2FD25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48340C-5A91-4BC6-A701-5E9FD3E2B7A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FF059F-37DB-48C2-A127-84081BAAFB2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A1358B-39F4-4188-B3F2-485A3879FA7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389C78-D8C7-44D3-A1AC-C9A57994D94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4B0554-340F-4BD9-A368-4315E633266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71E4BB-E22E-41C9-94CA-2CD19B5D00C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6AE092-2D51-422D-BF58-0D5FC37B0D1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D34F65-6D5E-40EC-985D-C35FDDE0D52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0897EC-EFB4-484E-900A-748BC111EE8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20151A-34AC-4D5B-977B-E899252208C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6C38D2-D609-4D0F-BFF2-AA03532E9EA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2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68C1A4-8763-4CE2-AEE4-0F8BA6A8B7B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E11CE2-806C-4F3B-BEDD-E08536EC872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04663F-531A-4810-8C84-A60C8E216B7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9DA05D-B3EB-45DA-9BD0-D792D49486F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82B730-49E7-4BA5-A591-42581A9ACC1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63DF7C-668D-47C9-B441-CA9AA214C81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D135BA-00E5-4C4D-AC44-64DE1E7B3BE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BCFB46-C581-4B06-A969-343A04B05F3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6B0DBA-E6B0-4C4A-B228-6785697FB92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B847FD-8697-42CB-A97C-5A2F8D66106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D3D524-5AB8-4E6A-AEA5-45B2B053343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941984-A1D1-40C9-A757-2721007451A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ED5F7D-A7CE-45F2-999A-56A4D44ABDE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0DADAF-44B7-4A36-A039-612396315C7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1F9CA3-AA9F-431B-AEF1-7716FBECF59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4B8C92-C787-4023-A674-35E3A334229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2C2716-32EA-42DF-B6EE-01439000515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D86F41-91B2-46C7-99AD-5B64B52CCA3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BB183D-FB58-4D17-8A83-958B17F76A1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7160DE-26EC-4164-ACE2-E07B5BC044F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FFAF83-79D7-4138-AD74-B719C0452B3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5BBF39-9F2A-49C8-8D49-175DE0B8840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BFD894-6056-4F8C-A18C-C8283620D9E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4AEA87-C0BA-47F6-85CA-D845A9E236F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755B17-C9B6-43BB-A4A9-3788C6F46DA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7FA1EA-3814-439A-AED5-5F7D4F50A9F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6800EC-60E1-423B-8D36-29E2E5698C7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498231-12A2-42EB-B134-22EAA99A4B6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CD2A36-EB8B-40A2-ABA5-6C19262B442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C68B08-5E6D-4E0D-A744-3A6247BFBEB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E83A51-698C-47EF-87C6-320DAEC8632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331975-8FA0-43F3-BAAD-00CA47E8068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4DDB00-1479-48F8-8AD5-6207FA7D44F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96A554-AB09-43FC-975E-C4B70E87602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47216C-BCCB-471E-9D61-7E1EC36233A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58E0F7-186F-406A-A2A9-581711B2037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A6E81F-D94E-48C0-9B4F-C8219C36F1F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25D39A-99CA-4D4C-B534-ED0DC0D7EC6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7ACAD2-A96F-43D1-9062-60799C1ABC8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E88349-C79C-4979-BF14-3DD3D9B1241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641DC1-2109-43AC-857C-9A9821E6FF9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9BBE17-F886-4736-B843-9E8FCFCBB4E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0215B4-FC00-461A-BFDC-8C36BA58816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EC5747-BE54-4C31-8615-2411D1987B3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05555C-1838-4FB2-9AE8-C63DDB32B96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1056C1-82D1-4BA7-AEDC-2E04971FEEC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8ACD97-D018-4D4C-B5AB-DE2F834BF34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E56F44-F267-4F36-99ED-081A5B64F73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C86511-E96A-4832-B77F-3EA0150D08E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E3976A-AC97-49EC-B7C7-B4CF468FCEA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FCB06A-BE1B-4DFC-A185-B1E9292C348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529A68-B8E2-4285-B189-78DB1D0BD78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D52272-C23F-48A8-814F-04A38150120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BF7A59-5BF8-45D5-823A-892DFA3C863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11274E-00DA-4933-8827-BFFD67A482C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EF05D8-4EA5-427B-A88B-3D3F0642510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C59370-B45F-4053-940B-AF18F80BF22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B81C56-1698-4405-A9E0-26C893E3F4E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870327-4368-4D52-AF13-C536B0357FA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3FAA47-16B1-4F49-AF8E-457FB1FF064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25F988-B118-4BFB-88B8-98871B9EB9A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7FB064-6A74-4890-BC8D-C658E664491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90991D-D20A-4E69-A960-C645D3C5220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4FD389-04D4-4ED3-BAEE-439D9AE379D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769041-D657-4169-8EA0-DF584B9F60C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C0770C-0214-4D7F-B3C9-158929FF3F6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E6AC92-9027-4916-AB9B-4BD985F80B5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206DAD-6033-4CDE-B820-9D2CB3B330A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AF8937-3D5D-4CF7-A624-347737095E3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4F7D5B-E834-4070-B4BD-55ED4A5A36E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197EB3-8D20-486A-8AED-3683DB8C91E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EDC476-B9D3-4C37-BBCA-23324C85794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76B5A3-3F40-4DEA-A34B-50D34432772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30A579-4FB8-4D62-8305-572F1713E50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C9674D-34E2-468D-9442-DB7DB7FEDC9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2E4E64-2381-4D5D-B886-E1F982D95AA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54782F-CB66-4B15-BB65-91D54CC7DE6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5B615C-2F8B-499B-A48E-82F0AA06E29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EBE007-2589-48F6-AB89-26EDF8FED75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DFA16B-74D5-4E8D-AEAE-46E7A376616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D3FC1D-C044-4104-B9B7-986D86AE646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2EF9AC-3DB6-47BE-BB97-29B868C111F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219153-EDD6-4C12-95F8-926066D4E5A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C32AF3-8791-4F53-A19B-524044A3DE5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B67827-98D2-4D07-9D6E-05F8BC915C8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AB94DA-6749-45CC-8E7B-2A51EC1C8AE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AA73BF-72F9-46F1-B5FE-582F552D2AC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31CB00-1DBE-44D5-A2B0-7AD3EA5B16D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6CD5F7-35CA-4559-87D3-B11516C29D7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477514-3B85-4358-87DD-CEB1CCD9C12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751DE6-DEEA-47B3-A115-AC5DC5F3E1A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C01A83-C9B1-4CD5-BEF8-2D4F974FFBF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EF293F-7090-4425-A92D-8AD32E64732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E7CB59-C421-4622-90AF-937151A4685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E60728-17C4-4478-8186-14BB6A34853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90525"/>
    <xdr:sp macro="" textlink="">
      <xdr:nvSpPr>
        <xdr:cNvPr id="13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98EAB1-D13F-44B3-B47E-AD68A814538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90525"/>
    <xdr:sp macro="" textlink="">
      <xdr:nvSpPr>
        <xdr:cNvPr id="13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66130B-31DA-4F5F-A7A7-FA8F8A4B4BE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628D57-6241-4276-8CF4-06E3C2DA6A5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93BE9B-3A22-4462-82BE-9D776EABAA9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D28099-8BBA-41E2-B94C-9F05079A515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3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1560DE-AA66-4FC7-8BBA-2458EFDD4C7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175227-79EF-4D80-95E0-6F969BE1FEB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12ED3E-4B92-4BBE-BFC2-57AA3D88BC1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10066B-7E8E-48DD-852A-E23B5DD30CD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278521-4F44-4222-A881-4D4DA095716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353F59-DE68-4E47-947B-94EB6334602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1EBFE4-4B6F-4C4E-9CB7-160EF9B48D0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9FF2C2-2223-414C-BAD0-3A9D37D6F25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DE2B7A-A751-4A08-80ED-D9B4BB488C1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F06506-3096-4BBB-9925-48EF78522FA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E3EF10-BC96-4299-9BC6-53588CBFAAA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697A2B-DDC0-4C82-A3FB-313CDE6C678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170AA4-9E8A-4C76-98E0-7F2E62FB902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50793E-D554-422C-9D70-8B7A77CF9AE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329C89-C507-4E60-824D-F61988527C4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0C98E3-04BD-410F-8D74-66A52537B7D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9F0C46-D39F-49F4-8ED1-7056626DFBB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38855B-65B2-4FAE-8A99-F1D40294B36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282A26-6AF5-4B59-A7C5-337EB00A9C3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72981F-6024-4056-9378-D29C1CBF87D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C16F18-C3F4-4D62-8786-399F48DC39E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1C3B9F-9988-4C62-A978-A1B35AF3047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4ADD1B-77B0-4CFA-ADC5-9C883273DC1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019597-48AD-44D8-8A96-393B965C83F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DDE87C-F9A8-4310-A180-53BA7C1E823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0F6903-B39C-4F12-BDBA-888B43A5ACC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53DFEB-2CB2-4BCF-903B-9ADD672A99B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2B529E-3DF7-4508-BFCF-D765FAC12EC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060ECD-2DC9-4454-9F83-8F3FAC25DE1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89AA22-671A-42CE-9F7F-9BA0188C29D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D623FA-D639-4670-B7FD-47D57CCDF73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840B7E-EB5B-4646-AB85-F19FDEDD4A5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22DEA4-03F2-4033-8AA0-DBD37E833BD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3B5E44-C7C4-4B97-9E12-36615255C6F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5BB0B1-B684-4C95-95DE-02BAFB34A98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E33553-7B06-4A25-A7B4-4A33A420C45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1E4ECC-D2D7-41EF-B8AF-C86F45946AC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29CF88-8C19-4654-8F6F-8A35766647E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922DEE-EAFC-4BCF-954D-8C5F98BD2EB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19F783-8F54-474C-9FB2-44491AF6F1B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89D401-39CA-4FDC-9FD7-05B3117007C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DC7CAB-7D47-43AC-AC41-81585CCF027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F8DAE1-9D08-44AE-A2D7-D1BE57CA3BE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841A9D-5524-43F6-A914-BFE54A340C6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E47B9D-6407-4ED8-A15C-928D7C1BFF6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459481-1520-43BE-A0A8-2D7BDDE5A8B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00B602-1F67-4DC9-A34A-BE1A4D264E2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596E3E-91E0-4C89-B6D2-B3414493074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DE83E1-6940-40AC-8D34-CD08DDA89E9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F8975E-13C1-4FB8-8A35-361D29654D2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AE7A38-7AF5-497A-88E0-EBF0C4BA9FC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D847A1-5185-4BAD-AB61-D9D6BD80F29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D806D2-6127-4204-B2FF-6C9ECBA907A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0903A3-0CB9-41D2-967C-EFD9AB683D3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AE5F80-9A4B-4322-9F34-ACF7BCD4E2B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3511FA-5A2E-40E1-BF91-8F884010313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41D4F9-4F19-408E-B28F-6BA94BB7A51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506B0D-F088-42B2-8566-514350BD971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327FA6-D0E3-41DD-A825-5AD37B97547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C3E385-192A-4AB4-96F8-F7362C670BB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5BB58F-7B5E-41F8-82E5-C721BC1757F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C63BE6-E218-40FA-B141-2DA8607D28D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9FB8FC-50EB-4B65-8E70-87C60061688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E7A00C-70AE-42C7-849D-D7DC5DB042D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DCE19C-B0DF-451F-A6C2-81F5D359613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2A453E-72AB-4C18-A809-CA8103182AA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C91AB5-BA6E-4304-8459-D8E4A15DA5B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BDE07D-AEF3-4E41-B22E-E31381922B2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801C89-799B-4592-BD4C-89DB6E0889C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CA560F-5283-4828-B1CF-0F7FCD78BC9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862823-1E76-40B5-9616-90158E7FFB9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64C275-6441-4992-91D2-C9339590F44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08502C-DD6E-47DE-89C7-9981DB9D3AA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1DEF46-940E-416A-9AD0-542FF199FD9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1FCD17-F5DD-493A-95B3-D92002A1F51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17F778-B8EC-4EB6-AF61-631C47B846B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4C0BB4-7239-4A15-BF5F-AF26BC74452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638550-4F6F-4E9A-9438-BE9B5416EBB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C12723-EEFC-4065-BFA6-FD3374535BB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68FCA8-1D2E-40FC-ADAA-378488E1FAC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69D155-DB74-4B71-911F-9CDB047EE49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71835C-94F7-4916-9D59-0436DAB4239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E7025E-DE10-47F4-9AE9-853C0B584D7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F9B8B2-C44D-4BEB-90C6-66A199F464A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6FD667-3A1B-41E8-B70D-A59F90163F5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1F456D-1DA8-4D80-A09C-070D883E4D3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73FCE6-2F6A-4A9C-9E86-7BAD60721F6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2B071F-DB10-4EDC-BA79-293E32F34C1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CF0743-5A74-462A-A40A-621E6324FBB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6FBA6E-902D-4769-A7FC-942EE7DC97B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D5ADFA-126B-4536-AF86-6F19F1B86A0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03B446-0865-449E-94A4-4123C0771BD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879F60-5C38-4EF7-B808-FE5E45FD950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F4A483-7019-4011-A9C3-30D4F0698FE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C1BAA2-BE1A-42D6-AC53-F788E40FDE9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BC10BB-DC3F-4B8C-81C5-CA4B54395A3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0D7EDA-DC3C-445D-BB6E-68DC255E275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C2CBFB-6CC3-486C-A1C8-9519DB8C160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0C892D-09FE-4B70-A4C9-7B20805ECB0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1740FB-AF8E-4F86-BEA9-EB0A19E1D18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4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529868-4870-40AE-BFB2-BF89FDA936C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2772C2-D040-42FE-954B-B0CF5C8A97F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8F85FF-F41D-437E-BFBE-A902E4A43D3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23F38F-19D0-42FB-A272-B2E6C489480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DC06C0-B961-4653-8460-FD7AFC567C1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3E0685-5C92-4698-9F33-482006FDD0B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E53C46-9470-47D2-94E7-7E9AA0B9C46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8C83B1-1FDD-4FA1-BBF4-B549B5C96F5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033762-12DF-49F4-9C66-E83E326E5E8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CD02D4-76B2-4CA9-8124-428756575A5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E4AFEC-780F-4B8A-8C07-741827E45D7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4C7903-A379-4CDC-B540-610608266C8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B95C31-E69E-4375-A2F2-7E052B66EFB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E0C801-80D8-4B8F-AD7A-163C96C7EE8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6BA444-C8B7-4B67-A7CF-4E699B43DAF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304E7E-51C5-4454-9208-1553A0A5044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BF7618-E4CC-4048-B746-F0CF4BADE21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581A3B-5285-4214-895D-BD637DCD252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04A9B1-14B7-4A73-84E5-350628E8925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6C9DFF-56BC-4727-BCE7-9BB71D4DA8C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5E04AC-42B4-4AFF-AF7E-4AAE8671A37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D7670D-8C4E-4968-9A6E-42581246E69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53B17C-F3D1-4568-B2E3-D1BFC5823EF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2E5D12-1DE3-47B5-8AD9-2868E926CA7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0A2235-0EEE-4DAC-9F9C-4473E16D288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B85005-5A33-494E-A176-85D818DF265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C0DD60-F30E-4451-A891-D197FAFC039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1AE596-9DA1-454D-A589-E72FFD807E2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F972BF-9F64-4648-A008-1F8BCB0ACB4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59C047-B02F-4FF5-BB83-16F1E40C40B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ADA63C-BDF9-41F5-8C6A-E21DD34EB80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B75F63-DE5D-415D-B6A6-72BD1AD12EB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E90E36-6294-4437-9390-72F42F6860C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B2EADB-1DCA-4D98-9252-F53212A5DA8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10994B-E1AE-46F4-8133-5B054B780C6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3403C8-6088-42D1-8721-98A1305B8D6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E1E841-8EA2-46F8-977A-4BD5DDE6219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AF1BE4-C9B8-4C40-A988-6D200A9939A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455610-062B-45DB-A897-32544742B5E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EBBD93-59E0-4E2A-BB39-645618392F2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A606A9-291D-490B-A305-5590BBCE551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F3B98D-FAFD-4203-BBFD-AFD39D65020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CBBBE5-DA9F-47D2-90A8-9CF9517C904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1940A6-57F0-44EF-ADBE-02EB4D10788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94FB82-28F8-4AC0-AF67-726C9596B1D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9BD82D-65D4-4A9A-99BA-FCBD93AE4A6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D6D4CB-3C30-46B8-AC81-2843DE3CF1E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D8A5A7-118E-4B4F-AC39-03DD9D1ADCB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29869F-774F-42E4-95AE-4FABCEF384D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A7F97D-ABA7-4C8B-8F99-F5ACE601932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7FD3F7-2255-42E5-A452-48096D54381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4BCACB-4AC8-4F31-BC93-02551F7E52C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ED6223-2417-4748-AC74-E3985AA5D58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ECE1BE-7D13-4322-9BB2-B8348948352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933859-95F6-4F94-8142-C24ECD125E7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3CB526-E8C1-49B1-9491-6BEA88A4224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AE1AFB-9F85-451F-8F31-D7D5D81D9C3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326E64-678B-441B-A981-9B13E951B30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0B9429-C88E-4B9E-8A03-70A9A3B5412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AB69E5-0620-4924-ADF3-4D7D63BB0B8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F0B51C-F99A-4B7B-BAA0-EF31634F71C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2EA147-66EC-49F4-8B2A-16FA6C6AE0C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D238BF-0713-4B65-9844-1BF6145BE8F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B4F250-7F47-4B07-BA79-6D5A2037E38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759A0C-BD31-416B-A46B-3ABAAE3A9E7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F37F5B-2092-466D-BBAF-ECAD589E249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6E799A-D80B-4A82-9962-22D5CE18CD8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389827-1FBF-443D-9833-7360EA03819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52BFBB-651D-4F9C-8275-9BA7BB00132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EA69F6-2A9D-4CD6-8B80-A0D9A31B504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E4166A-7C1F-4710-BF0C-4F0E9F19396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2BB9A2-EFE6-4412-ACDE-9B00C5EC8F1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1980A6-E542-4183-8A05-2D5A752CB46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CBBEB3-D497-4C5B-8125-649750B7D64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91D89B-A855-49FB-9864-9CC0C7BC0B3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25E96D-9A43-45BC-A5E2-310C9488A01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2000EA-EB99-4002-8762-58A47BD6B91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E0E8CA-CF36-4A58-9F4B-BCE2D14D64B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12645D-FEB4-4299-9FF7-2F521375EEB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DF0A8D-2808-4158-8D51-EC253362AA5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5C264F-F494-4890-B971-FBC1D475F72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536BB3-B775-488F-80CF-DD1C285ED25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DAE3F4-DC70-4CCD-987A-651589E1C00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2C2EBA-7087-4BB0-9A55-62DB199CC15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8A5DF6-4EEF-47EE-8EB5-9F932A16806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99D585-C3E0-469E-9F79-5DFEB466EDE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724807-4F9B-449D-B4FC-98B8D3F21C4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FD6E08-FE7E-4A5D-B5F6-4CBE266D0C6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2A0F3E-B29B-46F6-8DCE-5596903C3F3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27DB94-C99D-4B54-839D-E0AF8C8281F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3C3DE8-8572-4B7C-9559-82CDA587CBA9}"/>
            </a:ext>
          </a:extLst>
        </xdr:cNvPr>
        <xdr:cNvSpPr>
          <a:spLocks noChangeAspect="1" noChangeArrowheads="1"/>
        </xdr:cNvSpPr>
      </xdr:nvSpPr>
      <xdr:spPr bwMode="auto">
        <a:xfrm>
          <a:off x="166687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90525"/>
    <xdr:sp macro="" textlink="">
      <xdr:nvSpPr>
        <xdr:cNvPr id="15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6FEEA3-D4BA-4FD5-B4DF-23AB67ADAF5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90525"/>
    <xdr:sp macro="" textlink="">
      <xdr:nvSpPr>
        <xdr:cNvPr id="15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545375-51F8-47EC-AAF2-F2DE8424FC0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2FE262-974E-4E4D-BF98-5D87921B1B3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99E436-702B-42A1-82A3-8769CEF2661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D24E90-C70F-4C41-A5CA-72B81D02B0C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F0BC9D-0C1E-4200-8569-E93D376B583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C60232-DFB4-4018-96D4-979B78E9D9D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1EFD1D-5A70-4511-9024-43161CBC29D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487DA9-DE4A-4128-9FEE-28F3AC0C53F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5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21F6F2-EB50-413F-9B7E-72AA048EBB4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03055D-1BF9-47C4-AF00-59530B8100F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5A3ECC-EF1B-40B1-9698-957788067F2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70BDB1-B27A-4BAA-B4FE-F1DD80778F6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B3796D-B429-4F90-9588-258481B5EFF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2984C7-3ADD-4ED9-8915-C8FD9857FF9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098A17-279D-4A2A-9B7C-CB14C62D9BD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63BF42-59BA-4357-8E91-E6823366B25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74C446-5C63-4506-BA85-3F27AA5FA11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AB8731-3F91-4F9C-8BD5-AC679FDBB63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79FA7E-D04F-416B-B73D-85771290E06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CC892F-DA88-441E-B7E7-8D5E6471205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4154C7-72A0-4736-AC44-8036EB8D84A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F78A62-F248-444C-AE6C-E7571612C64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AD7BE0-0D45-40ED-8395-DD3166E2680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81B1BB-6B1A-4FFD-BD94-87D5E77E0D3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0477B5-21BF-4BCC-889B-B596C190B32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E3E742-554C-43EF-A319-D10645DDCBC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79A224-F3E5-4D49-8ED5-3776497B05E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52A192-7D7D-428A-A191-F82FAA74E55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D5E9F6-6A61-43F3-8F9C-A5829DFF76C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CA1367-AC5F-4D67-ACAE-E0D941DD4CC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8B3BB9-36F2-4F9E-8A64-C04685B275E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35BCCC-A7B7-49E0-BA51-5B85DD7C7AB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CABDB3-502F-490A-B7F5-C062DFD4614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521C43-8122-4307-B43A-417D1FE0784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5AB2A7-F48F-48D3-AA0F-E4061B90446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9FD547-A167-49DA-9531-17107AFFDB1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390405-A13B-49AE-B6AE-17EDDFBF28E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ABAA8A-AA63-4F64-A6FF-18A5829BB9B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2D1BC3-FCEF-46FF-892F-43CB35D5B33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275C7C-F717-49FF-9878-1B204705510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C26E71-8369-4E33-AEA4-087247CC46A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8C6301-7A01-42D8-BF37-3723ECAE33B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85CD88-C39F-446F-A45A-8F9FB7570C2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C31DBB-FA66-415F-9C50-94C96B8C91A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C0B31D-3EEF-450E-B273-1D4E387D56C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E9CA54-8D35-44FC-A56E-8761ADD3B96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256B80-E2A8-4EE3-96B1-A9FE7E1432C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EE61A2-4BFB-4B4F-B743-384B53AB5D6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81E041-31CA-45A2-8F1F-D8D5FD7F968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B16508-4CC0-4F32-A06D-F0E65CE8124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234D31-B8C5-4EB3-95DA-BF2BB643D2C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E04254-1D77-4636-A4EE-986088DCBE5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6D97A0-B476-4DA9-8FEF-5AFE603871B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F42EB8-474A-44C5-85E8-69880E85E83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FF188F-8CA3-4E36-ADFB-FA44BBCA8DB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CDA13C-D30A-405F-9280-8091BD29BD4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3DBE92-1794-4F59-8D3C-4F07DF425D8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A064B2-36D8-4CAB-BDEE-A9E39E162D8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2B1512-36EE-4D46-8A2F-66A5BF817C6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1BA2A0-D621-436E-A790-D3BC49B3B4A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4CABFC-0617-419B-AE94-47E138ED00C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EC0A01-9B17-4ABF-A23D-6C2F839045A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A52ACE-3135-4649-8DDA-4FE1DA98A31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839BAA-509A-417F-ACB0-0C7DA52C089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00A2D7-92F9-455F-BA7E-D36BD5503F9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33E419-9394-4D12-BCC1-6B42AAA098A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C8E1EE-F321-43B2-8947-79D6620B480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94A381-B870-4203-B5A7-FA86684DB43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CE0559-72E7-4C64-9F7E-126283B7D2B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419CAF-EADD-4ED0-AB95-A2D584C0731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2B8BD8-EB30-48B4-9995-179E4915992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EF7E8A-AAB8-44F6-82F0-092CBCB9F18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39FC72-6D6B-4C6C-8D08-8575CF51CBF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3603A5-0E0D-4F05-B629-37391DAE99C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B51D51-45FF-4EEB-9F58-AAD9BB38AA3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24DEC6-9AE6-4340-A24D-9DC78C20E10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7A6184-B11E-4AEB-B033-F6AC89DACDA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9418F8-9123-417C-910F-A6A957E3E84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C6043A-A5D6-48B5-B41B-DCF6366FBB6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947B66-6E73-40F6-8AA2-6A6AB99630A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29D54E-A354-4E3B-8ADD-D2E337A00F8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BB139C-E2D5-411E-BF0F-7E302C13811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2F2AD2-7A7D-43F4-AB91-689A9FA9F6B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0519B2-16A6-4132-8518-D94E46671CA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EED6E0-AACB-48ED-AD05-2AAD2A9BC6A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527B21-922D-49D4-A221-E06FBC29D29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079BDB-053C-440F-8887-1CCF97FE668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33F8F1-136B-4AC1-8874-1D8AE2BB4FA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2DC63D-C7EB-4FFC-B12F-37721E4CC42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E68F37-B9AB-4F6F-893D-E3FCA2B2F59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02C856-85C0-4983-BE1B-7D827833BF3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2F0407-1ACE-45E3-BB63-7767DEF03CA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7E9252-8C1A-4043-A8A7-AE08A98FB24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BA8284-D7DB-4896-A868-4632E88ACE7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91CA12-64EF-4F3D-9ABA-EBD3B605617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644C36-8EE0-4043-AC99-CD097CB8B49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C9D647-1F11-47C7-AD87-14B2C3B7694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BBD595-C146-4A4D-AA1D-CE6C32386B7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E1E060-CB45-436C-821F-0FF23639CA2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A37509-2A43-4DAE-B459-29E05F81E98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C3CC55-5FA0-4DFE-AB2F-6BB0D83D737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423D02-F1CB-47BA-8A8F-D0C553CB49C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C8C633-CBC6-4151-9A1D-D57A94E7CB5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8320E0-5D60-4AEA-AAF1-35CFEF899DD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A1C447-B6C0-40A4-91C9-407BE43DF19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E8F629-3E23-4695-A33A-2B2F1BEB490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B90A72-8195-447D-9962-534C237A7B9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D9721B-3A60-4348-AF3E-00642E7D561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6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1A6D95-A2E5-4F6F-97AC-C155C5B4F5E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DA7E38-31E1-432F-8C3E-5AB3D0A783C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1BB8CC-2D2D-44F6-A566-6559CCEB607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33D9DB-2E13-4AD8-8D57-C98625E07F6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FD157F-E78D-4B46-A5E2-1BDEF17E4EC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05CFE6-71C4-45FF-A712-2ED2E0D0A35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322A00-ECCB-425E-98F3-BB56468A21B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48D7D9-A555-430B-904A-06DE8095F52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826828-50A8-4D24-9D0B-49C78555094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E1424E-909A-4E57-9F38-85F7F0B705A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0304C0-E6C9-4F39-A998-C4D04246875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92E2AF-2454-4A11-B3D6-1416F6D7A1C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057CD9-7EEE-4025-BBB3-CFE8BF9030D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5E2BA8-DFB0-4342-AF22-F08067E2285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BDDB0E-954C-474F-A376-35719EC19BF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01397A-5B2C-4B56-8296-62C7F75A466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B5940E-A6B4-4035-A30F-1B6DC8B46AF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2AD0AC-BC8F-4345-8D6B-1E3431BC905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AECA83-FCC0-4D97-A83B-A3F40A65E6E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6EDA40-B4C1-4DB9-A362-F2048FD6A9A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917C1D-2581-49FD-A0CE-CA010E146C1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F8E6D4-F15E-4B0E-A1DA-6A6FABF2EC1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1D5780-5457-4EAC-A63A-1CED1ACE5FC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0CAA5B-E57F-4AA8-87A1-47BC44F1B0D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F33F46-C654-49FF-B103-6EE03A99A40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A87217-7288-4519-B010-A9108BD9D67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BAB478-12B6-46E3-AB81-6D671711961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F2B8D8-0730-4A41-950F-BBAFEE6BFC5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DF10CB-389E-4028-A6B7-9C15D887380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B263D7-BA60-4CA7-A134-411EB8AB36D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99F442-DB2F-4635-9316-B16E4D761D1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DB3E48-E515-42B3-8454-54F57E25D4A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70E310-CBFA-4CE1-B997-EB12AABA79E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80822C-EF0B-44E0-8698-6D3B0A58259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FE802E-02E0-4F13-A1F5-D32C8549A60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4620D7-0FAD-4B2A-A982-039ED8BFD08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16CDC7-9559-4223-868C-78FDFECF864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7B18EB-2879-4B53-8BB4-D79272AFFBE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20C006-E853-4518-9805-87227CAA9E8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C8370E-5D0F-4516-BE0B-C5D4C6E81F4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9D33AF-EEB9-4D54-87E5-6D6FAA3B0C5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098B2F-13AA-4B4B-828D-A1534F77FBE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0F15A1-01C8-4E83-9114-B10FA97D264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3A9704-A967-4DBD-82DD-68F428DEA78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F0D778-7595-495E-A643-5B99FB5E91D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4BE389-5EF3-479C-8076-59C11DE760E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21B48D-2C3A-44D0-8AEC-07CD9204EB5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3B4171-1368-48E7-B0E7-4CEDF5ED064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5AC280-A59C-40EF-A51A-5F981A141DD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5FC586-473B-4C44-9B26-0708E1DBD93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5392B2-FB39-432B-BDEF-9DA18B38354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3293DA-AA9A-4ED3-A34F-1091ED85117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1B2EEC-F424-467C-A5D1-9D75F89014A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99B656-C217-4999-A112-D6F5733B995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69A5E7-4888-417E-98F8-29F99CC2D4D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1EAD39-738A-421B-8BFF-EA32047D262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42D943-0ABB-4B32-8FDA-427CB6472C4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A4D825-A4E9-4AC7-AC22-3D254D1F7BD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137CF8-EB53-4CEA-B15D-038E49A05DC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AA5021-7DFA-4153-882B-29DBEF5FAC7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13ECC6-AB08-4267-9C82-981333EFF2D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3AD924-F51C-4F4E-AE07-AFCD809712F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FA285A-2E15-4A83-8E55-2225D41748C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0F8A3E-E475-4B8B-B0F3-1C8DB76FBB9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27B8D3-0471-4DAE-A2BB-EB27759C101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33CFD3-0094-4C88-9C7A-5D4C45C42EC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DCC6B9-1FCF-492C-AEE3-BACF79252FD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967C35-F16E-4DE1-A71C-796CA71AC55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678A6C-9248-42CD-B75C-55F432D7350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7F39CF-3592-48C0-AAB7-0D9616A7063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A8A32B-9DF3-4AC3-94D2-BEE0653C2E9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BFD284-632F-4708-9CC0-ECFD2BCC887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B63E9B-85C0-48B4-AF55-7F01BC440B8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623C59-48F3-4023-902D-D01F4EE044A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D77789-8B8E-450E-BC51-8A9B6056B5E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F5080D-3852-47CD-AF1E-BAED097F946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F770A3-3261-4929-8514-F7E2929AAFA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C94109-EBD8-41DD-8C3F-091DF0C83D6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F4F167-733A-4110-A879-415B8C08F87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CC2015-FEA8-402F-9155-60F68E9B6D3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8512FC-A895-4810-A791-B1FC351EE13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EB7A73-B313-4F93-8111-BEE9FB0C899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ED2471-0A8C-4B3B-99F2-BFFF40257CA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96AF05-1260-4B61-A755-79DC00901B7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50C116-50A7-4864-970B-D4000458D3B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BB0498-89C7-4A8D-8D80-6F3BAED19F0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E162C2-E3AC-486A-8A4A-4432C986F70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951603-482A-4A2C-B292-D8DE12DD11A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D539C6-4FAD-47B1-8CD6-61FB5688A56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03945F-3441-4452-8601-80E9FB5580A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2E8206-5735-45EE-B4DF-6B8BC64C0EF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90525"/>
    <xdr:sp macro="" textlink="">
      <xdr:nvSpPr>
        <xdr:cNvPr id="17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FC3600-3D17-4225-8D0A-F95B0222FB0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90525"/>
    <xdr:sp macro="" textlink="">
      <xdr:nvSpPr>
        <xdr:cNvPr id="17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256DF2-42CF-4CA3-8D77-18F520C8592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C0E7BD-237B-4FE2-839A-650C6CFDE44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B9FD7E-2E3D-4345-8887-21E74BB1881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EB676D-FD91-435B-86AC-7A38AD2E6B7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6BD604-EE0A-4705-A999-D72780251EE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A7682F-7108-4232-82ED-25FF689D405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EECBF0-3CEC-4BD2-9D09-43D0B7628BE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BFA07A-E68A-418E-90F5-8326F2F398B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7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CFC0E5-C2B7-4D47-B3FF-879DBA4200E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8366F7-8802-46CC-BDCC-03057B387C2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65BAE9-644E-45CD-B7B5-A00870DAD19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A13804-F73D-4B11-8A79-8D402391AF7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E9F642-5A53-4411-A51B-5B2B021CEBF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183848-83BE-4AB7-BD2C-B5D9947223B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19BDAA-093D-46E8-91D0-F8D60940A64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8D65A3-E830-4429-86A9-FFEB3932ECB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7D617C-0F18-4CBC-A725-AC90977FB24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B38B84-E776-430A-B377-608140CAE10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65252B-1C20-4992-A9C5-AD13F99C935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9FF745-49A8-4C4F-B93D-A5F23CA7BA2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D1A1DA-FAE3-40D4-A009-1F1204B1F7A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537A3E-992A-460D-A0E6-387D1AF0F60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D5619E-41FC-4DAA-B1BF-EEA2786A4FC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63D81B-1FF7-4C8D-80E4-6B5BDD97143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A12A2F-6491-4308-92E4-FEB06D2083C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0836B5-393C-4A02-91FB-FDB0A3D6696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44AF67-7388-4021-B121-F8D7759ACC4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16804A-162F-4C9F-A020-132BA86E4B9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E278D6-77E9-49D7-99AA-45427ECEB80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0CE252-A9EF-41DC-BAB2-7A66D93BD2D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5E543C-9088-4DFC-8602-0C1DAF6B26E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D7048F-3475-4E14-9B50-DAAB9ED4C8C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018C67-F276-43C1-B93C-247DD8381F4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EB1940-F7DC-4768-A6E2-A40466A4CDD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925C6D-A9C8-4AED-B30F-2DFAFE94197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F99C69-1B53-443B-8E04-EBE30B679D0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92C94A-03C5-42BB-8396-3CFF95B40E2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D30EA8-158D-442E-9F05-2B42C9619BC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EDFC04-D64C-4303-9853-12B3726D528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DBC350-E38F-42F9-8EAF-F2DD6848490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DB573F-7C34-4A50-B7FB-4CCEF2C4C43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E3C89A-7FA7-45DA-98D1-D8A7CC5725F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B17AFC-20D3-43AB-B360-7ABB3EA653B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982366-F198-4BEA-AA7C-A453BAA96F7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53C456-E2A1-4127-B652-F5C52FD9724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765B83-57BB-46EE-8260-0991F9D4E9F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BC5017-57C0-4209-9C09-98B82E7531E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109F57-5A97-4FF0-B333-0153B422E52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FFAF64-C4F7-4D7E-9FB1-80BB5E9BE8B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3E664D-27AB-4037-8166-343EC0AC52E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EF646E-0D8B-458E-A35B-DAD50B15057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47EB2E-8198-4E51-927F-689B084F350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296187-95C1-4209-819B-1E84B8CC786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5DAB83-1CDF-4EEA-BC54-07D8CF03BF4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645F38-0878-47F2-B77D-3597FDEFE9A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DA8DE2-142A-43C8-BE77-041506CA9A8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3DB32E-330E-4B34-8955-D5B4F39ADB7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DFFEE1-26C4-4784-A8C3-DDEA7D1C536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544574-0C21-4D10-AD1F-B17CD77D5AB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24F4C6-5C80-42CD-8278-8B5A9779D56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3CAF47-7971-4310-967F-54E3906C096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48A64E-FE2A-4AB3-A84C-173C4947A8A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0443E5-B607-4599-BEE4-33637B2AF93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C56073-96FB-4B45-AE80-DF3DAAA3D99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41E93A-A3BC-4D2F-9597-295EC128F88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16B849-C99C-48DE-AA13-FCAB2EE73F1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5B0A93-0E14-4E14-81F4-EB4C6B21025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C616B9-AE8C-4A4A-BF78-3A4F9CFFD19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D3D81C-E734-4063-B32A-7E9D63035F0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27A32C-5582-4E05-AE7B-2E26C4CACAF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47BBA9-095C-4899-8327-E6E50D92FE9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B7C48C-2E5A-4037-B18B-00979A569A6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97EA45-80DD-4C16-BDDC-C513F9E2453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8F4373-B410-46D6-A478-B1142CB32B6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0D5531-83C0-408C-8DE0-1E129AF2600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90BD27-91BC-43FE-AE68-57D9FC410A8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78C44A-89CA-4265-A9DE-AE779461CB3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FA14AD-C4F8-4190-80DC-736137DDF0E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54A49B-9781-4C00-A4B9-6BB5D26D8B1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04D68C-B45D-4D5A-B3C9-F23D6FB4CB8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8968A4-8C6C-48CF-ACC1-1326303B057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8ADE99-EF65-4F55-B16A-7BC96767892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DF2C69-7942-4151-98F0-1C01AEE6FB5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F73A59-BE14-4B64-8647-E880198583D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E0914D-61D1-4BF7-BB9E-583CB54D174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4A113A-C846-46BA-AB40-F3FFE2A608D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2CDA29-D1C2-4116-829D-00794FCAED9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35927E-D6EF-4745-9911-989D2D7DE5A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9A3A65-AD50-4AF6-9592-E6C900EC2DC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3D739C-EC3B-4307-82E7-2416129468D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7FAD7B-C372-4530-B03E-F980E3DA3DA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741DFC-AB2E-43D5-9397-12991B1CB1B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EFE938-14C4-4DF2-8D0B-BCB1D79DDBE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F9FD07-4469-48A6-98A8-67F22AFB347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04B1A3-14D6-4B95-AE8F-A6A34CF51A5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29534E-7ADF-4ADB-84D4-32C1AB3FED6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27BBA1-050E-4BB7-A1D3-315CA7C9635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BE3299-3DCA-4EE7-916A-007B2292A87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B312E1-0A7F-4B69-8730-A9A120AA1DF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1283D4-FBCF-4A8E-A43B-53A9908AFE0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E3F163-C04B-4B77-AB00-ED656A4DF86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5BEFFC-8291-462A-92D7-9DEB719FF4F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17E3AF-0957-4909-946B-BC6B4951329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E59746-313E-4F9A-AE0F-D5D0A05DA41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9067CC-A97F-4724-8FC2-A907CDE34DC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2EB40C-9920-4268-9B54-663627DB45A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A39B51-7721-4677-A11B-A77F6271183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5ED807-5226-4342-B31E-BCF1B50C5D2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8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C8DE97-23F5-4CF6-A11B-8929E103ED0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85097F-5DD7-48EB-AA17-570D7EA36B2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989C2A-F20C-45D2-99C4-DE447593642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D614A2-DDF3-4003-BEE7-6E552E77392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47C81E-AB21-4903-B314-AAAF82BA8FE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0944D8-E401-4C58-82A6-8C6E56D4E19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49FEE5-6CA2-4DE4-83A1-E722621395D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B88120-A47E-448D-89CF-8B5BD5A58E5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916252-ABDC-44E7-ABB6-1D963DE81A4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59FE8E-5171-4985-BC87-2A7E72B1C30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5A7F1C-30DE-4EA2-AD1F-943E846E717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798CD8-6787-4C7F-A1E3-5F839599C26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2132B2-EF06-4649-9052-0BE37BFF8FE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27B036-56F9-45C8-A678-0D7AD05C765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CA4CBF-673A-439E-B263-0E52473D12B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AB7A21-12CA-4166-990B-A0DA99162FC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1268AE-556E-4D4F-ADBF-FBE97132CB5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5CD83E-9103-4DC1-83C8-3F7A70C5128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6AC556-4221-48CF-8DA4-7F947BCA554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255874-5123-4F95-9085-8CC25C4CDA3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C2962B-9CA4-4D5F-AE59-ECDBA60E6C5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03DA43-E56A-42D3-915F-3238958D1E0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3697E9-7E09-453F-BDB2-6E6ED3B108D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551B4D-7607-4655-A752-447C42EA8B0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ECDBF0-1B36-4EC0-9EB7-E16C8027C71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5356E4-9377-45CD-834A-8749CDA9652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CFACC4-17A2-4DD4-8A86-B2BEE699886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2C7A87-2679-4B48-A158-6AFC65F6728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8ED2B8-A227-4476-8088-572986C93A1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FD41C3-3981-4D28-BE30-60551732180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BF4657-789C-4255-B488-0E69DDEB097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9B8DAC-2D1E-4640-A908-18D4834E01B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6BFAD3-180C-43B5-BDB0-7527165585D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6CECDB-A7AA-46B8-9197-1780CE90E92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B387BF-A4D0-4751-B6D1-2D7B41D2016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534D5E-A0D2-440F-8944-FD6C0E8E6F0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DC0A33-BBCA-4995-A9E8-0BD285EBC130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58E565-15C1-4E4F-9FE8-964674C7EED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FA095E-67A9-4B22-B4EA-4B95F5DDAF1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C0874A-50AE-4E04-BCC5-B731FB6F2D0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F6BA9E-03A3-437C-809F-1823C24CB2F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2B8E3B-F07E-429D-9064-95C311A848D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8DF35D-B233-401E-9CD6-900F6B25EAC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C7AFD0-C951-4F8F-AD3E-481E733F962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49ED05-180E-4099-A63F-434FE1EB1AF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A7F056-309C-41CB-8D72-1E82C0932D0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942F5D-7E43-4815-B49D-DC1BC5E6109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978061-2653-451C-85B0-CB18A5A1B11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3D2CED-E262-4F2D-ABC0-683CE43E9CF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B637DA-80F5-490D-8464-2997E16F9E7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0B7742-606A-4397-82B5-D0A40AD8304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004F19-6CB8-4050-A5AA-84B8EC6CBA0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2AC426-B249-4957-9D31-89679E11F28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FE12D9-4833-42F5-875E-EDFA9E6EE77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6A0F0F-787C-4C61-97D4-F7E4C54DF51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10A0F2-9A8A-4EC9-AF3A-86E969F3801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3F556E-D367-47A0-91C7-CBCD14659EB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2A5783-2203-40FC-BBD6-0C48CB1F0DA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B426E8-EFF4-4118-9B82-CDCB280B6C2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BE74AA-63C8-4DB9-B2B9-35E35DF0F17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0CF097-6A67-4842-9A19-C840B415D59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4BE6D2-8492-49F5-A011-F5392300C6F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B81FF0-D05E-420B-952C-A943963C327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F9009D-6B30-4541-85A5-BA5EAB50C49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305C16-B616-4545-A3E0-8F91BBA5FBA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E5C35D-F592-454C-B5C3-1E467EC7A80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78425A-2F6E-4B1A-8CAE-AE6E96D3AEC8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9AE404-F5C5-4CD9-A5D1-99F3269C558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B4CC24-4EDA-4D20-86D5-59289517B83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06AFBA-E938-4D5A-95BC-F31140EEB94D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44ED57-D437-4D9F-8CC5-3D0DB73AA67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AEC3E2-5858-4140-B244-0B5FBF0C4BF5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D98019-ABAE-4B82-A952-8DA387343C6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83FE6C-C194-4353-8181-F64226330F4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6BBE50-7D6A-4800-9B4D-CBD699B089F2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1E3055-B17F-475F-885E-AF15ECE87A99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950ABB-7155-450A-9EF6-FFEC1AE1E5EF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CB90F7-DBCC-487C-BF03-02F90E6ED67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33B7E2-08EF-4EDC-92CB-8090E456C24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B09512-A4C5-4147-9818-332F97E16783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E53603-9DD9-4A6E-8B5B-570A4B27D0E7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F0BD75-43C7-4E6A-953C-66774D75988C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7C20C4-A97F-4968-BEF4-C2495AEB400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A85707-BF78-402C-9B57-C0DE9979B1E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C7E511-61AF-484E-B471-9E4E68E33B66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03E6C8-1942-4FAB-BD17-652349074B0A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3DACBA-A258-4315-800A-30CF3F6CFDC4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2431E3-DBEA-4852-B76A-150A270E1621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FA56E0-BFD6-4DF5-8DD5-5448628E944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38F436-8B6E-4505-AA72-302B941B4B1B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28</xdr:col>
      <xdr:colOff>0</xdr:colOff>
      <xdr:row>0</xdr:row>
      <xdr:rowOff>0</xdr:rowOff>
    </xdr:from>
    <xdr:ext cx="304800" cy="304800"/>
    <xdr:sp macro="" textlink="">
      <xdr:nvSpPr>
        <xdr:cNvPr id="19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C5CEFC-258F-489C-AF6B-35C49348950E}"/>
            </a:ext>
          </a:extLst>
        </xdr:cNvPr>
        <xdr:cNvSpPr>
          <a:spLocks noChangeAspect="1" noChangeArrowheads="1"/>
        </xdr:cNvSpPr>
      </xdr:nvSpPr>
      <xdr:spPr bwMode="auto">
        <a:xfrm>
          <a:off x="16459200" y="0"/>
          <a:ext cx="304800" cy="304800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FCEE-5E10-4338-92BF-AFA9C0DDC9E1}">
  <sheetPr>
    <tabColor rgb="FF002060"/>
  </sheetPr>
  <dimension ref="A1:R57"/>
  <sheetViews>
    <sheetView showGridLines="0" tabSelected="1" topLeftCell="A4" workbookViewId="0">
      <selection activeCell="E11" sqref="E11"/>
    </sheetView>
  </sheetViews>
  <sheetFormatPr defaultColWidth="9.1796875" defaultRowHeight="20.149999999999999" customHeight="1" x14ac:dyDescent="0.35"/>
  <cols>
    <col min="1" max="1" width="3.7265625" style="2" customWidth="1"/>
    <col min="2" max="2" width="3.7265625" style="80" customWidth="1"/>
    <col min="3" max="3" width="10.453125" style="80" bestFit="1" customWidth="1"/>
    <col min="4" max="4" width="19.6328125" style="80" customWidth="1"/>
    <col min="5" max="5" width="16.1796875" style="80" bestFit="1" customWidth="1"/>
    <col min="6" max="6" width="20.08984375" style="80" bestFit="1" customWidth="1"/>
    <col min="7" max="7" width="31.54296875" style="80" bestFit="1" customWidth="1"/>
    <col min="8" max="8" width="16.90625" style="80" customWidth="1"/>
    <col min="9" max="9" width="14.453125" style="80" customWidth="1"/>
    <col min="10" max="10" width="27.08984375" style="80" bestFit="1" customWidth="1"/>
    <col min="11" max="12" width="10.6328125" style="80" bestFit="1" customWidth="1"/>
    <col min="13" max="13" width="3.6328125" style="80" customWidth="1"/>
    <col min="14" max="14" width="8.7265625" style="80" bestFit="1" customWidth="1"/>
    <col min="15" max="15" width="21.54296875" style="80" bestFit="1" customWidth="1"/>
    <col min="16" max="16" width="8" style="80" bestFit="1" customWidth="1"/>
    <col min="17" max="17" width="9.54296875" style="80" bestFit="1" customWidth="1"/>
    <col min="18" max="18" width="9.1796875" style="80"/>
    <col min="19" max="19" width="11.453125" style="80" bestFit="1" customWidth="1"/>
    <col min="20" max="20" width="8.453125" style="80" bestFit="1" customWidth="1"/>
    <col min="21" max="21" width="11" style="80" bestFit="1" customWidth="1"/>
    <col min="22" max="22" width="7.81640625" style="80" bestFit="1" customWidth="1"/>
    <col min="23" max="23" width="9.1796875" style="80"/>
    <col min="24" max="25" width="9.54296875" style="80" bestFit="1" customWidth="1"/>
    <col min="26" max="16384" width="9.1796875" style="80"/>
  </cols>
  <sheetData>
    <row r="1" spans="1:18" ht="20.149999999999999" customHeight="1" x14ac:dyDescent="0.35">
      <c r="A1" s="27"/>
      <c r="B1" s="110" t="s">
        <v>0</v>
      </c>
      <c r="C1" s="111"/>
      <c r="D1" s="111"/>
      <c r="E1" s="111"/>
      <c r="F1" s="111"/>
      <c r="G1" s="111"/>
      <c r="H1" s="79"/>
      <c r="I1" s="79"/>
      <c r="J1" s="79"/>
      <c r="K1" s="79"/>
    </row>
    <row r="2" spans="1:18" ht="20.149999999999999" customHeight="1" x14ac:dyDescent="0.35">
      <c r="A2" s="30"/>
      <c r="C2" s="81"/>
    </row>
    <row r="3" spans="1:18" ht="20.149999999999999" customHeight="1" x14ac:dyDescent="0.35">
      <c r="A3" s="1"/>
      <c r="C3" s="112" t="s">
        <v>1</v>
      </c>
      <c r="D3" s="113"/>
      <c r="E3" s="113"/>
      <c r="F3" s="113"/>
      <c r="G3" s="114"/>
      <c r="H3" s="82"/>
      <c r="I3" s="114" t="s">
        <v>1</v>
      </c>
      <c r="J3" s="115"/>
      <c r="K3" s="115"/>
      <c r="L3" s="115"/>
      <c r="M3" s="28"/>
      <c r="N3" s="28"/>
      <c r="O3" s="28"/>
      <c r="P3" s="28"/>
      <c r="Q3" s="28"/>
      <c r="R3" s="28"/>
    </row>
    <row r="4" spans="1:18" ht="20.149999999999999" customHeight="1" x14ac:dyDescent="0.35">
      <c r="A4" s="1"/>
      <c r="C4" s="103" t="s">
        <v>2</v>
      </c>
      <c r="D4" s="104"/>
      <c r="E4" s="104"/>
      <c r="F4" s="104"/>
      <c r="G4" s="105"/>
      <c r="H4" s="82"/>
      <c r="I4" s="105" t="s">
        <v>2</v>
      </c>
      <c r="J4" s="106"/>
      <c r="K4" s="106"/>
      <c r="L4" s="106"/>
      <c r="M4" s="28"/>
      <c r="N4" s="28"/>
      <c r="O4" s="28"/>
      <c r="P4" s="28"/>
      <c r="Q4" s="28"/>
      <c r="R4" s="28"/>
    </row>
    <row r="5" spans="1:18" ht="20.149999999999999" customHeight="1" x14ac:dyDescent="0.35">
      <c r="A5" s="1"/>
      <c r="C5" s="83" t="s">
        <v>3</v>
      </c>
      <c r="D5" s="84" t="s">
        <v>4</v>
      </c>
      <c r="E5" s="84" t="s">
        <v>5</v>
      </c>
      <c r="F5" s="85" t="s">
        <v>6</v>
      </c>
      <c r="G5" s="86" t="s">
        <v>7</v>
      </c>
      <c r="H5" s="82"/>
      <c r="I5" s="83" t="s">
        <v>3</v>
      </c>
      <c r="J5" s="84" t="s">
        <v>4</v>
      </c>
      <c r="K5" s="84" t="s">
        <v>5</v>
      </c>
      <c r="L5" s="85" t="s">
        <v>6</v>
      </c>
      <c r="M5" s="28"/>
      <c r="N5" s="83" t="s">
        <v>3</v>
      </c>
      <c r="O5" s="28"/>
      <c r="P5" s="28"/>
      <c r="Q5" s="28"/>
      <c r="R5" s="28"/>
    </row>
    <row r="6" spans="1:18" ht="20.149999999999999" customHeight="1" x14ac:dyDescent="0.35">
      <c r="A6" s="1"/>
      <c r="C6" s="45" t="s">
        <v>8</v>
      </c>
      <c r="D6" s="45">
        <v>9</v>
      </c>
      <c r="E6" s="45">
        <v>35000</v>
      </c>
      <c r="F6" s="87">
        <f>D6*E6</f>
        <v>315000</v>
      </c>
      <c r="G6" s="88" t="str">
        <f t="shared" ref="G6:G12" ca="1" si="0">_xlfn.FORMULATEXT(F6)</f>
        <v>=D6*E6</v>
      </c>
      <c r="H6" s="82"/>
      <c r="I6" s="89" t="s">
        <v>8</v>
      </c>
      <c r="J6" s="45">
        <v>9</v>
      </c>
      <c r="K6" s="45">
        <v>35000</v>
      </c>
      <c r="L6" s="45">
        <f>J6*K6</f>
        <v>315000</v>
      </c>
      <c r="M6" s="28"/>
      <c r="N6" s="45" t="s">
        <v>8</v>
      </c>
      <c r="O6" s="28"/>
      <c r="P6" s="28"/>
      <c r="Q6" s="28"/>
      <c r="R6" s="28"/>
    </row>
    <row r="7" spans="1:18" ht="20.149999999999999" customHeight="1" x14ac:dyDescent="0.35">
      <c r="A7" s="1"/>
      <c r="C7" s="45" t="s">
        <v>9</v>
      </c>
      <c r="D7" s="45">
        <v>9</v>
      </c>
      <c r="E7" s="45">
        <v>350</v>
      </c>
      <c r="F7" s="87">
        <f>D7*E7</f>
        <v>3150</v>
      </c>
      <c r="G7" s="88" t="str">
        <f t="shared" ca="1" si="0"/>
        <v>=D7*E7</v>
      </c>
      <c r="H7" s="82"/>
      <c r="I7" s="89" t="s">
        <v>9</v>
      </c>
      <c r="J7" s="45">
        <v>9</v>
      </c>
      <c r="K7" s="45">
        <v>350</v>
      </c>
      <c r="L7" s="45">
        <f t="shared" ref="L7:L10" si="1">J7*K7</f>
        <v>3150</v>
      </c>
      <c r="M7" s="28"/>
      <c r="N7" s="45" t="s">
        <v>9</v>
      </c>
      <c r="O7" s="28"/>
      <c r="P7" s="28"/>
      <c r="Q7" s="28"/>
      <c r="R7" s="28"/>
    </row>
    <row r="8" spans="1:18" ht="20.149999999999999" customHeight="1" x14ac:dyDescent="0.35">
      <c r="A8" s="1"/>
      <c r="C8" s="45" t="s">
        <v>10</v>
      </c>
      <c r="D8" s="45">
        <v>8</v>
      </c>
      <c r="E8" s="45">
        <v>34000</v>
      </c>
      <c r="F8" s="87">
        <f>D8*E8</f>
        <v>272000</v>
      </c>
      <c r="G8" s="88" t="str">
        <f t="shared" ca="1" si="0"/>
        <v>=D8*E8</v>
      </c>
      <c r="H8" s="82"/>
      <c r="I8" s="89" t="s">
        <v>10</v>
      </c>
      <c r="J8" s="45">
        <v>8</v>
      </c>
      <c r="K8" s="45">
        <v>34000</v>
      </c>
      <c r="L8" s="45">
        <f t="shared" si="1"/>
        <v>272000</v>
      </c>
      <c r="M8" s="28"/>
      <c r="N8" s="45" t="s">
        <v>10</v>
      </c>
      <c r="O8" s="28"/>
      <c r="P8" s="28"/>
      <c r="Q8" s="28"/>
      <c r="R8" s="28"/>
    </row>
    <row r="9" spans="1:18" ht="20.149999999999999" customHeight="1" x14ac:dyDescent="0.35">
      <c r="A9" s="1"/>
      <c r="C9" s="45" t="s">
        <v>9</v>
      </c>
      <c r="D9" s="45">
        <v>13</v>
      </c>
      <c r="E9" s="45">
        <v>350</v>
      </c>
      <c r="F9" s="87">
        <f>D9*E9</f>
        <v>4550</v>
      </c>
      <c r="G9" s="88" t="str">
        <f t="shared" ca="1" si="0"/>
        <v>=D9*E9</v>
      </c>
      <c r="H9" s="82"/>
      <c r="I9" s="89" t="s">
        <v>9</v>
      </c>
      <c r="J9" s="45">
        <v>13</v>
      </c>
      <c r="K9" s="45">
        <v>350</v>
      </c>
      <c r="L9" s="45">
        <f t="shared" si="1"/>
        <v>4550</v>
      </c>
      <c r="M9" s="28"/>
      <c r="N9" s="28"/>
      <c r="O9" s="28"/>
      <c r="P9" s="28"/>
      <c r="Q9" s="28"/>
      <c r="R9" s="28"/>
    </row>
    <row r="10" spans="1:18" ht="20.149999999999999" customHeight="1" x14ac:dyDescent="0.35">
      <c r="A10" s="1"/>
      <c r="C10" s="45" t="s">
        <v>10</v>
      </c>
      <c r="D10" s="45">
        <v>6</v>
      </c>
      <c r="E10" s="45">
        <v>3000</v>
      </c>
      <c r="F10" s="87">
        <f>D10*E10</f>
        <v>18000</v>
      </c>
      <c r="G10" s="88" t="str">
        <f t="shared" ca="1" si="0"/>
        <v>=D10*E10</v>
      </c>
      <c r="H10" s="82"/>
      <c r="I10" s="89" t="s">
        <v>10</v>
      </c>
      <c r="J10" s="45">
        <v>6</v>
      </c>
      <c r="K10" s="45">
        <v>3000</v>
      </c>
      <c r="L10" s="45">
        <f t="shared" si="1"/>
        <v>18000</v>
      </c>
      <c r="M10" s="28"/>
      <c r="N10" s="28"/>
      <c r="O10" s="28"/>
      <c r="P10" s="28"/>
      <c r="Q10" s="28"/>
      <c r="R10" s="28"/>
    </row>
    <row r="11" spans="1:18" ht="20.149999999999999" customHeight="1" x14ac:dyDescent="0.35">
      <c r="A11" s="1"/>
      <c r="C11" s="90" t="s">
        <v>9</v>
      </c>
      <c r="D11" s="83">
        <f ca="1">SUMIF(C6:F10,C11,D6:D10)</f>
        <v>22</v>
      </c>
      <c r="E11" s="83">
        <f ca="1">SUMIF(C6:F10,C11,E6:E10)</f>
        <v>700</v>
      </c>
      <c r="F11" s="83">
        <f ca="1">SUMIF(C6:F10,C11,F6:F10)</f>
        <v>7700</v>
      </c>
      <c r="G11" s="88" t="str">
        <f t="shared" ca="1" si="0"/>
        <v>=SUMIF(C6:F10,C11,F6:F10)</v>
      </c>
      <c r="H11" s="82"/>
      <c r="I11" s="91" t="s">
        <v>10</v>
      </c>
      <c r="J11" s="83"/>
      <c r="K11" s="83"/>
      <c r="L11" s="83">
        <f>SUMIF(I6:I10,I11,L6:L10)</f>
        <v>290000</v>
      </c>
      <c r="M11" s="28"/>
      <c r="N11" s="28"/>
      <c r="O11" s="28"/>
      <c r="P11" s="28"/>
      <c r="Q11" s="28"/>
      <c r="R11" s="28"/>
    </row>
    <row r="12" spans="1:18" ht="20.149999999999999" customHeight="1" x14ac:dyDescent="0.35">
      <c r="A12" s="1"/>
      <c r="C12" s="92"/>
      <c r="D12" s="93"/>
      <c r="E12" s="93"/>
      <c r="F12" s="93">
        <f>SUMIF(C6:C10,C11,F6:F10)</f>
        <v>7700</v>
      </c>
      <c r="G12" s="93" t="str">
        <f t="shared" ca="1" si="0"/>
        <v>=SUMIF(C6:C10,C11,F6:F10)</v>
      </c>
      <c r="H12" s="93"/>
      <c r="I12" s="93"/>
      <c r="J12" s="93"/>
      <c r="K12" s="93"/>
      <c r="L12" s="94"/>
      <c r="M12" s="28"/>
      <c r="N12" s="28"/>
      <c r="O12" s="28"/>
      <c r="P12" s="28"/>
      <c r="Q12" s="28"/>
      <c r="R12" s="28"/>
    </row>
    <row r="13" spans="1:18" ht="20.149999999999999" customHeight="1" x14ac:dyDescent="0.35">
      <c r="A13" s="1"/>
      <c r="C13" s="112" t="s">
        <v>11</v>
      </c>
      <c r="D13" s="113"/>
      <c r="E13" s="113"/>
      <c r="F13" s="113"/>
      <c r="G13" s="114"/>
      <c r="H13" s="82"/>
      <c r="I13" s="116" t="s">
        <v>11</v>
      </c>
      <c r="J13" s="117"/>
      <c r="K13" s="117"/>
      <c r="L13" s="117"/>
      <c r="M13" s="28"/>
      <c r="N13" s="28"/>
      <c r="O13" s="28"/>
      <c r="P13" s="28"/>
      <c r="Q13" s="28"/>
      <c r="R13" s="28"/>
    </row>
    <row r="14" spans="1:18" ht="20.149999999999999" customHeight="1" x14ac:dyDescent="0.35">
      <c r="A14" s="1"/>
      <c r="C14" s="103" t="s">
        <v>12</v>
      </c>
      <c r="D14" s="104"/>
      <c r="E14" s="104"/>
      <c r="F14" s="104"/>
      <c r="G14" s="105"/>
      <c r="H14" s="82"/>
      <c r="I14" s="105" t="s">
        <v>12</v>
      </c>
      <c r="J14" s="106"/>
      <c r="K14" s="106"/>
      <c r="L14" s="106"/>
      <c r="M14" s="28"/>
      <c r="N14" s="28"/>
      <c r="O14" s="28"/>
      <c r="P14" s="28"/>
      <c r="Q14" s="28"/>
      <c r="R14" s="28"/>
    </row>
    <row r="15" spans="1:18" ht="20.149999999999999" customHeight="1" x14ac:dyDescent="0.35">
      <c r="A15" s="1"/>
      <c r="C15" s="83" t="s">
        <v>3</v>
      </c>
      <c r="D15" s="84" t="s">
        <v>4</v>
      </c>
      <c r="E15" s="84" t="s">
        <v>5</v>
      </c>
      <c r="F15" s="85" t="s">
        <v>13</v>
      </c>
      <c r="G15" s="86" t="s">
        <v>7</v>
      </c>
      <c r="H15" s="82"/>
      <c r="I15" s="83" t="s">
        <v>3</v>
      </c>
      <c r="J15" s="84" t="s">
        <v>4</v>
      </c>
      <c r="K15" s="84" t="s">
        <v>5</v>
      </c>
      <c r="L15" s="85" t="s">
        <v>13</v>
      </c>
      <c r="M15" s="86"/>
      <c r="N15" s="107" t="s">
        <v>14</v>
      </c>
      <c r="O15" s="107"/>
      <c r="P15" s="107"/>
      <c r="Q15" s="28"/>
      <c r="R15" s="28"/>
    </row>
    <row r="16" spans="1:18" ht="20.149999999999999" customHeight="1" x14ac:dyDescent="0.35">
      <c r="A16" s="1"/>
      <c r="C16" s="45" t="s">
        <v>8</v>
      </c>
      <c r="D16" s="45">
        <v>9</v>
      </c>
      <c r="E16" s="45">
        <v>35000</v>
      </c>
      <c r="F16" s="87">
        <f>D16*E16</f>
        <v>315000</v>
      </c>
      <c r="G16" s="88" t="str">
        <f ca="1">_xlfn.FORMULATEXT(F16)</f>
        <v>=D16*E16</v>
      </c>
      <c r="H16" s="82"/>
      <c r="I16" s="89" t="s">
        <v>8</v>
      </c>
      <c r="J16" s="45">
        <v>9</v>
      </c>
      <c r="K16" s="45">
        <v>35000</v>
      </c>
      <c r="L16" s="95">
        <f>J16*K16</f>
        <v>315000</v>
      </c>
      <c r="M16" s="28"/>
      <c r="N16" s="107"/>
      <c r="O16" s="107"/>
      <c r="P16" s="107"/>
      <c r="Q16" s="28"/>
      <c r="R16" s="28"/>
    </row>
    <row r="17" spans="1:18" ht="20.149999999999999" customHeight="1" x14ac:dyDescent="0.35">
      <c r="A17" s="1"/>
      <c r="C17" s="45" t="s">
        <v>9</v>
      </c>
      <c r="D17" s="45">
        <v>9</v>
      </c>
      <c r="E17" s="45">
        <v>350</v>
      </c>
      <c r="F17" s="87">
        <f>D17*E17</f>
        <v>3150</v>
      </c>
      <c r="G17" s="88" t="str">
        <f ca="1">_xlfn.FORMULATEXT(F17)</f>
        <v>=D17*E17</v>
      </c>
      <c r="H17" s="82"/>
      <c r="I17" s="89" t="s">
        <v>9</v>
      </c>
      <c r="J17" s="45">
        <v>9</v>
      </c>
      <c r="K17" s="45">
        <v>350</v>
      </c>
      <c r="L17" s="95">
        <f>J17*K17</f>
        <v>3150</v>
      </c>
      <c r="M17" s="28"/>
      <c r="N17" s="107"/>
      <c r="O17" s="107"/>
      <c r="P17" s="107"/>
      <c r="Q17" s="28"/>
      <c r="R17" s="28"/>
    </row>
    <row r="18" spans="1:18" ht="20.149999999999999" customHeight="1" x14ac:dyDescent="0.35">
      <c r="A18" s="1"/>
      <c r="C18" s="45" t="s">
        <v>10</v>
      </c>
      <c r="D18" s="45">
        <v>8</v>
      </c>
      <c r="E18" s="45">
        <v>34000</v>
      </c>
      <c r="F18" s="87">
        <f>D18*E18</f>
        <v>272000</v>
      </c>
      <c r="G18" s="88" t="str">
        <f ca="1">_xlfn.FORMULATEXT(F18)</f>
        <v>=D18*E18</v>
      </c>
      <c r="H18" s="82"/>
      <c r="I18" s="89" t="s">
        <v>10</v>
      </c>
      <c r="J18" s="45">
        <v>8</v>
      </c>
      <c r="K18" s="45">
        <v>34000</v>
      </c>
      <c r="L18" s="95">
        <f>J18*K18</f>
        <v>272000</v>
      </c>
      <c r="M18" s="28"/>
      <c r="N18" s="107"/>
      <c r="O18" s="107"/>
      <c r="P18" s="107"/>
      <c r="Q18" s="28"/>
      <c r="R18" s="28"/>
    </row>
    <row r="19" spans="1:18" ht="20.149999999999999" customHeight="1" x14ac:dyDescent="0.35">
      <c r="A19" s="1"/>
      <c r="C19" s="45" t="s">
        <v>9</v>
      </c>
      <c r="D19" s="45">
        <v>13</v>
      </c>
      <c r="E19" s="45">
        <v>350</v>
      </c>
      <c r="F19" s="87">
        <f>D19*E19</f>
        <v>4550</v>
      </c>
      <c r="G19" s="88" t="str">
        <f ca="1">_xlfn.FORMULATEXT(F19)</f>
        <v>=D19*E19</v>
      </c>
      <c r="H19" s="82"/>
      <c r="I19" s="89" t="s">
        <v>9</v>
      </c>
      <c r="J19" s="45">
        <v>13</v>
      </c>
      <c r="K19" s="45">
        <v>350</v>
      </c>
      <c r="L19" s="95">
        <f>J19*K19</f>
        <v>4550</v>
      </c>
      <c r="M19" s="28"/>
      <c r="N19" s="107"/>
      <c r="O19" s="107"/>
      <c r="P19" s="107"/>
      <c r="Q19" s="28"/>
      <c r="R19" s="28"/>
    </row>
    <row r="20" spans="1:18" ht="20.149999999999999" customHeight="1" x14ac:dyDescent="0.35">
      <c r="A20" s="1"/>
      <c r="C20" s="45" t="s">
        <v>10</v>
      </c>
      <c r="D20" s="45" t="s">
        <v>15</v>
      </c>
      <c r="E20" s="45">
        <v>3000</v>
      </c>
      <c r="F20" s="87" t="e">
        <f>D20*E20</f>
        <v>#VALUE!</v>
      </c>
      <c r="G20" s="88" t="str">
        <f ca="1">_xlfn.FORMULATEXT(F20)</f>
        <v>=D20*E20</v>
      </c>
      <c r="H20" s="82"/>
      <c r="I20" s="89" t="s">
        <v>10</v>
      </c>
      <c r="J20" s="45" t="s">
        <v>15</v>
      </c>
      <c r="K20" s="45">
        <v>3000</v>
      </c>
      <c r="L20" s="95" t="e">
        <f>J20*K20</f>
        <v>#VALUE!</v>
      </c>
      <c r="M20" s="28"/>
      <c r="N20" s="107"/>
      <c r="O20" s="107"/>
      <c r="P20" s="107"/>
      <c r="Q20" s="28"/>
      <c r="R20" s="28"/>
    </row>
    <row r="21" spans="1:18" ht="20.149999999999999" customHeight="1" x14ac:dyDescent="0.35">
      <c r="A21" s="1"/>
      <c r="C21" s="83" t="s">
        <v>16</v>
      </c>
      <c r="D21" s="83"/>
      <c r="E21" s="96">
        <f>SUMPRODUCT(D16:D20,E16:E20)</f>
        <v>594700</v>
      </c>
      <c r="F21" s="97" t="e">
        <f>SUM(F16:F20)</f>
        <v>#VALUE!</v>
      </c>
      <c r="G21" s="98"/>
      <c r="H21" s="99"/>
      <c r="I21" s="83" t="s">
        <v>16</v>
      </c>
      <c r="J21" s="83"/>
      <c r="K21" s="100">
        <f>SUMPRODUCT(J16:J20,K16:K20)</f>
        <v>594700</v>
      </c>
      <c r="L21" s="101" t="e">
        <f>SUM(L16:L20)</f>
        <v>#VALUE!</v>
      </c>
      <c r="M21" s="28"/>
      <c r="N21" s="107"/>
      <c r="O21" s="107"/>
      <c r="P21" s="107"/>
      <c r="Q21" s="28"/>
      <c r="R21" s="28"/>
    </row>
    <row r="22" spans="1:18" ht="20.149999999999999" customHeight="1" x14ac:dyDescent="0.35">
      <c r="A22" s="1"/>
      <c r="C22" s="102"/>
      <c r="D22" s="93"/>
      <c r="E22" s="108" t="str">
        <f ca="1">_xlfn.FORMULATEXT(E21)</f>
        <v>=SUMPRODUCT(D16:D20,E16:E20)</v>
      </c>
      <c r="F22" s="109"/>
      <c r="G22" s="93"/>
      <c r="H22" s="93"/>
      <c r="I22" s="93"/>
      <c r="J22" s="93"/>
      <c r="K22" s="93"/>
      <c r="L22" s="94"/>
      <c r="M22" s="28"/>
      <c r="N22" s="107"/>
      <c r="O22" s="107"/>
      <c r="P22" s="107"/>
      <c r="Q22" s="28"/>
      <c r="R22" s="28"/>
    </row>
    <row r="23" spans="1:18" ht="20.149999999999999" customHeight="1" x14ac:dyDescent="0.35">
      <c r="A23" s="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pans="1:18" ht="20.149999999999999" customHeight="1" x14ac:dyDescent="0.35"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</row>
    <row r="25" spans="1:18" ht="20.149999999999999" customHeight="1" x14ac:dyDescent="0.35"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</row>
    <row r="26" spans="1:18" ht="20.149999999999999" customHeight="1" x14ac:dyDescent="0.35"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1:18" ht="20.149999999999999" customHeight="1" x14ac:dyDescent="0.35"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1:18" ht="20.149999999999999" customHeight="1" x14ac:dyDescent="0.35"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18" ht="20.149999999999999" customHeight="1" x14ac:dyDescent="0.35"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</row>
    <row r="30" spans="1:18" ht="20.149999999999999" customHeight="1" x14ac:dyDescent="0.35"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pans="1:18" ht="20.149999999999999" customHeight="1" x14ac:dyDescent="0.35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</row>
    <row r="32" spans="1:18" ht="20.149999999999999" customHeight="1" x14ac:dyDescent="0.35"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3:18" ht="20.149999999999999" customHeight="1" x14ac:dyDescent="0.35"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3:18" ht="20.149999999999999" customHeight="1" x14ac:dyDescent="0.35"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</row>
    <row r="35" spans="3:18" ht="20.149999999999999" customHeight="1" x14ac:dyDescent="0.35"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3:18" ht="20.149999999999999" customHeight="1" x14ac:dyDescent="0.35"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3:18" ht="20.149999999999999" customHeight="1" x14ac:dyDescent="0.35"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pans="3:18" ht="20.149999999999999" customHeight="1" x14ac:dyDescent="0.35"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</row>
    <row r="39" spans="3:18" ht="20.149999999999999" customHeight="1" x14ac:dyDescent="0.35"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3:18" ht="20.149999999999999" customHeight="1" x14ac:dyDescent="0.35"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spans="3:18" ht="20.149999999999999" customHeight="1" x14ac:dyDescent="0.35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3:18" ht="20.149999999999999" customHeight="1" x14ac:dyDescent="0.35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</row>
    <row r="43" spans="3:18" ht="20.149999999999999" customHeight="1" x14ac:dyDescent="0.35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</row>
    <row r="44" spans="3:18" ht="20.149999999999999" customHeight="1" x14ac:dyDescent="0.35"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</row>
    <row r="45" spans="3:18" ht="20.149999999999999" customHeight="1" x14ac:dyDescent="0.35"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46" spans="3:18" ht="20.149999999999999" customHeight="1" x14ac:dyDescent="0.35"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</row>
    <row r="47" spans="3:18" ht="20.149999999999999" customHeight="1" x14ac:dyDescent="0.35"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</row>
    <row r="48" spans="3:18" ht="20.149999999999999" customHeight="1" x14ac:dyDescent="0.35"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</row>
    <row r="49" spans="3:18" ht="20.149999999999999" customHeight="1" x14ac:dyDescent="0.35"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</row>
    <row r="50" spans="3:18" ht="20.149999999999999" customHeight="1" x14ac:dyDescent="0.35"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</row>
    <row r="51" spans="3:18" ht="20.149999999999999" customHeight="1" x14ac:dyDescent="0.35"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</row>
    <row r="52" spans="3:18" ht="20.149999999999999" customHeight="1" x14ac:dyDescent="0.35"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</row>
    <row r="53" spans="3:18" ht="20.149999999999999" customHeight="1" x14ac:dyDescent="0.35"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</row>
    <row r="54" spans="3:18" ht="20.149999999999999" customHeight="1" x14ac:dyDescent="0.35"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</row>
    <row r="55" spans="3:18" ht="20.149999999999999" customHeight="1" x14ac:dyDescent="0.35"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</row>
    <row r="56" spans="3:18" ht="20.149999999999999" customHeight="1" x14ac:dyDescent="0.35"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</row>
    <row r="57" spans="3:18" ht="20.149999999999999" customHeight="1" x14ac:dyDescent="0.35"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</row>
  </sheetData>
  <mergeCells count="11">
    <mergeCell ref="C14:G14"/>
    <mergeCell ref="I14:L14"/>
    <mergeCell ref="N15:P22"/>
    <mergeCell ref="E22:F22"/>
    <mergeCell ref="B1:G1"/>
    <mergeCell ref="C3:G3"/>
    <mergeCell ref="I3:L3"/>
    <mergeCell ref="C4:G4"/>
    <mergeCell ref="I4:L4"/>
    <mergeCell ref="C13:G13"/>
    <mergeCell ref="I13:L13"/>
  </mergeCells>
  <conditionalFormatting sqref="C6:F10">
    <cfRule type="expression" dxfId="0" priority="1">
      <formula>$C6=$C$11</formula>
    </cfRule>
  </conditionalFormatting>
  <dataValidations count="2">
    <dataValidation type="list" allowBlank="1" showInputMessage="1" showErrorMessage="1" sqref="I11" xr:uid="{DE3884CB-27EC-4314-90E2-6125C3AB687B}">
      <formula1>"CPU, Mouse, Laptop"</formula1>
    </dataValidation>
    <dataValidation type="list" allowBlank="1" showInputMessage="1" showErrorMessage="1" sqref="C11" xr:uid="{858EFA71-B4BA-415D-A56D-8BDC9F882973}">
      <formula1>$C$6:$C$8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10969-D1D4-4C66-948F-CA61225B3ABA}">
  <sheetPr>
    <tabColor rgb="FF002060"/>
  </sheetPr>
  <dimension ref="A1:J35"/>
  <sheetViews>
    <sheetView showGridLines="0" workbookViewId="0">
      <selection activeCell="E4" sqref="E4"/>
    </sheetView>
  </sheetViews>
  <sheetFormatPr defaultColWidth="9.1796875" defaultRowHeight="20.149999999999999" customHeight="1" x14ac:dyDescent="0.3"/>
  <cols>
    <col min="1" max="1" width="3.7265625" style="2" customWidth="1"/>
    <col min="2" max="2" width="4.1796875" style="41" customWidth="1"/>
    <col min="3" max="3" width="15.81640625" style="41" customWidth="1"/>
    <col min="4" max="4" width="18.7265625" style="41" customWidth="1"/>
    <col min="5" max="5" width="17" style="41" customWidth="1"/>
    <col min="6" max="6" width="28.54296875" style="41" customWidth="1"/>
    <col min="7" max="7" width="15.7265625" style="41" customWidth="1"/>
    <col min="8" max="8" width="46.1796875" style="41" customWidth="1"/>
    <col min="9" max="9" width="4.1796875" style="41" customWidth="1"/>
    <col min="10" max="10" width="21.54296875" style="41" bestFit="1" customWidth="1"/>
    <col min="11" max="16384" width="9.1796875" style="41"/>
  </cols>
  <sheetData>
    <row r="1" spans="1:10" s="43" customFormat="1" ht="20.149999999999999" customHeight="1" x14ac:dyDescent="0.35">
      <c r="A1" s="27"/>
      <c r="B1" s="119" t="s">
        <v>41</v>
      </c>
      <c r="C1" s="120"/>
      <c r="D1" s="120"/>
      <c r="E1" s="120"/>
      <c r="F1" s="120"/>
      <c r="G1" s="120"/>
      <c r="H1" s="121"/>
      <c r="I1" s="67"/>
    </row>
    <row r="2" spans="1:10" s="43" customFormat="1" ht="20.149999999999999" customHeight="1" thickBot="1" x14ac:dyDescent="0.4">
      <c r="A2" s="30"/>
      <c r="C2" s="34" t="s">
        <v>31</v>
      </c>
      <c r="D2" s="34" t="s">
        <v>32</v>
      </c>
      <c r="E2" s="34" t="s">
        <v>33</v>
      </c>
      <c r="F2" s="34" t="s">
        <v>4</v>
      </c>
      <c r="G2" s="68" t="s">
        <v>34</v>
      </c>
      <c r="H2" s="34" t="s">
        <v>18</v>
      </c>
      <c r="I2" s="69"/>
    </row>
    <row r="3" spans="1:10" s="43" customFormat="1" ht="20.149999999999999" customHeight="1" thickTop="1" x14ac:dyDescent="0.35">
      <c r="A3" s="1"/>
      <c r="C3" s="39" t="s">
        <v>9</v>
      </c>
      <c r="D3" s="39" t="s">
        <v>35</v>
      </c>
      <c r="E3" s="39">
        <v>450</v>
      </c>
      <c r="F3" s="40">
        <v>2</v>
      </c>
      <c r="G3" s="70">
        <f t="shared" ref="G3:G8" si="0">E3*F3</f>
        <v>900</v>
      </c>
      <c r="H3" s="71" t="str">
        <f t="shared" ref="H3:H8" ca="1" si="1">_xlfn.FORMULATEXT(G3)</f>
        <v>=E3*F3</v>
      </c>
      <c r="I3" s="72"/>
    </row>
    <row r="4" spans="1:10" s="43" customFormat="1" ht="20.149999999999999" customHeight="1" x14ac:dyDescent="0.35">
      <c r="A4" s="1"/>
      <c r="C4" s="39" t="s">
        <v>36</v>
      </c>
      <c r="D4" s="39" t="s">
        <v>37</v>
      </c>
      <c r="E4" s="39">
        <v>500</v>
      </c>
      <c r="F4" s="40">
        <v>2</v>
      </c>
      <c r="G4" s="73">
        <f t="shared" si="0"/>
        <v>1000</v>
      </c>
      <c r="H4" s="71" t="str">
        <f t="shared" ca="1" si="1"/>
        <v>=E4*F4</v>
      </c>
      <c r="I4" s="72"/>
    </row>
    <row r="5" spans="1:10" s="43" customFormat="1" ht="20.149999999999999" customHeight="1" x14ac:dyDescent="0.35">
      <c r="A5" s="1"/>
      <c r="C5" s="39" t="s">
        <v>38</v>
      </c>
      <c r="D5" s="39" t="s">
        <v>39</v>
      </c>
      <c r="E5" s="39">
        <v>300</v>
      </c>
      <c r="F5" s="40">
        <v>2</v>
      </c>
      <c r="G5" s="73">
        <f t="shared" si="0"/>
        <v>600</v>
      </c>
      <c r="H5" s="71" t="str">
        <f t="shared" ca="1" si="1"/>
        <v>=E5*F5</v>
      </c>
      <c r="I5" s="72"/>
    </row>
    <row r="6" spans="1:10" s="43" customFormat="1" ht="20.149999999999999" customHeight="1" x14ac:dyDescent="0.35">
      <c r="A6" s="1"/>
      <c r="C6" s="39" t="s">
        <v>9</v>
      </c>
      <c r="D6" s="39" t="s">
        <v>37</v>
      </c>
      <c r="E6" s="39">
        <v>500</v>
      </c>
      <c r="F6" s="40">
        <v>2</v>
      </c>
      <c r="G6" s="73">
        <f t="shared" si="0"/>
        <v>1000</v>
      </c>
      <c r="H6" s="71" t="str">
        <f t="shared" ca="1" si="1"/>
        <v>=E6*F6</v>
      </c>
      <c r="I6" s="72"/>
    </row>
    <row r="7" spans="1:10" s="43" customFormat="1" ht="20.149999999999999" customHeight="1" x14ac:dyDescent="0.35">
      <c r="A7" s="1"/>
      <c r="C7" s="39" t="s">
        <v>36</v>
      </c>
      <c r="D7" s="39" t="s">
        <v>40</v>
      </c>
      <c r="E7" s="39">
        <v>125</v>
      </c>
      <c r="F7" s="40">
        <v>2</v>
      </c>
      <c r="G7" s="73">
        <f t="shared" si="0"/>
        <v>250</v>
      </c>
      <c r="H7" s="71" t="str">
        <f t="shared" ca="1" si="1"/>
        <v>=E7*F7</v>
      </c>
      <c r="I7" s="72"/>
    </row>
    <row r="8" spans="1:10" s="43" customFormat="1" ht="20.149999999999999" customHeight="1" thickBot="1" x14ac:dyDescent="0.4">
      <c r="A8" s="1"/>
      <c r="C8" s="39" t="s">
        <v>38</v>
      </c>
      <c r="D8" s="39" t="s">
        <v>40</v>
      </c>
      <c r="E8" s="39">
        <v>200</v>
      </c>
      <c r="F8" s="40">
        <v>2</v>
      </c>
      <c r="G8" s="74">
        <f t="shared" si="0"/>
        <v>400</v>
      </c>
      <c r="H8" s="71" t="str">
        <f t="shared" ca="1" si="1"/>
        <v>=E8*F8</v>
      </c>
      <c r="I8" s="72"/>
    </row>
    <row r="9" spans="1:10" s="43" customFormat="1" ht="20.149999999999999" customHeight="1" thickTop="1" x14ac:dyDescent="0.35">
      <c r="A9" s="1"/>
      <c r="C9" s="118"/>
      <c r="D9" s="118"/>
      <c r="E9" s="118"/>
      <c r="F9" s="118"/>
      <c r="G9" s="118"/>
      <c r="H9" s="118"/>
      <c r="I9" s="69"/>
    </row>
    <row r="10" spans="1:10" s="43" customFormat="1" ht="20.149999999999999" customHeight="1" x14ac:dyDescent="0.35">
      <c r="A10" s="1"/>
      <c r="C10" s="28"/>
      <c r="D10" s="122" t="s">
        <v>42</v>
      </c>
      <c r="E10" s="122"/>
      <c r="F10" s="39" t="s">
        <v>43</v>
      </c>
      <c r="G10" s="75">
        <f>SUM(G3:G8)</f>
        <v>4150</v>
      </c>
      <c r="H10" s="76" t="str">
        <f ca="1">_xlfn.FORMULATEXT(G10)</f>
        <v>=SUM(G3:G8)</v>
      </c>
      <c r="I10" s="72"/>
    </row>
    <row r="11" spans="1:10" s="43" customFormat="1" ht="20.149999999999999" customHeight="1" x14ac:dyDescent="0.35">
      <c r="A11" s="1"/>
      <c r="C11" s="28"/>
      <c r="D11" s="122"/>
      <c r="E11" s="122"/>
      <c r="F11" s="39" t="s">
        <v>44</v>
      </c>
      <c r="G11" s="75">
        <f>AVERAGE(G3:G8)</f>
        <v>691.66666666666663</v>
      </c>
      <c r="H11" s="76" t="str">
        <f ca="1">_xlfn.FORMULATEXT(G11)</f>
        <v>=AVERAGE(G3:G8)</v>
      </c>
      <c r="I11" s="72"/>
    </row>
    <row r="12" spans="1:10" s="43" customFormat="1" ht="20.149999999999999" customHeight="1" x14ac:dyDescent="0.35">
      <c r="A12" s="1"/>
      <c r="C12" s="28"/>
      <c r="D12" s="123"/>
      <c r="E12" s="123"/>
      <c r="F12" s="123"/>
      <c r="G12" s="123"/>
      <c r="H12" s="123"/>
      <c r="I12" s="77"/>
    </row>
    <row r="13" spans="1:10" s="43" customFormat="1" ht="20.149999999999999" customHeight="1" x14ac:dyDescent="0.3">
      <c r="A13" s="1"/>
      <c r="C13" s="28"/>
      <c r="D13" s="122" t="s">
        <v>45</v>
      </c>
      <c r="E13" s="122"/>
      <c r="F13" s="39" t="s">
        <v>46</v>
      </c>
      <c r="G13" s="39">
        <f>SUBTOTAL(9,G3:G8)</f>
        <v>4150</v>
      </c>
      <c r="H13" s="76" t="str">
        <f ca="1">_xlfn.FORMULATEXT(G13)</f>
        <v>=SUBTOTAL(9,G3:G8)</v>
      </c>
      <c r="I13" s="72"/>
      <c r="J13" s="41"/>
    </row>
    <row r="14" spans="1:10" s="43" customFormat="1" ht="20.149999999999999" customHeight="1" x14ac:dyDescent="0.3">
      <c r="A14" s="1"/>
      <c r="C14" s="28"/>
      <c r="D14" s="122"/>
      <c r="E14" s="122"/>
      <c r="F14" s="39" t="s">
        <v>47</v>
      </c>
      <c r="G14" s="39">
        <f>SUBTOTAL(1,G3:G8)</f>
        <v>691.66666666666663</v>
      </c>
      <c r="H14" s="76" t="str">
        <f ca="1">_xlfn.FORMULATEXT(G14)</f>
        <v>=SUBTOTAL(1,G3:G8)</v>
      </c>
      <c r="I14" s="72"/>
      <c r="J14" s="41"/>
    </row>
    <row r="15" spans="1:10" s="43" customFormat="1" ht="20.149999999999999" customHeight="1" x14ac:dyDescent="0.3">
      <c r="A15" s="1"/>
      <c r="C15" s="124"/>
      <c r="D15" s="124"/>
      <c r="E15" s="124"/>
      <c r="F15" s="124"/>
      <c r="G15" s="124"/>
      <c r="H15" s="124"/>
      <c r="I15" s="69"/>
      <c r="J15" s="41"/>
    </row>
    <row r="16" spans="1:10" ht="20.149999999999999" customHeight="1" x14ac:dyDescent="0.3">
      <c r="A16" s="1"/>
      <c r="B16" s="43"/>
      <c r="C16" s="125" t="s">
        <v>41</v>
      </c>
      <c r="D16" s="125"/>
      <c r="E16" s="125"/>
      <c r="F16" s="125"/>
      <c r="G16" s="125"/>
      <c r="H16" s="125"/>
      <c r="I16" s="67"/>
    </row>
    <row r="17" spans="1:9" ht="20.149999999999999" customHeight="1" thickBot="1" x14ac:dyDescent="0.35">
      <c r="A17" s="1"/>
      <c r="B17" s="43"/>
      <c r="C17" s="34" t="s">
        <v>31</v>
      </c>
      <c r="D17" s="34" t="s">
        <v>32</v>
      </c>
      <c r="E17" s="34" t="s">
        <v>33</v>
      </c>
      <c r="F17" s="34" t="s">
        <v>4</v>
      </c>
      <c r="G17" s="68" t="s">
        <v>34</v>
      </c>
      <c r="H17" s="34" t="s">
        <v>18</v>
      </c>
      <c r="I17" s="69"/>
    </row>
    <row r="18" spans="1:9" ht="20.149999999999999" customHeight="1" thickTop="1" thickBot="1" x14ac:dyDescent="0.35">
      <c r="A18" s="1"/>
      <c r="B18" s="43"/>
      <c r="C18" s="39" t="s">
        <v>9</v>
      </c>
      <c r="D18" s="39" t="s">
        <v>35</v>
      </c>
      <c r="E18" s="39">
        <v>450</v>
      </c>
      <c r="F18" s="40">
        <v>2</v>
      </c>
      <c r="G18" s="78">
        <f>E18*F18</f>
        <v>900</v>
      </c>
      <c r="H18" s="71"/>
      <c r="I18" s="72"/>
    </row>
    <row r="19" spans="1:9" ht="20.149999999999999" customHeight="1" thickTop="1" thickBot="1" x14ac:dyDescent="0.35">
      <c r="A19" s="1"/>
      <c r="B19" s="43"/>
      <c r="C19" s="39" t="s">
        <v>36</v>
      </c>
      <c r="D19" s="39" t="s">
        <v>37</v>
      </c>
      <c r="E19" s="39">
        <v>500</v>
      </c>
      <c r="F19" s="40">
        <v>2</v>
      </c>
      <c r="G19" s="78">
        <f>E19*F19</f>
        <v>1000</v>
      </c>
      <c r="H19" s="71"/>
      <c r="I19" s="72"/>
    </row>
    <row r="20" spans="1:9" ht="20.149999999999999" customHeight="1" thickTop="1" thickBot="1" x14ac:dyDescent="0.35">
      <c r="A20" s="1"/>
      <c r="B20" s="43"/>
      <c r="C20" s="39" t="s">
        <v>38</v>
      </c>
      <c r="D20" s="39" t="s">
        <v>39</v>
      </c>
      <c r="E20" s="39">
        <v>300</v>
      </c>
      <c r="F20" s="40">
        <v>2</v>
      </c>
      <c r="G20" s="78">
        <f>E20*F20</f>
        <v>600</v>
      </c>
      <c r="H20" s="71"/>
      <c r="I20" s="72"/>
    </row>
    <row r="21" spans="1:9" ht="20.149999999999999" customHeight="1" thickTop="1" thickBot="1" x14ac:dyDescent="0.35">
      <c r="A21" s="1"/>
      <c r="B21" s="43"/>
      <c r="C21" s="39" t="s">
        <v>9</v>
      </c>
      <c r="D21" s="39" t="s">
        <v>37</v>
      </c>
      <c r="E21" s="39">
        <v>500</v>
      </c>
      <c r="F21" s="40">
        <v>2</v>
      </c>
      <c r="G21" s="78">
        <f>E21*F21</f>
        <v>1000</v>
      </c>
      <c r="H21" s="71"/>
      <c r="I21" s="72"/>
    </row>
    <row r="22" spans="1:9" ht="20.149999999999999" customHeight="1" thickTop="1" thickBot="1" x14ac:dyDescent="0.35">
      <c r="A22" s="1"/>
      <c r="B22" s="43"/>
      <c r="C22" s="39" t="s">
        <v>36</v>
      </c>
      <c r="D22" s="39" t="s">
        <v>40</v>
      </c>
      <c r="E22" s="39">
        <v>125</v>
      </c>
      <c r="F22" s="40">
        <v>2</v>
      </c>
      <c r="G22" s="78">
        <f>E22*F22</f>
        <v>250</v>
      </c>
      <c r="H22" s="71"/>
      <c r="I22" s="72"/>
    </row>
    <row r="23" spans="1:9" ht="20.149999999999999" customHeight="1" thickTop="1" thickBot="1" x14ac:dyDescent="0.35">
      <c r="A23" s="1"/>
      <c r="B23" s="43"/>
      <c r="C23" s="39" t="s">
        <v>38</v>
      </c>
      <c r="D23" s="39" t="s">
        <v>40</v>
      </c>
      <c r="E23" s="39">
        <v>200</v>
      </c>
      <c r="F23" s="40">
        <v>2</v>
      </c>
      <c r="G23" s="78">
        <f>F23*E23</f>
        <v>400</v>
      </c>
      <c r="H23" s="71"/>
      <c r="I23" s="72"/>
    </row>
    <row r="24" spans="1:9" ht="20.149999999999999" customHeight="1" thickTop="1" x14ac:dyDescent="0.3">
      <c r="A24" s="1"/>
      <c r="B24" s="43"/>
      <c r="C24" s="118"/>
      <c r="D24" s="118"/>
      <c r="E24" s="118"/>
      <c r="F24" s="118"/>
      <c r="G24" s="118"/>
      <c r="H24" s="118"/>
      <c r="I24" s="69"/>
    </row>
    <row r="25" spans="1:9" ht="20.149999999999999" customHeight="1" x14ac:dyDescent="0.3">
      <c r="A25" s="1"/>
      <c r="B25" s="43"/>
      <c r="C25" s="28"/>
      <c r="D25" s="122" t="s">
        <v>42</v>
      </c>
      <c r="E25" s="122"/>
      <c r="F25" s="39" t="s">
        <v>48</v>
      </c>
      <c r="G25" s="75">
        <f>SUM(G18:G23)</f>
        <v>4150</v>
      </c>
      <c r="H25" s="76"/>
      <c r="I25" s="72"/>
    </row>
    <row r="26" spans="1:9" ht="20.149999999999999" customHeight="1" x14ac:dyDescent="0.3">
      <c r="A26" s="1"/>
      <c r="B26" s="43"/>
      <c r="C26" s="28"/>
      <c r="D26" s="122"/>
      <c r="E26" s="122"/>
      <c r="F26" s="39" t="s">
        <v>44</v>
      </c>
      <c r="G26" s="75">
        <f>AVERAGE(G18:G23)</f>
        <v>691.66666666666663</v>
      </c>
      <c r="H26" s="76"/>
      <c r="I26" s="72"/>
    </row>
    <row r="27" spans="1:9" ht="20.149999999999999" customHeight="1" x14ac:dyDescent="0.3">
      <c r="A27" s="1"/>
      <c r="B27" s="43"/>
      <c r="C27" s="28"/>
      <c r="D27" s="123"/>
      <c r="E27" s="123"/>
      <c r="F27" s="123"/>
      <c r="G27" s="123"/>
      <c r="H27" s="123"/>
      <c r="I27" s="77"/>
    </row>
    <row r="28" spans="1:9" ht="20.149999999999999" customHeight="1" x14ac:dyDescent="0.3">
      <c r="A28" s="1"/>
      <c r="B28" s="43"/>
      <c r="C28" s="28"/>
      <c r="D28" s="122" t="s">
        <v>45</v>
      </c>
      <c r="E28" s="122"/>
      <c r="F28" s="39" t="s">
        <v>46</v>
      </c>
      <c r="G28" s="39">
        <f>SUBTOTAL(9,G18:G23)</f>
        <v>4150</v>
      </c>
      <c r="H28" s="76"/>
      <c r="I28" s="72"/>
    </row>
    <row r="29" spans="1:9" ht="20.149999999999999" customHeight="1" x14ac:dyDescent="0.3">
      <c r="A29" s="1"/>
      <c r="B29" s="43"/>
      <c r="C29" s="28"/>
      <c r="D29" s="122"/>
      <c r="E29" s="122"/>
      <c r="F29" s="39" t="s">
        <v>47</v>
      </c>
      <c r="G29" s="39">
        <f>SUBTOTAL(1,G18:G23)</f>
        <v>691.66666666666663</v>
      </c>
      <c r="H29" s="76"/>
      <c r="I29" s="72"/>
    </row>
    <row r="30" spans="1:9" ht="20.149999999999999" customHeight="1" x14ac:dyDescent="0.3">
      <c r="A30" s="1"/>
      <c r="B30" s="43"/>
      <c r="C30" s="118"/>
      <c r="D30" s="118"/>
      <c r="E30" s="118"/>
      <c r="F30" s="118"/>
      <c r="G30" s="118"/>
      <c r="H30" s="118"/>
      <c r="I30" s="69"/>
    </row>
    <row r="31" spans="1:9" ht="20.149999999999999" customHeight="1" x14ac:dyDescent="0.4">
      <c r="A31" s="1"/>
      <c r="B31" s="43"/>
      <c r="C31" s="29"/>
      <c r="D31" s="29"/>
      <c r="E31" s="29"/>
      <c r="F31" s="29"/>
      <c r="G31" s="29"/>
      <c r="H31" s="29"/>
    </row>
    <row r="32" spans="1:9" ht="20.149999999999999" customHeight="1" x14ac:dyDescent="0.4">
      <c r="A32" s="1"/>
      <c r="C32" s="29"/>
      <c r="D32" s="29"/>
      <c r="E32" s="29"/>
      <c r="F32" s="29"/>
      <c r="G32" s="29"/>
      <c r="H32" s="29"/>
    </row>
    <row r="33" spans="1:8" ht="20.149999999999999" customHeight="1" x14ac:dyDescent="0.4">
      <c r="A33" s="1"/>
      <c r="C33" s="29"/>
      <c r="D33" s="29"/>
      <c r="E33" s="29"/>
      <c r="F33" s="29"/>
      <c r="G33" s="29"/>
      <c r="H33" s="29"/>
    </row>
    <row r="34" spans="1:8" ht="20.149999999999999" customHeight="1" x14ac:dyDescent="0.3">
      <c r="A34" s="1"/>
    </row>
    <row r="35" spans="1:8" ht="20.149999999999999" customHeight="1" x14ac:dyDescent="0.3">
      <c r="A35" s="15"/>
    </row>
  </sheetData>
  <autoFilter ref="C17:H23" xr:uid="{00000000-0009-0000-0000-000029000000}"/>
  <mergeCells count="12">
    <mergeCell ref="C30:H30"/>
    <mergeCell ref="B1:H1"/>
    <mergeCell ref="C9:H9"/>
    <mergeCell ref="D10:E11"/>
    <mergeCell ref="D12:H12"/>
    <mergeCell ref="D13:E14"/>
    <mergeCell ref="C15:H15"/>
    <mergeCell ref="C16:H16"/>
    <mergeCell ref="C24:H24"/>
    <mergeCell ref="D25:E26"/>
    <mergeCell ref="D27:H27"/>
    <mergeCell ref="D28:E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CEF8D-8335-4B17-914B-AC319C52F7D6}">
  <sheetPr>
    <tabColor rgb="FF002060"/>
  </sheetPr>
  <dimension ref="A1:M47"/>
  <sheetViews>
    <sheetView showGridLines="0" workbookViewId="0">
      <selection activeCell="D7" sqref="D7"/>
    </sheetView>
  </sheetViews>
  <sheetFormatPr defaultColWidth="9.1796875" defaultRowHeight="20.149999999999999" customHeight="1" x14ac:dyDescent="0.3"/>
  <cols>
    <col min="1" max="1" width="3.7265625" style="2" customWidth="1"/>
    <col min="2" max="2" width="4.1796875" style="41" customWidth="1"/>
    <col min="3" max="3" width="20.7265625" style="41" bestFit="1" customWidth="1"/>
    <col min="4" max="4" width="13.7265625" style="41" customWidth="1"/>
    <col min="5" max="5" width="13.81640625" style="41" bestFit="1" customWidth="1"/>
    <col min="6" max="6" width="11.90625" style="41" bestFit="1" customWidth="1"/>
    <col min="7" max="7" width="16.1796875" style="41" bestFit="1" customWidth="1"/>
    <col min="8" max="8" width="13.26953125" style="41" customWidth="1"/>
    <col min="9" max="9" width="4.1796875" style="41" customWidth="1"/>
    <col min="10" max="10" width="9.1796875" style="41"/>
    <col min="11" max="11" width="16.453125" style="41" customWidth="1"/>
    <col min="12" max="12" width="24.1796875" style="41" customWidth="1"/>
    <col min="13" max="13" width="11.54296875" style="41" bestFit="1" customWidth="1"/>
    <col min="14" max="14" width="21.54296875" style="41" bestFit="1" customWidth="1"/>
    <col min="15" max="16384" width="9.1796875" style="41"/>
  </cols>
  <sheetData>
    <row r="1" spans="1:13" ht="20.149999999999999" customHeight="1" x14ac:dyDescent="0.3">
      <c r="A1" s="27"/>
      <c r="B1" s="130" t="s">
        <v>49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3" ht="20.149999999999999" customHeight="1" x14ac:dyDescent="0.3">
      <c r="A2" s="30"/>
    </row>
    <row r="3" spans="1:13" ht="20.149999999999999" customHeight="1" x14ac:dyDescent="0.3">
      <c r="A3" s="1"/>
      <c r="C3" s="132" t="s">
        <v>50</v>
      </c>
      <c r="D3" s="132"/>
      <c r="E3" s="42"/>
      <c r="F3" s="43"/>
      <c r="G3" s="34" t="s">
        <v>51</v>
      </c>
      <c r="H3" s="34" t="s">
        <v>52</v>
      </c>
      <c r="J3" s="133" t="s">
        <v>53</v>
      </c>
      <c r="K3" s="133"/>
      <c r="L3" s="133"/>
      <c r="M3" s="44"/>
    </row>
    <row r="4" spans="1:13" ht="20.149999999999999" customHeight="1" x14ac:dyDescent="0.3">
      <c r="A4" s="1"/>
      <c r="C4" s="34" t="s">
        <v>54</v>
      </c>
      <c r="D4" s="34" t="s">
        <v>55</v>
      </c>
      <c r="E4" s="42"/>
      <c r="F4" s="43"/>
      <c r="G4" s="45" t="s">
        <v>56</v>
      </c>
      <c r="H4" s="45">
        <v>1</v>
      </c>
      <c r="J4" s="134" t="s">
        <v>140</v>
      </c>
      <c r="K4" s="134"/>
      <c r="L4" s="134"/>
      <c r="M4" s="46"/>
    </row>
    <row r="5" spans="1:13" ht="20.149999999999999" customHeight="1" x14ac:dyDescent="0.3">
      <c r="A5" s="1"/>
      <c r="C5" s="47" t="s">
        <v>57</v>
      </c>
      <c r="D5" s="47">
        <v>100</v>
      </c>
      <c r="E5" s="48"/>
      <c r="F5" s="49"/>
      <c r="G5" s="45" t="s">
        <v>58</v>
      </c>
      <c r="H5" s="45">
        <v>2</v>
      </c>
      <c r="J5" s="134"/>
      <c r="K5" s="134"/>
      <c r="L5" s="134"/>
      <c r="M5" s="46"/>
    </row>
    <row r="6" spans="1:13" ht="20.149999999999999" customHeight="1" x14ac:dyDescent="0.3">
      <c r="A6" s="1"/>
      <c r="C6" s="47" t="s">
        <v>59</v>
      </c>
      <c r="D6" s="47">
        <v>1950</v>
      </c>
      <c r="E6" s="48"/>
      <c r="F6" s="49"/>
      <c r="G6" s="45" t="s">
        <v>60</v>
      </c>
      <c r="H6" s="45">
        <v>3</v>
      </c>
      <c r="J6" s="134"/>
      <c r="K6" s="134"/>
      <c r="L6" s="134"/>
      <c r="M6" s="46"/>
    </row>
    <row r="7" spans="1:13" ht="20.149999999999999" customHeight="1" x14ac:dyDescent="0.3">
      <c r="A7" s="1"/>
      <c r="C7" s="47" t="s">
        <v>61</v>
      </c>
      <c r="D7" s="47">
        <v>1170</v>
      </c>
      <c r="E7" s="48"/>
      <c r="F7" s="49"/>
      <c r="G7" s="45" t="s">
        <v>62</v>
      </c>
      <c r="H7" s="45">
        <v>4</v>
      </c>
      <c r="J7" s="134"/>
      <c r="K7" s="134"/>
      <c r="L7" s="134"/>
      <c r="M7" s="46"/>
    </row>
    <row r="8" spans="1:13" ht="20.149999999999999" customHeight="1" x14ac:dyDescent="0.3">
      <c r="A8" s="1"/>
      <c r="C8" s="47" t="s">
        <v>63</v>
      </c>
      <c r="D8" s="47">
        <v>66</v>
      </c>
      <c r="E8" s="48"/>
      <c r="F8" s="49"/>
      <c r="G8" s="45" t="s">
        <v>64</v>
      </c>
      <c r="H8" s="45">
        <v>5</v>
      </c>
      <c r="J8" s="134"/>
      <c r="K8" s="134"/>
      <c r="L8" s="134"/>
      <c r="M8" s="46"/>
    </row>
    <row r="9" spans="1:13" ht="20.149999999999999" customHeight="1" x14ac:dyDescent="0.3">
      <c r="A9" s="1"/>
      <c r="C9" s="47" t="s">
        <v>65</v>
      </c>
      <c r="D9" s="47">
        <v>326</v>
      </c>
      <c r="E9" s="48"/>
      <c r="F9" s="49"/>
      <c r="G9" s="45" t="s">
        <v>66</v>
      </c>
      <c r="H9" s="45">
        <v>6</v>
      </c>
      <c r="J9" s="134"/>
      <c r="K9" s="134"/>
      <c r="L9" s="134"/>
      <c r="M9" s="46"/>
    </row>
    <row r="10" spans="1:13" ht="20.149999999999999" customHeight="1" x14ac:dyDescent="0.3">
      <c r="A10" s="1"/>
      <c r="C10" s="47" t="s">
        <v>67</v>
      </c>
      <c r="D10" s="47">
        <v>207</v>
      </c>
      <c r="E10" s="42"/>
      <c r="F10" s="50"/>
      <c r="G10" s="45" t="s">
        <v>68</v>
      </c>
      <c r="H10" s="45">
        <v>7</v>
      </c>
      <c r="J10" s="134"/>
      <c r="K10" s="134"/>
      <c r="L10" s="134"/>
      <c r="M10" s="46"/>
    </row>
    <row r="11" spans="1:13" ht="20.149999999999999" customHeight="1" x14ac:dyDescent="0.3">
      <c r="A11" s="1"/>
      <c r="C11" s="47" t="s">
        <v>69</v>
      </c>
      <c r="D11" s="47">
        <v>134</v>
      </c>
      <c r="E11" s="42"/>
      <c r="F11" s="43"/>
      <c r="G11" s="45" t="s">
        <v>70</v>
      </c>
      <c r="H11" s="45">
        <v>8</v>
      </c>
      <c r="J11" s="134"/>
      <c r="K11" s="134"/>
      <c r="L11" s="134"/>
      <c r="M11" s="46"/>
    </row>
    <row r="12" spans="1:13" ht="20.149999999999999" customHeight="1" x14ac:dyDescent="0.3">
      <c r="A12" s="1"/>
      <c r="C12" s="47" t="s">
        <v>71</v>
      </c>
      <c r="D12" s="47">
        <v>99</v>
      </c>
      <c r="E12" s="42"/>
      <c r="F12" s="43"/>
      <c r="G12" s="45" t="s">
        <v>72</v>
      </c>
      <c r="H12" s="45">
        <v>9</v>
      </c>
      <c r="J12" s="134"/>
      <c r="K12" s="134"/>
      <c r="L12" s="134"/>
      <c r="M12" s="46"/>
    </row>
    <row r="13" spans="1:13" ht="20.149999999999999" customHeight="1" x14ac:dyDescent="0.3">
      <c r="A13" s="1"/>
      <c r="C13" s="47" t="s">
        <v>73</v>
      </c>
      <c r="D13" s="47">
        <v>94</v>
      </c>
      <c r="E13" s="42"/>
      <c r="F13" s="43"/>
      <c r="G13" s="51" t="s">
        <v>74</v>
      </c>
      <c r="H13" s="45">
        <v>10</v>
      </c>
      <c r="M13" s="46"/>
    </row>
    <row r="14" spans="1:13" ht="20.149999999999999" customHeight="1" x14ac:dyDescent="0.3">
      <c r="A14" s="1"/>
      <c r="C14" s="52" t="s">
        <v>64</v>
      </c>
      <c r="D14" s="53">
        <f>SUBTOTAL($F$14,$D$5:$D$13)</f>
        <v>66</v>
      </c>
      <c r="E14" s="54"/>
      <c r="F14" s="55">
        <f>VLOOKUP($C$14,$G$4:$H$14,2,0)</f>
        <v>5</v>
      </c>
      <c r="G14" s="51" t="s">
        <v>75</v>
      </c>
      <c r="H14" s="45">
        <v>11</v>
      </c>
      <c r="M14" s="46"/>
    </row>
    <row r="15" spans="1:13" ht="20.149999999999999" customHeight="1" x14ac:dyDescent="0.3">
      <c r="A15" s="1"/>
    </row>
    <row r="16" spans="1:13" ht="20.149999999999999" customHeight="1" x14ac:dyDescent="0.3">
      <c r="A16" s="1"/>
      <c r="C16" s="56" t="s">
        <v>76</v>
      </c>
      <c r="D16" s="41" t="str">
        <f ca="1">_xlfn.FORMULATEXT(D14)</f>
        <v>=SUBTOTAL($F$14,$D$5:$D$13)</v>
      </c>
      <c r="E16" s="57"/>
    </row>
    <row r="17" spans="1:8" ht="20.149999999999999" customHeight="1" x14ac:dyDescent="0.3">
      <c r="A17" s="1"/>
      <c r="C17" s="58" t="s">
        <v>77</v>
      </c>
    </row>
    <row r="18" spans="1:8" ht="20.149999999999999" customHeight="1" x14ac:dyDescent="0.3">
      <c r="A18" s="1"/>
      <c r="C18" s="59" t="s">
        <v>78</v>
      </c>
    </row>
    <row r="19" spans="1:8" ht="20.149999999999999" customHeight="1" x14ac:dyDescent="0.3">
      <c r="A19" s="1"/>
    </row>
    <row r="20" spans="1:8" ht="20.149999999999999" customHeight="1" x14ac:dyDescent="0.3">
      <c r="A20" s="1"/>
      <c r="C20" s="135" t="s">
        <v>50</v>
      </c>
      <c r="D20" s="135"/>
      <c r="E20" s="42"/>
      <c r="F20" s="43"/>
      <c r="G20" s="34" t="s">
        <v>51</v>
      </c>
      <c r="H20" s="34" t="s">
        <v>52</v>
      </c>
    </row>
    <row r="21" spans="1:8" ht="20.149999999999999" customHeight="1" x14ac:dyDescent="0.3">
      <c r="A21" s="1"/>
      <c r="C21" s="34" t="s">
        <v>54</v>
      </c>
      <c r="D21" s="34" t="s">
        <v>55</v>
      </c>
      <c r="E21" s="42"/>
      <c r="F21" s="43"/>
      <c r="G21" s="39" t="s">
        <v>56</v>
      </c>
      <c r="H21" s="45">
        <v>1</v>
      </c>
    </row>
    <row r="22" spans="1:8" ht="20.149999999999999" customHeight="1" x14ac:dyDescent="0.3">
      <c r="A22" s="1"/>
      <c r="C22" s="39" t="s">
        <v>57</v>
      </c>
      <c r="D22" s="39">
        <v>100</v>
      </c>
      <c r="E22" s="48"/>
      <c r="F22" s="49"/>
      <c r="G22" s="39" t="s">
        <v>58</v>
      </c>
      <c r="H22" s="45">
        <v>2</v>
      </c>
    </row>
    <row r="23" spans="1:8" ht="20.149999999999999" customHeight="1" x14ac:dyDescent="0.3">
      <c r="A23" s="1"/>
      <c r="C23" s="39" t="s">
        <v>59</v>
      </c>
      <c r="D23" s="39">
        <v>1950</v>
      </c>
      <c r="E23" s="48"/>
      <c r="F23" s="49"/>
      <c r="G23" s="39" t="s">
        <v>60</v>
      </c>
      <c r="H23" s="45">
        <v>3</v>
      </c>
    </row>
    <row r="24" spans="1:8" ht="20.149999999999999" customHeight="1" x14ac:dyDescent="0.3">
      <c r="A24" s="1"/>
      <c r="C24" s="39" t="s">
        <v>61</v>
      </c>
      <c r="D24" s="39">
        <v>1170</v>
      </c>
      <c r="E24" s="48"/>
      <c r="F24" s="49"/>
      <c r="G24" s="39" t="s">
        <v>62</v>
      </c>
      <c r="H24" s="45">
        <v>4</v>
      </c>
    </row>
    <row r="25" spans="1:8" ht="20.149999999999999" customHeight="1" x14ac:dyDescent="0.3">
      <c r="A25" s="1"/>
      <c r="C25" s="39" t="s">
        <v>63</v>
      </c>
      <c r="D25" s="39">
        <v>66</v>
      </c>
      <c r="E25" s="48"/>
      <c r="F25" s="49"/>
      <c r="G25" s="39" t="s">
        <v>64</v>
      </c>
      <c r="H25" s="45">
        <v>5</v>
      </c>
    </row>
    <row r="26" spans="1:8" ht="20.149999999999999" customHeight="1" x14ac:dyDescent="0.3">
      <c r="A26" s="1"/>
      <c r="C26" s="39" t="s">
        <v>65</v>
      </c>
      <c r="D26" s="39">
        <v>326</v>
      </c>
      <c r="E26" s="48"/>
      <c r="F26" s="49"/>
      <c r="G26" s="39" t="s">
        <v>66</v>
      </c>
      <c r="H26" s="45">
        <v>6</v>
      </c>
    </row>
    <row r="27" spans="1:8" ht="20.149999999999999" customHeight="1" x14ac:dyDescent="0.3">
      <c r="A27" s="1"/>
      <c r="C27" s="39" t="s">
        <v>67</v>
      </c>
      <c r="D27" s="39">
        <v>207</v>
      </c>
      <c r="E27" s="42"/>
      <c r="F27" s="50"/>
      <c r="G27" s="39" t="s">
        <v>68</v>
      </c>
      <c r="H27" s="45">
        <v>7</v>
      </c>
    </row>
    <row r="28" spans="1:8" ht="20.149999999999999" customHeight="1" x14ac:dyDescent="0.3">
      <c r="A28" s="1"/>
      <c r="C28" s="39" t="s">
        <v>69</v>
      </c>
      <c r="D28" s="39">
        <v>134</v>
      </c>
      <c r="E28" s="42"/>
      <c r="F28" s="43"/>
      <c r="G28" s="39" t="s">
        <v>70</v>
      </c>
      <c r="H28" s="45">
        <v>8</v>
      </c>
    </row>
    <row r="29" spans="1:8" ht="20.149999999999999" customHeight="1" x14ac:dyDescent="0.3">
      <c r="A29" s="1"/>
      <c r="C29" s="39" t="s">
        <v>71</v>
      </c>
      <c r="D29" s="39">
        <v>99</v>
      </c>
      <c r="E29" s="42"/>
      <c r="F29" s="43"/>
      <c r="G29" s="39" t="s">
        <v>72</v>
      </c>
      <c r="H29" s="45">
        <v>9</v>
      </c>
    </row>
    <row r="30" spans="1:8" ht="20.149999999999999" customHeight="1" x14ac:dyDescent="0.3">
      <c r="A30" s="1"/>
      <c r="C30" s="39" t="s">
        <v>73</v>
      </c>
      <c r="D30" s="39">
        <v>94</v>
      </c>
      <c r="E30" s="42"/>
      <c r="F30" s="43"/>
      <c r="G30" s="60" t="s">
        <v>74</v>
      </c>
      <c r="H30" s="45">
        <v>10</v>
      </c>
    </row>
    <row r="31" spans="1:8" ht="20.149999999999999" customHeight="1" x14ac:dyDescent="0.3">
      <c r="A31" s="1"/>
      <c r="C31" s="61" t="s">
        <v>64</v>
      </c>
      <c r="D31" s="53">
        <f>SUBTOTAL($F$31,D22:D30)</f>
        <v>66</v>
      </c>
      <c r="E31" s="54">
        <f>SUBTOTAL(5,$D$22:$D$30)</f>
        <v>66</v>
      </c>
      <c r="F31" s="55">
        <f>VLOOKUP($C$31,$G$21:$H$31,2,0)</f>
        <v>5</v>
      </c>
      <c r="G31" s="60" t="s">
        <v>75</v>
      </c>
      <c r="H31" s="45">
        <v>11</v>
      </c>
    </row>
    <row r="32" spans="1:8" ht="20.149999999999999" customHeight="1" x14ac:dyDescent="0.3">
      <c r="A32" s="1"/>
    </row>
    <row r="33" spans="1:12" ht="20.149999999999999" customHeight="1" x14ac:dyDescent="0.3">
      <c r="A33" s="1"/>
      <c r="C33" s="62" t="s">
        <v>79</v>
      </c>
      <c r="D33" s="62" t="s">
        <v>80</v>
      </c>
      <c r="E33" s="62" t="s">
        <v>81</v>
      </c>
      <c r="F33" s="63" t="s">
        <v>82</v>
      </c>
    </row>
    <row r="34" spans="1:12" ht="20.149999999999999" customHeight="1" x14ac:dyDescent="0.4">
      <c r="A34" s="1"/>
      <c r="C34" s="64">
        <v>1</v>
      </c>
      <c r="D34" s="64">
        <f>SUBTOTAL(3,$E$34:E34)</f>
        <v>1</v>
      </c>
      <c r="E34" s="65" t="s">
        <v>83</v>
      </c>
      <c r="F34" s="66">
        <v>44817</v>
      </c>
      <c r="H34" s="129" t="e">
        <f ca="1">_xlfn.FORMULATEXT(C34)</f>
        <v>#N/A</v>
      </c>
      <c r="I34" s="129"/>
      <c r="J34" s="129"/>
    </row>
    <row r="35" spans="1:12" ht="20.149999999999999" customHeight="1" x14ac:dyDescent="0.4">
      <c r="A35" s="1"/>
      <c r="C35" s="64">
        <v>2</v>
      </c>
      <c r="D35" s="64">
        <f>SUBTOTAL(3,$E$34:E35)</f>
        <v>2</v>
      </c>
      <c r="E35" s="65" t="s">
        <v>84</v>
      </c>
      <c r="F35" s="66">
        <v>44817</v>
      </c>
    </row>
    <row r="36" spans="1:12" ht="20.149999999999999" customHeight="1" x14ac:dyDescent="0.4">
      <c r="A36" s="1"/>
      <c r="C36" s="64">
        <v>3</v>
      </c>
      <c r="D36" s="64">
        <f>SUBTOTAL(3,$E$34:E36)</f>
        <v>3</v>
      </c>
      <c r="E36" s="65" t="s">
        <v>85</v>
      </c>
      <c r="F36" s="66">
        <v>44818</v>
      </c>
      <c r="H36" s="126" t="s">
        <v>86</v>
      </c>
      <c r="I36" s="127"/>
      <c r="J36" s="127"/>
      <c r="K36" s="127"/>
      <c r="L36" s="128"/>
    </row>
    <row r="37" spans="1:12" ht="20.149999999999999" customHeight="1" x14ac:dyDescent="0.4">
      <c r="A37" s="1"/>
      <c r="C37" s="64">
        <v>4</v>
      </c>
      <c r="D37" s="64">
        <f>SUBTOTAL(3,$E$34:E37)</f>
        <v>4</v>
      </c>
      <c r="E37" s="65" t="s">
        <v>87</v>
      </c>
      <c r="F37" s="66">
        <v>44818</v>
      </c>
    </row>
    <row r="38" spans="1:12" ht="20.149999999999999" customHeight="1" x14ac:dyDescent="0.4">
      <c r="A38" s="1"/>
      <c r="C38" s="64">
        <v>5</v>
      </c>
      <c r="D38" s="64">
        <f>SUBTOTAL(3,$E$34:E38)</f>
        <v>5</v>
      </c>
      <c r="E38" s="65" t="s">
        <v>88</v>
      </c>
      <c r="F38" s="66">
        <v>44823</v>
      </c>
    </row>
    <row r="39" spans="1:12" ht="20.149999999999999" customHeight="1" x14ac:dyDescent="0.4">
      <c r="A39" s="1"/>
      <c r="C39" s="64">
        <v>6</v>
      </c>
      <c r="D39" s="64">
        <f>SUBTOTAL(3,$E$34:E39)</f>
        <v>6</v>
      </c>
      <c r="E39" s="65" t="s">
        <v>83</v>
      </c>
      <c r="F39" s="66">
        <v>44823</v>
      </c>
    </row>
    <row r="40" spans="1:12" ht="20.149999999999999" customHeight="1" x14ac:dyDescent="0.4">
      <c r="A40" s="1"/>
      <c r="C40" s="64">
        <v>7</v>
      </c>
      <c r="D40" s="64">
        <f>SUBTOTAL(3,$E$34:E40)</f>
        <v>7</v>
      </c>
      <c r="E40" s="65" t="s">
        <v>84</v>
      </c>
      <c r="F40" s="66">
        <v>44825</v>
      </c>
    </row>
    <row r="41" spans="1:12" ht="20.149999999999999" customHeight="1" x14ac:dyDescent="0.4">
      <c r="A41" s="1"/>
      <c r="C41" s="64">
        <v>8</v>
      </c>
      <c r="D41" s="64">
        <f>SUBTOTAL(3,$E$34:E41)</f>
        <v>8</v>
      </c>
      <c r="E41" s="65" t="s">
        <v>85</v>
      </c>
      <c r="F41" s="66">
        <v>44825</v>
      </c>
    </row>
    <row r="42" spans="1:12" ht="20.149999999999999" customHeight="1" x14ac:dyDescent="0.3">
      <c r="A42" s="1"/>
    </row>
    <row r="43" spans="1:12" ht="20.149999999999999" customHeight="1" x14ac:dyDescent="0.3">
      <c r="A43" s="1"/>
    </row>
    <row r="44" spans="1:12" ht="20.149999999999999" customHeight="1" x14ac:dyDescent="0.3">
      <c r="A44" s="1"/>
    </row>
    <row r="45" spans="1:12" ht="20.149999999999999" customHeight="1" x14ac:dyDescent="0.3">
      <c r="A45" s="1"/>
    </row>
    <row r="46" spans="1:12" ht="20.149999999999999" customHeight="1" x14ac:dyDescent="0.3">
      <c r="A46" s="1"/>
    </row>
    <row r="47" spans="1:12" ht="20.149999999999999" customHeight="1" x14ac:dyDescent="0.3">
      <c r="A47" s="15"/>
    </row>
  </sheetData>
  <autoFilter ref="C33:F40" xr:uid="{00000000-0009-0000-0000-00002A000000}"/>
  <mergeCells count="7">
    <mergeCell ref="H36:L36"/>
    <mergeCell ref="H34:J34"/>
    <mergeCell ref="B1:L1"/>
    <mergeCell ref="C3:D3"/>
    <mergeCell ref="J3:L3"/>
    <mergeCell ref="J4:L12"/>
    <mergeCell ref="C20:D20"/>
  </mergeCells>
  <dataValidations count="2">
    <dataValidation type="list" allowBlank="1" showInputMessage="1" showErrorMessage="1" sqref="C31" xr:uid="{C689ECC2-7191-4627-8D39-BF1F683F0B1F}">
      <formula1>$G$21:$G$31</formula1>
    </dataValidation>
    <dataValidation type="list" allowBlank="1" showInputMessage="1" showErrorMessage="1" sqref="C14" xr:uid="{F0298055-53DB-45E3-9DAF-A2C725F9626D}">
      <formula1>$G$4:$G$14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2167-6FF5-4397-84D8-8626240702B8}">
  <sheetPr>
    <tabColor rgb="FF002060"/>
  </sheetPr>
  <dimension ref="A1:M35"/>
  <sheetViews>
    <sheetView showGridLines="0" workbookViewId="0">
      <selection activeCell="G1" sqref="G1:I1"/>
    </sheetView>
  </sheetViews>
  <sheetFormatPr defaultColWidth="9.1796875" defaultRowHeight="20.149999999999999" customHeight="1" x14ac:dyDescent="0.4"/>
  <cols>
    <col min="1" max="1" width="3.7265625" style="2" customWidth="1"/>
    <col min="2" max="2" width="3.7265625" style="29" customWidth="1"/>
    <col min="3" max="3" width="16.453125" style="29" bestFit="1" customWidth="1"/>
    <col min="4" max="4" width="10.453125" style="29" bestFit="1" customWidth="1"/>
    <col min="5" max="5" width="9.26953125" style="29" bestFit="1" customWidth="1"/>
    <col min="6" max="6" width="3.7265625" style="29" customWidth="1"/>
    <col min="7" max="7" width="13.26953125" style="29" bestFit="1" customWidth="1"/>
    <col min="8" max="8" width="16.54296875" style="29" bestFit="1" customWidth="1"/>
    <col min="9" max="9" width="8.453125" style="29" bestFit="1" customWidth="1"/>
    <col min="10" max="10" width="3.7265625" style="29" customWidth="1"/>
    <col min="11" max="11" width="11" style="29" bestFit="1" customWidth="1"/>
    <col min="12" max="12" width="3.7265625" style="29" customWidth="1"/>
    <col min="13" max="13" width="6.90625" style="29" bestFit="1" customWidth="1"/>
    <col min="14" max="16384" width="9.1796875" style="29"/>
  </cols>
  <sheetData>
    <row r="1" spans="1:13" ht="20.149999999999999" customHeight="1" x14ac:dyDescent="0.4">
      <c r="A1" s="27"/>
      <c r="B1" s="136" t="s">
        <v>89</v>
      </c>
      <c r="C1" s="137"/>
      <c r="D1" s="137"/>
      <c r="E1" s="138"/>
      <c r="F1" s="28"/>
      <c r="G1" s="139" t="s">
        <v>90</v>
      </c>
      <c r="H1" s="139"/>
      <c r="I1" s="139"/>
      <c r="J1" s="28"/>
      <c r="K1" s="28"/>
    </row>
    <row r="2" spans="1:13" ht="20.149999999999999" customHeight="1" x14ac:dyDescent="0.4">
      <c r="A2" s="30"/>
      <c r="B2" s="28"/>
      <c r="C2" s="28"/>
      <c r="D2" s="28"/>
      <c r="E2" s="28"/>
      <c r="F2" s="28"/>
      <c r="G2" s="118"/>
      <c r="H2" s="118"/>
      <c r="I2" s="118"/>
      <c r="J2" s="28"/>
      <c r="K2" s="28"/>
    </row>
    <row r="3" spans="1:13" ht="20.149999999999999" customHeight="1" x14ac:dyDescent="0.4">
      <c r="A3" s="1"/>
      <c r="B3" s="28"/>
      <c r="C3" s="31" t="s">
        <v>91</v>
      </c>
      <c r="D3" s="31" t="s">
        <v>92</v>
      </c>
      <c r="E3" s="31" t="s">
        <v>6</v>
      </c>
      <c r="F3" s="28"/>
      <c r="G3" s="32"/>
      <c r="H3" s="33" t="s">
        <v>93</v>
      </c>
      <c r="I3" s="34" t="s">
        <v>6</v>
      </c>
      <c r="J3" s="28"/>
      <c r="K3" s="35" t="s">
        <v>94</v>
      </c>
    </row>
    <row r="4" spans="1:13" ht="20.149999999999999" customHeight="1" x14ac:dyDescent="0.4">
      <c r="A4" s="1"/>
      <c r="B4" s="28"/>
      <c r="C4" s="36" t="s">
        <v>95</v>
      </c>
      <c r="D4" s="36">
        <v>50</v>
      </c>
      <c r="E4" s="36">
        <v>6559</v>
      </c>
      <c r="F4" s="28"/>
      <c r="G4" s="37" t="s">
        <v>96</v>
      </c>
      <c r="H4" s="38" t="s">
        <v>95</v>
      </c>
      <c r="I4" s="36">
        <f>SUMIF($C$4:$C$12,H4,$E$4:$E$12)</f>
        <v>16284</v>
      </c>
      <c r="J4" s="28"/>
      <c r="K4" s="39" t="s">
        <v>98</v>
      </c>
    </row>
    <row r="5" spans="1:13" ht="20.149999999999999" customHeight="1" x14ac:dyDescent="0.4">
      <c r="A5" s="1"/>
      <c r="B5" s="28"/>
      <c r="C5" s="36" t="s">
        <v>99</v>
      </c>
      <c r="D5" s="36">
        <v>74</v>
      </c>
      <c r="E5" s="36">
        <v>8879</v>
      </c>
      <c r="F5" s="28"/>
      <c r="G5" s="39" t="s">
        <v>92</v>
      </c>
      <c r="H5" s="40" t="s">
        <v>100</v>
      </c>
      <c r="I5" s="36">
        <f>SUMIF($D$4:$D$12,H5,$E$4:$E$12)</f>
        <v>8879</v>
      </c>
      <c r="J5" s="28"/>
      <c r="K5" s="39" t="s">
        <v>101</v>
      </c>
      <c r="M5" s="29">
        <f>SUMIF($D$4:$D$12,H5,$E$4:$E$12)</f>
        <v>8879</v>
      </c>
    </row>
    <row r="6" spans="1:13" ht="20.149999999999999" customHeight="1" x14ac:dyDescent="0.4">
      <c r="A6" s="1"/>
      <c r="B6" s="28"/>
      <c r="C6" s="36" t="s">
        <v>97</v>
      </c>
      <c r="D6" s="36">
        <v>44</v>
      </c>
      <c r="E6" s="36">
        <v>7379</v>
      </c>
      <c r="F6" s="28"/>
      <c r="G6" s="39" t="s">
        <v>102</v>
      </c>
      <c r="H6" s="40" t="s">
        <v>103</v>
      </c>
      <c r="I6" s="36">
        <f t="shared" ref="I6:I10" si="0">SUMIF($D$4:$D$12,H6,$E$4:$E$12)</f>
        <v>7109</v>
      </c>
      <c r="J6" s="28"/>
      <c r="K6" s="39" t="s">
        <v>95</v>
      </c>
      <c r="M6" s="29">
        <f t="shared" ref="M6:M10" si="1">SUMIF($D$4:$D$12,H6,$E$4:$E$12)</f>
        <v>7109</v>
      </c>
    </row>
    <row r="7" spans="1:13" ht="20.149999999999999" customHeight="1" x14ac:dyDescent="0.4">
      <c r="A7" s="1"/>
      <c r="B7" s="28"/>
      <c r="C7" s="36" t="s">
        <v>104</v>
      </c>
      <c r="D7" s="36">
        <v>96</v>
      </c>
      <c r="E7" s="36">
        <v>7109</v>
      </c>
      <c r="F7" s="28"/>
      <c r="G7" s="39" t="s">
        <v>105</v>
      </c>
      <c r="H7" s="40" t="s">
        <v>106</v>
      </c>
      <c r="I7" s="36">
        <f>SUMIF($D$4:$D$12,H7,$E$4:$E$12)</f>
        <v>61008</v>
      </c>
      <c r="J7" s="28"/>
      <c r="K7" s="39" t="s">
        <v>97</v>
      </c>
      <c r="M7" s="29">
        <f t="shared" si="1"/>
        <v>61008</v>
      </c>
    </row>
    <row r="8" spans="1:13" ht="20.149999999999999" customHeight="1" x14ac:dyDescent="0.4">
      <c r="A8" s="1"/>
      <c r="B8" s="28"/>
      <c r="C8" s="36" t="s">
        <v>99</v>
      </c>
      <c r="D8" s="36">
        <v>62</v>
      </c>
      <c r="E8" s="36">
        <v>7362</v>
      </c>
      <c r="F8" s="28"/>
      <c r="G8" s="39" t="s">
        <v>107</v>
      </c>
      <c r="H8" s="40" t="s">
        <v>108</v>
      </c>
      <c r="I8" s="36">
        <f>SUMIF($D$4:$D$12,H8,$E$4:$E$12)</f>
        <v>21206</v>
      </c>
      <c r="J8" s="28"/>
      <c r="K8" s="39" t="s">
        <v>104</v>
      </c>
      <c r="M8" s="29">
        <f t="shared" si="1"/>
        <v>21206</v>
      </c>
    </row>
    <row r="9" spans="1:13" ht="20.149999999999999" customHeight="1" x14ac:dyDescent="0.4">
      <c r="A9" s="1"/>
      <c r="B9" s="28"/>
      <c r="C9" s="36" t="s">
        <v>95</v>
      </c>
      <c r="D9" s="36">
        <v>57</v>
      </c>
      <c r="E9" s="36">
        <v>9725</v>
      </c>
      <c r="F9" s="28"/>
      <c r="G9" s="39" t="s">
        <v>109</v>
      </c>
      <c r="H9" s="40" t="s">
        <v>110</v>
      </c>
      <c r="I9" s="36">
        <f t="shared" si="0"/>
        <v>60738</v>
      </c>
      <c r="J9" s="28"/>
      <c r="K9" s="39" t="s">
        <v>111</v>
      </c>
      <c r="M9" s="29">
        <f t="shared" si="1"/>
        <v>60738</v>
      </c>
    </row>
    <row r="10" spans="1:13" ht="20.149999999999999" customHeight="1" x14ac:dyDescent="0.4">
      <c r="A10" s="1"/>
      <c r="B10" s="28"/>
      <c r="C10" s="36" t="s">
        <v>111</v>
      </c>
      <c r="D10" s="36">
        <v>89</v>
      </c>
      <c r="E10" s="36">
        <v>5193</v>
      </c>
      <c r="F10" s="28"/>
      <c r="G10" s="39" t="s">
        <v>112</v>
      </c>
      <c r="H10" s="40" t="s">
        <v>113</v>
      </c>
      <c r="I10" s="36">
        <f t="shared" si="0"/>
        <v>61558</v>
      </c>
      <c r="J10" s="28"/>
      <c r="K10" s="39" t="s">
        <v>99</v>
      </c>
      <c r="M10" s="29">
        <f t="shared" si="1"/>
        <v>61558</v>
      </c>
    </row>
    <row r="11" spans="1:13" ht="20.149999999999999" customHeight="1" x14ac:dyDescent="0.4">
      <c r="A11" s="1"/>
      <c r="B11" s="28"/>
      <c r="C11" s="36" t="s">
        <v>114</v>
      </c>
      <c r="D11" s="36">
        <v>54</v>
      </c>
      <c r="E11" s="36">
        <v>7268</v>
      </c>
      <c r="F11" s="28"/>
      <c r="G11" s="140"/>
      <c r="H11" s="141"/>
      <c r="I11" s="142"/>
      <c r="J11" s="28"/>
    </row>
    <row r="12" spans="1:13" ht="20.149999999999999" customHeight="1" x14ac:dyDescent="0.4">
      <c r="A12" s="1"/>
      <c r="B12" s="28"/>
      <c r="C12" s="36" t="s">
        <v>101</v>
      </c>
      <c r="D12" s="36">
        <v>64</v>
      </c>
      <c r="E12" s="36">
        <v>8643</v>
      </c>
      <c r="F12" s="28"/>
      <c r="G12" s="39" t="s">
        <v>115</v>
      </c>
      <c r="H12" s="40" t="s">
        <v>116</v>
      </c>
      <c r="I12" s="36">
        <f>SUMIF($C$4:$C$12,H12&amp;$H$4,$E$4:$E$12)</f>
        <v>51833</v>
      </c>
      <c r="J12" s="28"/>
      <c r="K12" s="28"/>
      <c r="M12" s="29">
        <f>SUMIF(C4:C12,H12&amp;H4,E4:E12)</f>
        <v>51833</v>
      </c>
    </row>
    <row r="13" spans="1:13" ht="20.149999999999999" customHeight="1" x14ac:dyDescent="0.4">
      <c r="A13" s="1"/>
      <c r="B13" s="28"/>
      <c r="F13" s="28"/>
      <c r="G13" s="39" t="s">
        <v>117</v>
      </c>
      <c r="H13" s="40" t="s">
        <v>118</v>
      </c>
      <c r="I13" s="36">
        <f>SUMIF($C$4:$C$12,$H$13&amp;"*",$E$4:$E$12)</f>
        <v>12461</v>
      </c>
      <c r="J13" s="28"/>
      <c r="M13" s="29">
        <f>SUMIF(C4:C12,H13&amp;"*",E4:E12)</f>
        <v>12461</v>
      </c>
    </row>
    <row r="14" spans="1:13" ht="20.149999999999999" customHeight="1" x14ac:dyDescent="0.4">
      <c r="A14" s="1"/>
      <c r="G14" s="39" t="s">
        <v>119</v>
      </c>
      <c r="H14" s="40" t="s">
        <v>120</v>
      </c>
      <c r="I14" s="36">
        <f>SUMIF($C$4:$C$12,$H$14,$E$4:$E$12)</f>
        <v>7268</v>
      </c>
      <c r="M14" s="29">
        <f>SUMIF(C4:C12,H14,E4:E12)</f>
        <v>7268</v>
      </c>
    </row>
    <row r="15" spans="1:13" ht="20.149999999999999" customHeight="1" x14ac:dyDescent="0.4">
      <c r="A15" s="1"/>
    </row>
    <row r="16" spans="1:13" ht="20.149999999999999" customHeight="1" x14ac:dyDescent="0.4">
      <c r="A16" s="1"/>
    </row>
    <row r="17" spans="1:1" ht="20.149999999999999" customHeight="1" x14ac:dyDescent="0.4">
      <c r="A17" s="1"/>
    </row>
    <row r="18" spans="1:1" ht="20.149999999999999" customHeight="1" x14ac:dyDescent="0.4">
      <c r="A18" s="1"/>
    </row>
    <row r="19" spans="1:1" ht="20.149999999999999" customHeight="1" x14ac:dyDescent="0.4">
      <c r="A19" s="1"/>
    </row>
    <row r="20" spans="1:1" ht="20.149999999999999" customHeight="1" x14ac:dyDescent="0.4">
      <c r="A20" s="1"/>
    </row>
    <row r="21" spans="1:1" ht="20.149999999999999" customHeight="1" x14ac:dyDescent="0.4">
      <c r="A21" s="1"/>
    </row>
    <row r="22" spans="1:1" ht="20.149999999999999" customHeight="1" x14ac:dyDescent="0.4">
      <c r="A22" s="1"/>
    </row>
    <row r="23" spans="1:1" ht="20.149999999999999" customHeight="1" x14ac:dyDescent="0.4">
      <c r="A23" s="1"/>
    </row>
    <row r="24" spans="1:1" ht="20.149999999999999" customHeight="1" x14ac:dyDescent="0.4">
      <c r="A24" s="1"/>
    </row>
    <row r="25" spans="1:1" ht="20.149999999999999" customHeight="1" x14ac:dyDescent="0.4">
      <c r="A25" s="1"/>
    </row>
    <row r="26" spans="1:1" ht="20.149999999999999" customHeight="1" x14ac:dyDescent="0.4">
      <c r="A26" s="1"/>
    </row>
    <row r="27" spans="1:1" ht="20.149999999999999" customHeight="1" x14ac:dyDescent="0.4">
      <c r="A27" s="1"/>
    </row>
    <row r="28" spans="1:1" ht="20.149999999999999" customHeight="1" x14ac:dyDescent="0.4">
      <c r="A28" s="1"/>
    </row>
    <row r="29" spans="1:1" ht="20.149999999999999" customHeight="1" x14ac:dyDescent="0.4">
      <c r="A29" s="1"/>
    </row>
    <row r="30" spans="1:1" ht="20.149999999999999" customHeight="1" x14ac:dyDescent="0.4">
      <c r="A30" s="1"/>
    </row>
    <row r="31" spans="1:1" ht="20.149999999999999" customHeight="1" x14ac:dyDescent="0.4">
      <c r="A31" s="1"/>
    </row>
    <row r="32" spans="1:1" ht="20.149999999999999" customHeight="1" x14ac:dyDescent="0.4">
      <c r="A32" s="1"/>
    </row>
    <row r="33" spans="1:1" ht="20.149999999999999" customHeight="1" x14ac:dyDescent="0.4">
      <c r="A33" s="1"/>
    </row>
    <row r="34" spans="1:1" ht="20.149999999999999" customHeight="1" x14ac:dyDescent="0.4">
      <c r="A34" s="1"/>
    </row>
    <row r="35" spans="1:1" ht="20.149999999999999" customHeight="1" x14ac:dyDescent="0.4">
      <c r="A35" s="15"/>
    </row>
  </sheetData>
  <mergeCells count="4">
    <mergeCell ref="B1:E1"/>
    <mergeCell ref="G1:I1"/>
    <mergeCell ref="G2:I2"/>
    <mergeCell ref="G11:I11"/>
  </mergeCells>
  <dataValidations count="2">
    <dataValidation type="list" allowBlank="1" showInputMessage="1" showErrorMessage="1" sqref="H13" xr:uid="{FB5CA3B5-DA72-45FE-9F54-CB96BD700146}">
      <formula1>"a,b,c,d,e,f,g,h,I,j,k,l,m,n,o,p,q,r,s,t,u,v,w,x,y,z"</formula1>
    </dataValidation>
    <dataValidation type="list" allowBlank="1" showInputMessage="1" showErrorMessage="1" sqref="H4" xr:uid="{B2882400-F6DC-4387-92E3-8AFB338A8F44}">
      <formula1>$K$4:$K$10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2A39-9951-4642-B43C-84935A717AAB}">
  <sheetPr>
    <tabColor rgb="FF002060"/>
  </sheetPr>
  <dimension ref="A1:AA757"/>
  <sheetViews>
    <sheetView showGridLines="0" topLeftCell="J1" workbookViewId="0">
      <selection activeCell="N18" sqref="N18"/>
    </sheetView>
  </sheetViews>
  <sheetFormatPr defaultColWidth="9.1796875" defaultRowHeight="20.149999999999999" customHeight="1" x14ac:dyDescent="0.35"/>
  <cols>
    <col min="1" max="2" width="3.7265625" style="2" customWidth="1"/>
    <col min="3" max="3" width="8.08984375" style="2" bestFit="1" customWidth="1"/>
    <col min="4" max="4" width="8" style="2" bestFit="1" customWidth="1"/>
    <col min="5" max="5" width="8.81640625" style="2" bestFit="1" customWidth="1"/>
    <col min="6" max="6" width="10.6328125" style="2" bestFit="1" customWidth="1"/>
    <col min="7" max="7" width="12.1796875" style="2" bestFit="1" customWidth="1"/>
    <col min="8" max="8" width="11.54296875" style="2" bestFit="1" customWidth="1"/>
    <col min="9" max="9" width="10.26953125" style="2" bestFit="1" customWidth="1"/>
    <col min="10" max="10" width="13.6328125" style="2" bestFit="1" customWidth="1"/>
    <col min="11" max="11" width="3.7265625" style="2" customWidth="1"/>
    <col min="12" max="12" width="11.54296875" style="2" bestFit="1" customWidth="1"/>
    <col min="13" max="13" width="3.7265625" style="2" customWidth="1"/>
    <col min="14" max="14" width="11.54296875" style="2" bestFit="1" customWidth="1"/>
    <col min="15" max="15" width="16.1796875" style="2" bestFit="1" customWidth="1"/>
    <col min="16" max="19" width="7.26953125" style="2" bestFit="1" customWidth="1"/>
    <col min="20" max="27" width="8.453125" style="2" bestFit="1" customWidth="1"/>
    <col min="28" max="28" width="3.7265625" style="2" customWidth="1"/>
    <col min="29" max="16384" width="9.1796875" style="2"/>
  </cols>
  <sheetData>
    <row r="1" spans="1:27" ht="20.149999999999999" customHeight="1" x14ac:dyDescent="0.35">
      <c r="A1" s="1"/>
      <c r="C1" s="26" t="s">
        <v>121</v>
      </c>
      <c r="D1" s="26" t="s">
        <v>17</v>
      </c>
      <c r="E1" s="26" t="s">
        <v>122</v>
      </c>
      <c r="F1" s="26" t="s">
        <v>123</v>
      </c>
      <c r="G1" s="26" t="s">
        <v>124</v>
      </c>
      <c r="H1" s="26" t="s">
        <v>31</v>
      </c>
      <c r="I1" s="26" t="s">
        <v>125</v>
      </c>
      <c r="J1" s="26" t="s">
        <v>126</v>
      </c>
      <c r="L1" s="3" t="s">
        <v>31</v>
      </c>
      <c r="N1" s="4" t="s">
        <v>31</v>
      </c>
      <c r="O1" s="5" t="s">
        <v>127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  <c r="U1" s="6" t="s">
        <v>24</v>
      </c>
      <c r="V1" s="6" t="s">
        <v>25</v>
      </c>
      <c r="W1" s="6" t="s">
        <v>26</v>
      </c>
      <c r="X1" s="6" t="s">
        <v>27</v>
      </c>
      <c r="Y1" s="6" t="s">
        <v>28</v>
      </c>
      <c r="Z1" s="6" t="s">
        <v>29</v>
      </c>
      <c r="AA1" s="6" t="s">
        <v>30</v>
      </c>
    </row>
    <row r="2" spans="1:27" ht="20.149999999999999" customHeight="1" x14ac:dyDescent="0.35">
      <c r="A2" s="1"/>
      <c r="C2" s="22" t="s">
        <v>22</v>
      </c>
      <c r="D2" s="23">
        <v>43191</v>
      </c>
      <c r="E2" s="23" t="s">
        <v>128</v>
      </c>
      <c r="F2" s="22" t="s">
        <v>129</v>
      </c>
      <c r="G2" s="22" t="s">
        <v>130</v>
      </c>
      <c r="H2" s="22" t="s">
        <v>131</v>
      </c>
      <c r="I2" s="24">
        <v>311</v>
      </c>
      <c r="J2" s="25">
        <v>79.380853658536594</v>
      </c>
      <c r="L2" s="7" t="s">
        <v>131</v>
      </c>
      <c r="N2" s="8" t="s">
        <v>132</v>
      </c>
      <c r="O2" s="9" t="s">
        <v>128</v>
      </c>
      <c r="P2" s="10">
        <f t="shared" ref="P2:AA3" si="0">SUMIFS($I:$I,$H:$H,$N$2,$E:$E,$O2,$C:$C,P$1)</f>
        <v>1985</v>
      </c>
      <c r="Q2" s="10">
        <f t="shared" si="0"/>
        <v>2722</v>
      </c>
      <c r="R2" s="10">
        <f t="shared" si="0"/>
        <v>1174</v>
      </c>
      <c r="S2" s="10">
        <f t="shared" si="0"/>
        <v>2085</v>
      </c>
      <c r="T2" s="10">
        <f t="shared" si="0"/>
        <v>2693</v>
      </c>
      <c r="U2" s="10">
        <f t="shared" si="0"/>
        <v>1763</v>
      </c>
      <c r="V2" s="10">
        <f t="shared" si="0"/>
        <v>2482</v>
      </c>
      <c r="W2" s="10">
        <f t="shared" si="0"/>
        <v>1844</v>
      </c>
      <c r="X2" s="10">
        <f t="shared" si="0"/>
        <v>3162</v>
      </c>
      <c r="Y2" s="10">
        <f t="shared" si="0"/>
        <v>2323</v>
      </c>
      <c r="Z2" s="10">
        <f t="shared" si="0"/>
        <v>2248</v>
      </c>
      <c r="AA2" s="10">
        <f t="shared" si="0"/>
        <v>3002</v>
      </c>
    </row>
    <row r="3" spans="1:27" ht="20.149999999999999" customHeight="1" x14ac:dyDescent="0.35">
      <c r="A3" s="1"/>
      <c r="C3" s="17" t="s">
        <v>22</v>
      </c>
      <c r="D3" s="16">
        <v>43191</v>
      </c>
      <c r="E3" s="16" t="s">
        <v>128</v>
      </c>
      <c r="F3" s="17" t="s">
        <v>133</v>
      </c>
      <c r="G3" s="17" t="s">
        <v>130</v>
      </c>
      <c r="H3" s="17" t="s">
        <v>131</v>
      </c>
      <c r="I3" s="18">
        <v>642</v>
      </c>
      <c r="J3" s="19">
        <v>444.78073170731716</v>
      </c>
      <c r="L3" s="7" t="s">
        <v>134</v>
      </c>
      <c r="O3" s="9" t="s">
        <v>135</v>
      </c>
      <c r="P3" s="10">
        <f t="shared" si="0"/>
        <v>1303</v>
      </c>
      <c r="Q3" s="10">
        <f t="shared" si="0"/>
        <v>1647</v>
      </c>
      <c r="R3" s="10">
        <f t="shared" si="0"/>
        <v>971</v>
      </c>
      <c r="S3" s="10">
        <f t="shared" si="0"/>
        <v>1548</v>
      </c>
      <c r="T3" s="10">
        <f t="shared" si="0"/>
        <v>2343</v>
      </c>
      <c r="U3" s="10">
        <f t="shared" si="0"/>
        <v>2445</v>
      </c>
      <c r="V3" s="10">
        <f t="shared" si="0"/>
        <v>1365</v>
      </c>
      <c r="W3" s="10">
        <f t="shared" si="0"/>
        <v>1515</v>
      </c>
      <c r="X3" s="10">
        <f t="shared" si="0"/>
        <v>1712</v>
      </c>
      <c r="Y3" s="10">
        <f t="shared" si="0"/>
        <v>2304</v>
      </c>
      <c r="Z3" s="10">
        <f t="shared" si="0"/>
        <v>2942</v>
      </c>
      <c r="AA3" s="10">
        <f t="shared" si="0"/>
        <v>1787</v>
      </c>
    </row>
    <row r="4" spans="1:27" ht="20.149999999999999" customHeight="1" x14ac:dyDescent="0.35">
      <c r="A4" s="1"/>
      <c r="C4" s="17" t="s">
        <v>22</v>
      </c>
      <c r="D4" s="16">
        <v>43191</v>
      </c>
      <c r="E4" s="16" t="s">
        <v>128</v>
      </c>
      <c r="F4" s="17" t="s">
        <v>136</v>
      </c>
      <c r="G4" s="17" t="s">
        <v>130</v>
      </c>
      <c r="H4" s="17" t="s">
        <v>131</v>
      </c>
      <c r="I4" s="18">
        <v>437</v>
      </c>
      <c r="J4" s="19">
        <v>143.41060975609756</v>
      </c>
      <c r="L4" s="7" t="s">
        <v>137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20.149999999999999" customHeight="1" x14ac:dyDescent="0.35">
      <c r="A5" s="1"/>
      <c r="C5" s="17" t="s">
        <v>22</v>
      </c>
      <c r="D5" s="16">
        <v>43191</v>
      </c>
      <c r="E5" s="16" t="s">
        <v>128</v>
      </c>
      <c r="F5" s="17" t="s">
        <v>133</v>
      </c>
      <c r="G5" s="17" t="s">
        <v>138</v>
      </c>
      <c r="H5" s="17" t="s">
        <v>131</v>
      </c>
      <c r="I5" s="18">
        <v>851</v>
      </c>
      <c r="J5" s="19">
        <v>415.80690243902444</v>
      </c>
      <c r="L5" s="7" t="s">
        <v>132</v>
      </c>
      <c r="O5" s="12" t="s">
        <v>127</v>
      </c>
      <c r="P5" s="13" t="s">
        <v>19</v>
      </c>
      <c r="Q5" s="13" t="s">
        <v>20</v>
      </c>
      <c r="R5" s="13" t="s">
        <v>21</v>
      </c>
      <c r="S5" s="13" t="s">
        <v>22</v>
      </c>
      <c r="T5" s="13" t="s">
        <v>23</v>
      </c>
      <c r="U5" s="13" t="s">
        <v>24</v>
      </c>
      <c r="V5" s="13" t="s">
        <v>25</v>
      </c>
      <c r="W5" s="13" t="s">
        <v>26</v>
      </c>
      <c r="X5" s="13" t="s">
        <v>27</v>
      </c>
      <c r="Y5" s="13" t="s">
        <v>28</v>
      </c>
      <c r="Z5" s="13" t="s">
        <v>29</v>
      </c>
      <c r="AA5" s="13" t="s">
        <v>30</v>
      </c>
    </row>
    <row r="6" spans="1:27" ht="20.149999999999999" customHeight="1" x14ac:dyDescent="0.35">
      <c r="A6" s="1"/>
      <c r="C6" s="17" t="s">
        <v>22</v>
      </c>
      <c r="D6" s="16">
        <v>43191</v>
      </c>
      <c r="E6" s="16" t="s">
        <v>128</v>
      </c>
      <c r="F6" s="17" t="s">
        <v>129</v>
      </c>
      <c r="G6" s="17" t="s">
        <v>138</v>
      </c>
      <c r="H6" s="17" t="s">
        <v>131</v>
      </c>
      <c r="I6" s="18">
        <v>782</v>
      </c>
      <c r="J6" s="19">
        <v>114.05756097560975</v>
      </c>
      <c r="O6" s="9" t="s">
        <v>128</v>
      </c>
      <c r="P6" s="14">
        <f>SUM($P2:P2)</f>
        <v>1985</v>
      </c>
      <c r="Q6" s="14">
        <f>SUM($P2:Q2)</f>
        <v>4707</v>
      </c>
      <c r="R6" s="14">
        <f>SUM($P2:R2)</f>
        <v>5881</v>
      </c>
      <c r="S6" s="14">
        <f>SUM($P2:S2)</f>
        <v>7966</v>
      </c>
      <c r="T6" s="14">
        <f>SUM($P2:T2)</f>
        <v>10659</v>
      </c>
      <c r="U6" s="14">
        <f>SUM($P2:U2)</f>
        <v>12422</v>
      </c>
      <c r="V6" s="14">
        <f>SUM($P2:V2)</f>
        <v>14904</v>
      </c>
      <c r="W6" s="14">
        <f>SUM($P2:W2)</f>
        <v>16748</v>
      </c>
      <c r="X6" s="14">
        <f>SUM($P2:X2)</f>
        <v>19910</v>
      </c>
      <c r="Y6" s="14">
        <f>SUM($P2:Y2)</f>
        <v>22233</v>
      </c>
      <c r="Z6" s="14">
        <f>SUM($P2:Z2)</f>
        <v>24481</v>
      </c>
      <c r="AA6" s="14">
        <f>SUM($P2:AA2)</f>
        <v>27483</v>
      </c>
    </row>
    <row r="7" spans="1:27" ht="20.149999999999999" customHeight="1" x14ac:dyDescent="0.35">
      <c r="A7" s="1"/>
      <c r="C7" s="17" t="s">
        <v>22</v>
      </c>
      <c r="D7" s="16">
        <v>43191</v>
      </c>
      <c r="E7" s="16" t="s">
        <v>128</v>
      </c>
      <c r="F7" s="17" t="s">
        <v>139</v>
      </c>
      <c r="G7" s="17" t="s">
        <v>138</v>
      </c>
      <c r="H7" s="17" t="s">
        <v>131</v>
      </c>
      <c r="I7" s="18">
        <v>348</v>
      </c>
      <c r="J7" s="19">
        <v>203.02829268292683</v>
      </c>
      <c r="O7" s="9" t="s">
        <v>135</v>
      </c>
      <c r="P7" s="14">
        <f>SUM($P3:P3)</f>
        <v>1303</v>
      </c>
      <c r="Q7" s="14">
        <f>SUM($P3:Q3)</f>
        <v>2950</v>
      </c>
      <c r="R7" s="14">
        <f>SUM($P3:R3)</f>
        <v>3921</v>
      </c>
      <c r="S7" s="14">
        <f>SUM($P3:S3)</f>
        <v>5469</v>
      </c>
      <c r="T7" s="14">
        <f>SUM($P3:T3)</f>
        <v>7812</v>
      </c>
      <c r="U7" s="14">
        <f>SUM($P3:U3)</f>
        <v>10257</v>
      </c>
      <c r="V7" s="14">
        <f>SUM($P3:V3)</f>
        <v>11622</v>
      </c>
      <c r="W7" s="14">
        <f>SUM($P3:W3)</f>
        <v>13137</v>
      </c>
      <c r="X7" s="14">
        <f>SUM($P3:X3)</f>
        <v>14849</v>
      </c>
      <c r="Y7" s="14">
        <f>SUM($P3:Y3)</f>
        <v>17153</v>
      </c>
      <c r="Z7" s="14">
        <f>SUM($P3:Z3)</f>
        <v>20095</v>
      </c>
      <c r="AA7" s="14">
        <f>SUM($P3:AA3)</f>
        <v>21882</v>
      </c>
    </row>
    <row r="8" spans="1:27" ht="20.149999999999999" customHeight="1" x14ac:dyDescent="0.35">
      <c r="A8" s="1"/>
      <c r="C8" s="17" t="s">
        <v>22</v>
      </c>
      <c r="D8" s="16">
        <v>43191</v>
      </c>
      <c r="E8" s="16" t="s">
        <v>128</v>
      </c>
      <c r="F8" s="17" t="s">
        <v>139</v>
      </c>
      <c r="G8" s="17" t="s">
        <v>130</v>
      </c>
      <c r="H8" s="17" t="s">
        <v>134</v>
      </c>
      <c r="I8" s="18">
        <v>210</v>
      </c>
      <c r="J8" s="19">
        <v>22.971951219512199</v>
      </c>
    </row>
    <row r="9" spans="1:27" ht="20.149999999999999" customHeight="1" x14ac:dyDescent="0.35">
      <c r="A9" s="1"/>
      <c r="C9" s="17" t="s">
        <v>22</v>
      </c>
      <c r="D9" s="16">
        <v>43191</v>
      </c>
      <c r="E9" s="16" t="s">
        <v>128</v>
      </c>
      <c r="F9" s="17" t="s">
        <v>129</v>
      </c>
      <c r="G9" s="17" t="s">
        <v>130</v>
      </c>
      <c r="H9" s="17" t="s">
        <v>134</v>
      </c>
      <c r="I9" s="18">
        <v>913</v>
      </c>
      <c r="J9" s="19">
        <v>26.632878048780491</v>
      </c>
      <c r="O9" s="143" t="str">
        <f>"Sales Trend of FY-"&amp;$O$6&amp;" vs FY-"&amp;$N$2</f>
        <v>Sales Trend of FY-2021-22 vs FY-Product-04</v>
      </c>
      <c r="P9" s="143"/>
      <c r="Q9" s="143"/>
      <c r="R9" s="143"/>
    </row>
    <row r="10" spans="1:27" ht="20.149999999999999" customHeight="1" x14ac:dyDescent="0.35">
      <c r="A10" s="1"/>
      <c r="C10" s="17" t="s">
        <v>22</v>
      </c>
      <c r="D10" s="16">
        <v>43191</v>
      </c>
      <c r="E10" s="16" t="s">
        <v>128</v>
      </c>
      <c r="F10" s="17" t="s">
        <v>133</v>
      </c>
      <c r="G10" s="17" t="s">
        <v>130</v>
      </c>
      <c r="H10" s="17" t="s">
        <v>134</v>
      </c>
      <c r="I10" s="18">
        <v>711</v>
      </c>
      <c r="J10" s="19">
        <v>414.80780487804884</v>
      </c>
    </row>
    <row r="11" spans="1:27" ht="20.149999999999999" customHeight="1" x14ac:dyDescent="0.35">
      <c r="A11" s="1"/>
      <c r="C11" s="17" t="s">
        <v>22</v>
      </c>
      <c r="D11" s="16">
        <v>43191</v>
      </c>
      <c r="E11" s="16" t="s">
        <v>128</v>
      </c>
      <c r="F11" s="17" t="s">
        <v>136</v>
      </c>
      <c r="G11" s="17" t="s">
        <v>138</v>
      </c>
      <c r="H11" s="17" t="s">
        <v>134</v>
      </c>
      <c r="I11" s="18">
        <v>966</v>
      </c>
      <c r="J11" s="19">
        <v>669.24951219512207</v>
      </c>
    </row>
    <row r="12" spans="1:27" ht="20.149999999999999" customHeight="1" x14ac:dyDescent="0.35">
      <c r="A12" s="1"/>
      <c r="C12" s="17" t="s">
        <v>22</v>
      </c>
      <c r="D12" s="16">
        <v>43191</v>
      </c>
      <c r="E12" s="16" t="s">
        <v>128</v>
      </c>
      <c r="F12" s="17" t="s">
        <v>129</v>
      </c>
      <c r="G12" s="17" t="s">
        <v>138</v>
      </c>
      <c r="H12" s="17" t="s">
        <v>134</v>
      </c>
      <c r="I12" s="18">
        <v>857</v>
      </c>
      <c r="J12" s="19">
        <v>574.98429268292693</v>
      </c>
    </row>
    <row r="13" spans="1:27" ht="20.149999999999999" customHeight="1" x14ac:dyDescent="0.35">
      <c r="A13" s="1"/>
      <c r="C13" s="17" t="s">
        <v>22</v>
      </c>
      <c r="D13" s="16">
        <v>43191</v>
      </c>
      <c r="E13" s="16" t="s">
        <v>128</v>
      </c>
      <c r="F13" s="17" t="s">
        <v>139</v>
      </c>
      <c r="G13" s="17" t="s">
        <v>138</v>
      </c>
      <c r="H13" s="17" t="s">
        <v>134</v>
      </c>
      <c r="I13" s="18">
        <v>302</v>
      </c>
      <c r="J13" s="19">
        <v>176.19121951219512</v>
      </c>
    </row>
    <row r="14" spans="1:27" ht="20.149999999999999" customHeight="1" x14ac:dyDescent="0.35">
      <c r="A14" s="1"/>
      <c r="C14" s="17" t="s">
        <v>22</v>
      </c>
      <c r="D14" s="16">
        <v>43191</v>
      </c>
      <c r="E14" s="16" t="s">
        <v>128</v>
      </c>
      <c r="F14" s="17" t="s">
        <v>136</v>
      </c>
      <c r="G14" s="17" t="s">
        <v>130</v>
      </c>
      <c r="H14" s="17" t="s">
        <v>137</v>
      </c>
      <c r="I14" s="18">
        <v>796</v>
      </c>
      <c r="J14" s="19">
        <v>371.51843902439032</v>
      </c>
    </row>
    <row r="15" spans="1:27" ht="20.149999999999999" customHeight="1" x14ac:dyDescent="0.35">
      <c r="A15" s="1"/>
      <c r="C15" s="17" t="s">
        <v>22</v>
      </c>
      <c r="D15" s="16">
        <v>43191</v>
      </c>
      <c r="E15" s="16" t="s">
        <v>128</v>
      </c>
      <c r="F15" s="17" t="s">
        <v>129</v>
      </c>
      <c r="G15" s="17" t="s">
        <v>130</v>
      </c>
      <c r="H15" s="17" t="s">
        <v>137</v>
      </c>
      <c r="I15" s="18">
        <v>848</v>
      </c>
      <c r="J15" s="19">
        <v>445.26204878048776</v>
      </c>
    </row>
    <row r="16" spans="1:27" ht="20.149999999999999" customHeight="1" x14ac:dyDescent="0.35">
      <c r="A16" s="1"/>
      <c r="C16" s="17" t="s">
        <v>22</v>
      </c>
      <c r="D16" s="16">
        <v>43191</v>
      </c>
      <c r="E16" s="16" t="s">
        <v>128</v>
      </c>
      <c r="F16" s="17" t="s">
        <v>133</v>
      </c>
      <c r="G16" s="17" t="s">
        <v>130</v>
      </c>
      <c r="H16" s="17" t="s">
        <v>137</v>
      </c>
      <c r="I16" s="18">
        <v>941</v>
      </c>
      <c r="J16" s="19">
        <v>404.88246341463406</v>
      </c>
    </row>
    <row r="17" spans="1:10" ht="20.149999999999999" customHeight="1" x14ac:dyDescent="0.35">
      <c r="A17" s="1"/>
      <c r="C17" s="17" t="s">
        <v>22</v>
      </c>
      <c r="D17" s="16">
        <v>43191</v>
      </c>
      <c r="E17" s="16" t="s">
        <v>128</v>
      </c>
      <c r="F17" s="17" t="s">
        <v>139</v>
      </c>
      <c r="G17" s="17" t="s">
        <v>138</v>
      </c>
      <c r="H17" s="17" t="s">
        <v>137</v>
      </c>
      <c r="I17" s="18">
        <v>805</v>
      </c>
      <c r="J17" s="19">
        <v>82.188536585365853</v>
      </c>
    </row>
    <row r="18" spans="1:10" ht="20.149999999999999" customHeight="1" x14ac:dyDescent="0.35">
      <c r="A18" s="1"/>
      <c r="C18" s="17" t="s">
        <v>22</v>
      </c>
      <c r="D18" s="16">
        <v>43191</v>
      </c>
      <c r="E18" s="16" t="s">
        <v>128</v>
      </c>
      <c r="F18" s="17" t="s">
        <v>139</v>
      </c>
      <c r="G18" s="17" t="s">
        <v>138</v>
      </c>
      <c r="H18" s="17" t="s">
        <v>137</v>
      </c>
      <c r="I18" s="18">
        <v>298</v>
      </c>
      <c r="J18" s="19">
        <v>0</v>
      </c>
    </row>
    <row r="19" spans="1:10" ht="20.149999999999999" customHeight="1" x14ac:dyDescent="0.35">
      <c r="A19" s="1"/>
      <c r="C19" s="17" t="s">
        <v>22</v>
      </c>
      <c r="D19" s="16">
        <v>43191</v>
      </c>
      <c r="E19" s="16" t="s">
        <v>128</v>
      </c>
      <c r="F19" s="17" t="s">
        <v>129</v>
      </c>
      <c r="G19" s="17" t="s">
        <v>138</v>
      </c>
      <c r="H19" s="17" t="s">
        <v>137</v>
      </c>
      <c r="I19" s="18">
        <v>340</v>
      </c>
      <c r="J19" s="19">
        <v>0</v>
      </c>
    </row>
    <row r="20" spans="1:10" ht="20.149999999999999" customHeight="1" x14ac:dyDescent="0.35">
      <c r="A20" s="1"/>
      <c r="C20" s="17" t="s">
        <v>22</v>
      </c>
      <c r="D20" s="16">
        <v>43191</v>
      </c>
      <c r="E20" s="16" t="s">
        <v>128</v>
      </c>
      <c r="F20" s="17" t="s">
        <v>133</v>
      </c>
      <c r="G20" s="17" t="s">
        <v>130</v>
      </c>
      <c r="H20" s="17" t="s">
        <v>132</v>
      </c>
      <c r="I20" s="18">
        <v>785</v>
      </c>
      <c r="J20" s="19">
        <v>160.29317073170731</v>
      </c>
    </row>
    <row r="21" spans="1:10" ht="20.149999999999999" customHeight="1" x14ac:dyDescent="0.35">
      <c r="A21" s="1"/>
      <c r="C21" s="17" t="s">
        <v>22</v>
      </c>
      <c r="D21" s="16">
        <v>43191</v>
      </c>
      <c r="E21" s="16" t="s">
        <v>128</v>
      </c>
      <c r="F21" s="17" t="s">
        <v>136</v>
      </c>
      <c r="G21" s="17" t="s">
        <v>130</v>
      </c>
      <c r="H21" s="17" t="s">
        <v>132</v>
      </c>
      <c r="I21" s="18">
        <v>215</v>
      </c>
      <c r="J21" s="19">
        <v>125.43414634146343</v>
      </c>
    </row>
    <row r="22" spans="1:10" ht="20.149999999999999" customHeight="1" x14ac:dyDescent="0.35">
      <c r="A22" s="1"/>
      <c r="C22" s="17" t="s">
        <v>22</v>
      </c>
      <c r="D22" s="16">
        <v>43191</v>
      </c>
      <c r="E22" s="16" t="s">
        <v>128</v>
      </c>
      <c r="F22" s="17" t="s">
        <v>139</v>
      </c>
      <c r="G22" s="17" t="s">
        <v>130</v>
      </c>
      <c r="H22" s="17" t="s">
        <v>131</v>
      </c>
      <c r="I22" s="18">
        <v>573</v>
      </c>
      <c r="J22" s="19">
        <v>396.97719512195124</v>
      </c>
    </row>
    <row r="23" spans="1:10" ht="20.149999999999999" customHeight="1" x14ac:dyDescent="0.35">
      <c r="A23" s="1"/>
      <c r="C23" s="17" t="s">
        <v>22</v>
      </c>
      <c r="D23" s="16">
        <v>43191</v>
      </c>
      <c r="E23" s="16" t="s">
        <v>128</v>
      </c>
      <c r="F23" s="17" t="s">
        <v>133</v>
      </c>
      <c r="G23" s="17" t="s">
        <v>130</v>
      </c>
      <c r="H23" s="17" t="s">
        <v>131</v>
      </c>
      <c r="I23" s="18">
        <v>994</v>
      </c>
      <c r="J23" s="19">
        <v>260.96136585365855</v>
      </c>
    </row>
    <row r="24" spans="1:10" ht="20.149999999999999" customHeight="1" x14ac:dyDescent="0.35">
      <c r="A24" s="1"/>
      <c r="C24" s="17" t="s">
        <v>22</v>
      </c>
      <c r="D24" s="16">
        <v>43191</v>
      </c>
      <c r="E24" s="16" t="s">
        <v>128</v>
      </c>
      <c r="F24" s="17" t="s">
        <v>129</v>
      </c>
      <c r="G24" s="17" t="s">
        <v>130</v>
      </c>
      <c r="H24" s="17" t="s">
        <v>131</v>
      </c>
      <c r="I24" s="18">
        <v>876</v>
      </c>
      <c r="J24" s="19">
        <v>319.41951219512202</v>
      </c>
    </row>
    <row r="25" spans="1:10" ht="20.149999999999999" customHeight="1" x14ac:dyDescent="0.35">
      <c r="A25" s="1"/>
      <c r="C25" s="17" t="s">
        <v>22</v>
      </c>
      <c r="D25" s="16">
        <v>43191</v>
      </c>
      <c r="E25" s="16" t="s">
        <v>128</v>
      </c>
      <c r="F25" s="17" t="s">
        <v>139</v>
      </c>
      <c r="G25" s="17" t="s">
        <v>138</v>
      </c>
      <c r="H25" s="17" t="s">
        <v>131</v>
      </c>
      <c r="I25" s="18">
        <v>985</v>
      </c>
      <c r="J25" s="19">
        <v>668.04621951219508</v>
      </c>
    </row>
    <row r="26" spans="1:10" ht="20.149999999999999" customHeight="1" x14ac:dyDescent="0.35">
      <c r="A26" s="1"/>
      <c r="C26" s="17" t="s">
        <v>22</v>
      </c>
      <c r="D26" s="16">
        <v>43191</v>
      </c>
      <c r="E26" s="16" t="s">
        <v>128</v>
      </c>
      <c r="F26" s="17" t="s">
        <v>136</v>
      </c>
      <c r="G26" s="17" t="s">
        <v>138</v>
      </c>
      <c r="H26" s="17" t="s">
        <v>131</v>
      </c>
      <c r="I26" s="18">
        <v>763</v>
      </c>
      <c r="J26" s="19">
        <v>0</v>
      </c>
    </row>
    <row r="27" spans="1:10" ht="20.149999999999999" customHeight="1" x14ac:dyDescent="0.35">
      <c r="A27" s="1"/>
      <c r="C27" s="17" t="s">
        <v>22</v>
      </c>
      <c r="D27" s="16">
        <v>43191</v>
      </c>
      <c r="E27" s="16" t="s">
        <v>128</v>
      </c>
      <c r="F27" s="17" t="s">
        <v>139</v>
      </c>
      <c r="G27" s="17" t="s">
        <v>138</v>
      </c>
      <c r="H27" s="17" t="s">
        <v>131</v>
      </c>
      <c r="I27" s="18">
        <v>317</v>
      </c>
      <c r="J27" s="19">
        <v>208.06024390243903</v>
      </c>
    </row>
    <row r="28" spans="1:10" ht="20.149999999999999" customHeight="1" x14ac:dyDescent="0.35">
      <c r="A28" s="1"/>
      <c r="C28" s="17" t="s">
        <v>22</v>
      </c>
      <c r="D28" s="16">
        <v>43191</v>
      </c>
      <c r="E28" s="16" t="s">
        <v>128</v>
      </c>
      <c r="F28" s="17" t="s">
        <v>133</v>
      </c>
      <c r="G28" s="17" t="s">
        <v>130</v>
      </c>
      <c r="H28" s="17" t="s">
        <v>137</v>
      </c>
      <c r="I28" s="18">
        <v>414</v>
      </c>
      <c r="J28" s="19">
        <v>126.80517073170731</v>
      </c>
    </row>
    <row r="29" spans="1:10" ht="20.149999999999999" customHeight="1" x14ac:dyDescent="0.35">
      <c r="A29" s="1"/>
      <c r="C29" s="17" t="s">
        <v>22</v>
      </c>
      <c r="D29" s="16">
        <v>43191</v>
      </c>
      <c r="E29" s="16" t="s">
        <v>128</v>
      </c>
      <c r="F29" s="17" t="s">
        <v>139</v>
      </c>
      <c r="G29" s="17" t="s">
        <v>130</v>
      </c>
      <c r="H29" s="17" t="s">
        <v>137</v>
      </c>
      <c r="I29" s="18">
        <v>143</v>
      </c>
      <c r="J29" s="19">
        <v>60.485512195121949</v>
      </c>
    </row>
    <row r="30" spans="1:10" ht="20.149999999999999" customHeight="1" x14ac:dyDescent="0.35">
      <c r="A30" s="1"/>
      <c r="C30" s="17" t="s">
        <v>22</v>
      </c>
      <c r="D30" s="16">
        <v>43191</v>
      </c>
      <c r="E30" s="16" t="s">
        <v>128</v>
      </c>
      <c r="F30" s="17" t="s">
        <v>133</v>
      </c>
      <c r="G30" s="17" t="s">
        <v>138</v>
      </c>
      <c r="H30" s="17" t="s">
        <v>137</v>
      </c>
      <c r="I30" s="18">
        <v>976</v>
      </c>
      <c r="J30" s="19">
        <v>56.941268292682935</v>
      </c>
    </row>
    <row r="31" spans="1:10" ht="20.149999999999999" customHeight="1" x14ac:dyDescent="0.35">
      <c r="A31" s="1"/>
      <c r="C31" s="17" t="s">
        <v>22</v>
      </c>
      <c r="D31" s="16">
        <v>43191</v>
      </c>
      <c r="E31" s="16" t="s">
        <v>128</v>
      </c>
      <c r="F31" s="17" t="s">
        <v>129</v>
      </c>
      <c r="G31" s="17" t="s">
        <v>138</v>
      </c>
      <c r="H31" s="17" t="s">
        <v>137</v>
      </c>
      <c r="I31" s="18">
        <v>657</v>
      </c>
      <c r="J31" s="19">
        <v>114.99102439024391</v>
      </c>
    </row>
    <row r="32" spans="1:10" ht="20.149999999999999" customHeight="1" x14ac:dyDescent="0.35">
      <c r="A32" s="1"/>
      <c r="C32" s="17" t="s">
        <v>22</v>
      </c>
      <c r="D32" s="16">
        <v>43191</v>
      </c>
      <c r="E32" s="16" t="s">
        <v>128</v>
      </c>
      <c r="F32" s="17" t="s">
        <v>136</v>
      </c>
      <c r="G32" s="17" t="s">
        <v>138</v>
      </c>
      <c r="H32" s="17" t="s">
        <v>137</v>
      </c>
      <c r="I32" s="18">
        <v>203</v>
      </c>
      <c r="J32" s="19">
        <v>100.66819512195123</v>
      </c>
    </row>
    <row r="33" spans="1:10" ht="20.149999999999999" customHeight="1" x14ac:dyDescent="0.35">
      <c r="A33" s="1"/>
      <c r="C33" s="17" t="s">
        <v>22</v>
      </c>
      <c r="D33" s="16">
        <v>43191</v>
      </c>
      <c r="E33" s="16" t="s">
        <v>128</v>
      </c>
      <c r="F33" s="17" t="s">
        <v>139</v>
      </c>
      <c r="G33" s="17" t="s">
        <v>130</v>
      </c>
      <c r="H33" s="17" t="s">
        <v>132</v>
      </c>
      <c r="I33" s="18">
        <v>767</v>
      </c>
      <c r="J33" s="19">
        <v>548.16180487804877</v>
      </c>
    </row>
    <row r="34" spans="1:10" ht="20.149999999999999" customHeight="1" x14ac:dyDescent="0.35">
      <c r="A34" s="1"/>
      <c r="C34" s="17" t="s">
        <v>22</v>
      </c>
      <c r="D34" s="16">
        <v>43191</v>
      </c>
      <c r="E34" s="16" t="s">
        <v>128</v>
      </c>
      <c r="F34" s="17" t="s">
        <v>129</v>
      </c>
      <c r="G34" s="17" t="s">
        <v>130</v>
      </c>
      <c r="H34" s="17" t="s">
        <v>132</v>
      </c>
      <c r="I34" s="18">
        <v>318</v>
      </c>
      <c r="J34" s="19">
        <v>208.71658536585369</v>
      </c>
    </row>
    <row r="35" spans="1:10" ht="20.149999999999999" customHeight="1" x14ac:dyDescent="0.35">
      <c r="A35" s="1"/>
      <c r="C35" s="17" t="s">
        <v>23</v>
      </c>
      <c r="D35" s="16">
        <v>43221</v>
      </c>
      <c r="E35" s="16" t="s">
        <v>128</v>
      </c>
      <c r="F35" s="17" t="s">
        <v>129</v>
      </c>
      <c r="G35" s="17" t="s">
        <v>130</v>
      </c>
      <c r="H35" s="17" t="s">
        <v>131</v>
      </c>
      <c r="I35" s="18">
        <v>856</v>
      </c>
      <c r="J35" s="19">
        <v>864.35121951219537</v>
      </c>
    </row>
    <row r="36" spans="1:10" ht="20.149999999999999" customHeight="1" x14ac:dyDescent="0.35">
      <c r="A36" s="1"/>
      <c r="C36" s="17" t="s">
        <v>23</v>
      </c>
      <c r="D36" s="16">
        <v>43221</v>
      </c>
      <c r="E36" s="16" t="s">
        <v>128</v>
      </c>
      <c r="F36" s="17" t="s">
        <v>133</v>
      </c>
      <c r="G36" s="17" t="s">
        <v>130</v>
      </c>
      <c r="H36" s="17" t="s">
        <v>131</v>
      </c>
      <c r="I36" s="18">
        <v>196</v>
      </c>
      <c r="J36" s="19">
        <v>171.5239024390244</v>
      </c>
    </row>
    <row r="37" spans="1:10" ht="20.149999999999999" customHeight="1" x14ac:dyDescent="0.35">
      <c r="A37" s="1"/>
      <c r="C37" s="17" t="s">
        <v>23</v>
      </c>
      <c r="D37" s="16">
        <v>43221</v>
      </c>
      <c r="E37" s="16" t="s">
        <v>128</v>
      </c>
      <c r="F37" s="17" t="s">
        <v>136</v>
      </c>
      <c r="G37" s="17" t="s">
        <v>130</v>
      </c>
      <c r="H37" s="17" t="s">
        <v>131</v>
      </c>
      <c r="I37" s="18">
        <v>242</v>
      </c>
      <c r="J37" s="19">
        <v>206.34926829268295</v>
      </c>
    </row>
    <row r="38" spans="1:10" ht="20.149999999999999" customHeight="1" x14ac:dyDescent="0.35">
      <c r="A38" s="1"/>
      <c r="C38" s="17" t="s">
        <v>23</v>
      </c>
      <c r="D38" s="16">
        <v>43221</v>
      </c>
      <c r="E38" s="16" t="s">
        <v>128</v>
      </c>
      <c r="F38" s="17" t="s">
        <v>133</v>
      </c>
      <c r="G38" s="17" t="s">
        <v>138</v>
      </c>
      <c r="H38" s="17" t="s">
        <v>131</v>
      </c>
      <c r="I38" s="18">
        <v>904</v>
      </c>
      <c r="J38" s="19">
        <v>344.84292682926827</v>
      </c>
    </row>
    <row r="39" spans="1:10" ht="20.149999999999999" customHeight="1" x14ac:dyDescent="0.35">
      <c r="A39" s="1"/>
      <c r="C39" s="17" t="s">
        <v>23</v>
      </c>
      <c r="D39" s="16">
        <v>43221</v>
      </c>
      <c r="E39" s="16" t="s">
        <v>128</v>
      </c>
      <c r="F39" s="17" t="s">
        <v>129</v>
      </c>
      <c r="G39" s="17" t="s">
        <v>138</v>
      </c>
      <c r="H39" s="17" t="s">
        <v>131</v>
      </c>
      <c r="I39" s="18">
        <v>106</v>
      </c>
      <c r="J39" s="19">
        <v>95.141463414634146</v>
      </c>
    </row>
    <row r="40" spans="1:10" ht="20.149999999999999" customHeight="1" x14ac:dyDescent="0.35">
      <c r="A40" s="1"/>
      <c r="C40" s="17" t="s">
        <v>23</v>
      </c>
      <c r="D40" s="16">
        <v>43221</v>
      </c>
      <c r="E40" s="16" t="s">
        <v>128</v>
      </c>
      <c r="F40" s="17" t="s">
        <v>139</v>
      </c>
      <c r="G40" s="17" t="s">
        <v>138</v>
      </c>
      <c r="H40" s="17" t="s">
        <v>131</v>
      </c>
      <c r="I40" s="18">
        <v>626</v>
      </c>
      <c r="J40" s="19">
        <v>365.21756097560973</v>
      </c>
    </row>
    <row r="41" spans="1:10" ht="20.149999999999999" customHeight="1" x14ac:dyDescent="0.35">
      <c r="A41" s="1"/>
      <c r="C41" s="17" t="s">
        <v>23</v>
      </c>
      <c r="D41" s="16">
        <v>43221</v>
      </c>
      <c r="E41" s="16" t="s">
        <v>128</v>
      </c>
      <c r="F41" s="17" t="s">
        <v>139</v>
      </c>
      <c r="G41" s="17" t="s">
        <v>130</v>
      </c>
      <c r="H41" s="17" t="s">
        <v>134</v>
      </c>
      <c r="I41" s="18">
        <v>573</v>
      </c>
      <c r="J41" s="19">
        <v>32.143902439024401</v>
      </c>
    </row>
    <row r="42" spans="1:10" ht="20.149999999999999" customHeight="1" x14ac:dyDescent="0.35">
      <c r="A42" s="1"/>
      <c r="C42" s="17" t="s">
        <v>23</v>
      </c>
      <c r="D42" s="16">
        <v>43221</v>
      </c>
      <c r="E42" s="16" t="s">
        <v>128</v>
      </c>
      <c r="F42" s="17" t="s">
        <v>129</v>
      </c>
      <c r="G42" s="17" t="s">
        <v>130</v>
      </c>
      <c r="H42" s="17" t="s">
        <v>134</v>
      </c>
      <c r="I42" s="18">
        <v>780</v>
      </c>
      <c r="J42" s="19">
        <v>8.7512195121951208</v>
      </c>
    </row>
    <row r="43" spans="1:10" ht="20.149999999999999" customHeight="1" x14ac:dyDescent="0.35">
      <c r="A43" s="1"/>
      <c r="C43" s="17" t="s">
        <v>23</v>
      </c>
      <c r="D43" s="16">
        <v>43221</v>
      </c>
      <c r="E43" s="16" t="s">
        <v>128</v>
      </c>
      <c r="F43" s="17" t="s">
        <v>133</v>
      </c>
      <c r="G43" s="17" t="s">
        <v>130</v>
      </c>
      <c r="H43" s="17" t="s">
        <v>134</v>
      </c>
      <c r="I43" s="18">
        <v>832</v>
      </c>
      <c r="J43" s="19">
        <v>186.69268292682926</v>
      </c>
    </row>
    <row r="44" spans="1:10" ht="20.149999999999999" customHeight="1" x14ac:dyDescent="0.35">
      <c r="A44" s="1"/>
      <c r="C44" s="17" t="s">
        <v>23</v>
      </c>
      <c r="D44" s="16">
        <v>43221</v>
      </c>
      <c r="E44" s="16" t="s">
        <v>128</v>
      </c>
      <c r="F44" s="17" t="s">
        <v>136</v>
      </c>
      <c r="G44" s="17" t="s">
        <v>138</v>
      </c>
      <c r="H44" s="17" t="s">
        <v>134</v>
      </c>
      <c r="I44" s="18">
        <v>666</v>
      </c>
      <c r="J44" s="19">
        <v>597.77560975609754</v>
      </c>
    </row>
    <row r="45" spans="1:10" ht="20.149999999999999" customHeight="1" x14ac:dyDescent="0.35">
      <c r="A45" s="1"/>
      <c r="C45" s="17" t="s">
        <v>23</v>
      </c>
      <c r="D45" s="16">
        <v>43221</v>
      </c>
      <c r="E45" s="16" t="s">
        <v>128</v>
      </c>
      <c r="F45" s="17" t="s">
        <v>129</v>
      </c>
      <c r="G45" s="17" t="s">
        <v>138</v>
      </c>
      <c r="H45" s="17" t="s">
        <v>134</v>
      </c>
      <c r="I45" s="18">
        <v>847</v>
      </c>
      <c r="J45" s="19">
        <v>798.24585365853648</v>
      </c>
    </row>
    <row r="46" spans="1:10" ht="20.149999999999999" customHeight="1" x14ac:dyDescent="0.35">
      <c r="A46" s="1"/>
      <c r="C46" s="17" t="s">
        <v>23</v>
      </c>
      <c r="D46" s="16">
        <v>43221</v>
      </c>
      <c r="E46" s="16" t="s">
        <v>128</v>
      </c>
      <c r="F46" s="17" t="s">
        <v>139</v>
      </c>
      <c r="G46" s="17" t="s">
        <v>138</v>
      </c>
      <c r="H46" s="17" t="s">
        <v>134</v>
      </c>
      <c r="I46" s="18">
        <v>410</v>
      </c>
      <c r="J46" s="19">
        <v>92</v>
      </c>
    </row>
    <row r="47" spans="1:10" ht="20.149999999999999" customHeight="1" x14ac:dyDescent="0.35">
      <c r="A47" s="1"/>
      <c r="C47" s="17" t="s">
        <v>23</v>
      </c>
      <c r="D47" s="16">
        <v>43221</v>
      </c>
      <c r="E47" s="16" t="s">
        <v>128</v>
      </c>
      <c r="F47" s="17" t="s">
        <v>136</v>
      </c>
      <c r="G47" s="17" t="s">
        <v>130</v>
      </c>
      <c r="H47" s="17" t="s">
        <v>137</v>
      </c>
      <c r="I47" s="18">
        <v>906</v>
      </c>
      <c r="J47" s="19">
        <v>101.64878048780488</v>
      </c>
    </row>
    <row r="48" spans="1:10" ht="20.149999999999999" customHeight="1" x14ac:dyDescent="0.35">
      <c r="A48" s="1"/>
      <c r="C48" s="17" t="s">
        <v>23</v>
      </c>
      <c r="D48" s="16">
        <v>43221</v>
      </c>
      <c r="E48" s="16" t="s">
        <v>128</v>
      </c>
      <c r="F48" s="17" t="s">
        <v>129</v>
      </c>
      <c r="G48" s="17" t="s">
        <v>130</v>
      </c>
      <c r="H48" s="17" t="s">
        <v>137</v>
      </c>
      <c r="I48" s="18">
        <v>239</v>
      </c>
      <c r="J48" s="19">
        <v>193.06536585365856</v>
      </c>
    </row>
    <row r="49" spans="1:10" ht="20.149999999999999" customHeight="1" x14ac:dyDescent="0.35">
      <c r="A49" s="1"/>
      <c r="C49" s="17" t="s">
        <v>23</v>
      </c>
      <c r="D49" s="16">
        <v>43221</v>
      </c>
      <c r="E49" s="16" t="s">
        <v>128</v>
      </c>
      <c r="F49" s="17" t="s">
        <v>133</v>
      </c>
      <c r="G49" s="17" t="s">
        <v>130</v>
      </c>
      <c r="H49" s="17" t="s">
        <v>137</v>
      </c>
      <c r="I49" s="18">
        <v>711</v>
      </c>
      <c r="J49" s="19">
        <v>287.17463414634142</v>
      </c>
    </row>
    <row r="50" spans="1:10" ht="20.149999999999999" customHeight="1" x14ac:dyDescent="0.35">
      <c r="A50" s="1"/>
      <c r="C50" s="17" t="s">
        <v>23</v>
      </c>
      <c r="D50" s="16">
        <v>43221</v>
      </c>
      <c r="E50" s="16" t="s">
        <v>128</v>
      </c>
      <c r="F50" s="17" t="s">
        <v>139</v>
      </c>
      <c r="G50" s="17" t="s">
        <v>138</v>
      </c>
      <c r="H50" s="17" t="s">
        <v>137</v>
      </c>
      <c r="I50" s="18">
        <v>808</v>
      </c>
      <c r="J50" s="19">
        <v>126.91512195121952</v>
      </c>
    </row>
    <row r="51" spans="1:10" ht="20.149999999999999" customHeight="1" x14ac:dyDescent="0.35">
      <c r="A51" s="15"/>
      <c r="C51" s="17" t="s">
        <v>23</v>
      </c>
      <c r="D51" s="16">
        <v>43221</v>
      </c>
      <c r="E51" s="16" t="s">
        <v>128</v>
      </c>
      <c r="F51" s="17" t="s">
        <v>139</v>
      </c>
      <c r="G51" s="17" t="s">
        <v>138</v>
      </c>
      <c r="H51" s="17" t="s">
        <v>137</v>
      </c>
      <c r="I51" s="18">
        <v>686</v>
      </c>
      <c r="J51" s="19">
        <v>384.82926829268297</v>
      </c>
    </row>
    <row r="52" spans="1:10" ht="20.149999999999999" customHeight="1" x14ac:dyDescent="0.35">
      <c r="C52" s="17" t="s">
        <v>23</v>
      </c>
      <c r="D52" s="16">
        <v>43221</v>
      </c>
      <c r="E52" s="16" t="s">
        <v>128</v>
      </c>
      <c r="F52" s="17" t="s">
        <v>129</v>
      </c>
      <c r="G52" s="17" t="s">
        <v>138</v>
      </c>
      <c r="H52" s="17" t="s">
        <v>137</v>
      </c>
      <c r="I52" s="18">
        <v>173</v>
      </c>
      <c r="J52" s="19">
        <v>0</v>
      </c>
    </row>
    <row r="53" spans="1:10" ht="20.149999999999999" customHeight="1" x14ac:dyDescent="0.35">
      <c r="C53" s="17" t="s">
        <v>23</v>
      </c>
      <c r="D53" s="16">
        <v>43221</v>
      </c>
      <c r="E53" s="16" t="s">
        <v>128</v>
      </c>
      <c r="F53" s="17" t="s">
        <v>133</v>
      </c>
      <c r="G53" s="17" t="s">
        <v>130</v>
      </c>
      <c r="H53" s="17" t="s">
        <v>132</v>
      </c>
      <c r="I53" s="18">
        <v>865</v>
      </c>
      <c r="J53" s="19">
        <v>553.17804878048776</v>
      </c>
    </row>
    <row r="54" spans="1:10" ht="20.149999999999999" customHeight="1" x14ac:dyDescent="0.35">
      <c r="C54" s="17" t="s">
        <v>23</v>
      </c>
      <c r="D54" s="16">
        <v>43221</v>
      </c>
      <c r="E54" s="16" t="s">
        <v>128</v>
      </c>
      <c r="F54" s="17" t="s">
        <v>136</v>
      </c>
      <c r="G54" s="17" t="s">
        <v>130</v>
      </c>
      <c r="H54" s="17" t="s">
        <v>132</v>
      </c>
      <c r="I54" s="18">
        <v>753</v>
      </c>
      <c r="J54" s="19">
        <v>439.31121951219518</v>
      </c>
    </row>
    <row r="55" spans="1:10" ht="20.149999999999999" customHeight="1" x14ac:dyDescent="0.35">
      <c r="C55" s="17" t="s">
        <v>23</v>
      </c>
      <c r="D55" s="16">
        <v>43221</v>
      </c>
      <c r="E55" s="16" t="s">
        <v>128</v>
      </c>
      <c r="F55" s="17" t="s">
        <v>139</v>
      </c>
      <c r="G55" s="17" t="s">
        <v>130</v>
      </c>
      <c r="H55" s="17" t="s">
        <v>131</v>
      </c>
      <c r="I55" s="18">
        <v>905</v>
      </c>
      <c r="J55" s="19">
        <v>192.91951219512194</v>
      </c>
    </row>
    <row r="56" spans="1:10" ht="20.149999999999999" customHeight="1" x14ac:dyDescent="0.35">
      <c r="C56" s="17" t="s">
        <v>23</v>
      </c>
      <c r="D56" s="16">
        <v>43221</v>
      </c>
      <c r="E56" s="16" t="s">
        <v>128</v>
      </c>
      <c r="F56" s="17" t="s">
        <v>133</v>
      </c>
      <c r="G56" s="17" t="s">
        <v>130</v>
      </c>
      <c r="H56" s="17" t="s">
        <v>131</v>
      </c>
      <c r="I56" s="18">
        <v>231</v>
      </c>
      <c r="J56" s="19">
        <v>199.56146341463412</v>
      </c>
    </row>
    <row r="57" spans="1:10" ht="20.149999999999999" customHeight="1" x14ac:dyDescent="0.35">
      <c r="C57" s="17" t="s">
        <v>23</v>
      </c>
      <c r="D57" s="16">
        <v>43221</v>
      </c>
      <c r="E57" s="16" t="s">
        <v>128</v>
      </c>
      <c r="F57" s="17" t="s">
        <v>139</v>
      </c>
      <c r="G57" s="17" t="s">
        <v>130</v>
      </c>
      <c r="H57" s="17" t="s">
        <v>132</v>
      </c>
      <c r="I57" s="18">
        <v>647</v>
      </c>
      <c r="J57" s="19">
        <v>696.86634146341453</v>
      </c>
    </row>
    <row r="58" spans="1:10" ht="20.149999999999999" customHeight="1" x14ac:dyDescent="0.35">
      <c r="C58" s="17" t="s">
        <v>23</v>
      </c>
      <c r="D58" s="16">
        <v>43221</v>
      </c>
      <c r="E58" s="16" t="s">
        <v>128</v>
      </c>
      <c r="F58" s="17" t="s">
        <v>129</v>
      </c>
      <c r="G58" s="17" t="s">
        <v>130</v>
      </c>
      <c r="H58" s="17" t="s">
        <v>132</v>
      </c>
      <c r="I58" s="18">
        <v>428</v>
      </c>
      <c r="J58" s="19">
        <v>432.17560975609769</v>
      </c>
    </row>
    <row r="59" spans="1:10" ht="20.149999999999999" customHeight="1" x14ac:dyDescent="0.35">
      <c r="C59" s="17" t="s">
        <v>24</v>
      </c>
      <c r="D59" s="16">
        <v>43252</v>
      </c>
      <c r="E59" s="16" t="s">
        <v>128</v>
      </c>
      <c r="F59" s="17" t="s">
        <v>129</v>
      </c>
      <c r="G59" s="17" t="s">
        <v>130</v>
      </c>
      <c r="H59" s="17" t="s">
        <v>131</v>
      </c>
      <c r="I59" s="18">
        <v>361</v>
      </c>
      <c r="J59" s="19">
        <v>324.01951219512199</v>
      </c>
    </row>
    <row r="60" spans="1:10" ht="20.149999999999999" customHeight="1" x14ac:dyDescent="0.35">
      <c r="C60" s="17" t="s">
        <v>24</v>
      </c>
      <c r="D60" s="16">
        <v>43252</v>
      </c>
      <c r="E60" s="16" t="s">
        <v>128</v>
      </c>
      <c r="F60" s="17" t="s">
        <v>133</v>
      </c>
      <c r="G60" s="17" t="s">
        <v>130</v>
      </c>
      <c r="H60" s="17" t="s">
        <v>131</v>
      </c>
      <c r="I60" s="18">
        <v>488</v>
      </c>
      <c r="J60" s="19">
        <v>306.6068292682927</v>
      </c>
    </row>
    <row r="61" spans="1:10" ht="20.149999999999999" customHeight="1" x14ac:dyDescent="0.35">
      <c r="C61" s="17" t="s">
        <v>24</v>
      </c>
      <c r="D61" s="16">
        <v>43252</v>
      </c>
      <c r="E61" s="16" t="s">
        <v>128</v>
      </c>
      <c r="F61" s="17" t="s">
        <v>136</v>
      </c>
      <c r="G61" s="17" t="s">
        <v>130</v>
      </c>
      <c r="H61" s="17" t="s">
        <v>131</v>
      </c>
      <c r="I61" s="18">
        <v>775</v>
      </c>
      <c r="J61" s="19">
        <v>599.96341463414637</v>
      </c>
    </row>
    <row r="62" spans="1:10" ht="20.149999999999999" customHeight="1" x14ac:dyDescent="0.35">
      <c r="C62" s="17" t="s">
        <v>24</v>
      </c>
      <c r="D62" s="16">
        <v>43252</v>
      </c>
      <c r="E62" s="16" t="s">
        <v>128</v>
      </c>
      <c r="F62" s="17" t="s">
        <v>133</v>
      </c>
      <c r="G62" s="17" t="s">
        <v>138</v>
      </c>
      <c r="H62" s="17" t="s">
        <v>131</v>
      </c>
      <c r="I62" s="18">
        <v>162</v>
      </c>
      <c r="J62" s="19">
        <v>63.614634146341466</v>
      </c>
    </row>
    <row r="63" spans="1:10" ht="20.149999999999999" customHeight="1" x14ac:dyDescent="0.35">
      <c r="C63" s="17" t="s">
        <v>24</v>
      </c>
      <c r="D63" s="16">
        <v>43252</v>
      </c>
      <c r="E63" s="16" t="s">
        <v>128</v>
      </c>
      <c r="F63" s="17" t="s">
        <v>129</v>
      </c>
      <c r="G63" s="17" t="s">
        <v>138</v>
      </c>
      <c r="H63" s="17" t="s">
        <v>131</v>
      </c>
      <c r="I63" s="18">
        <v>780</v>
      </c>
      <c r="J63" s="19">
        <v>175.02439024390245</v>
      </c>
    </row>
    <row r="64" spans="1:10" ht="20.149999999999999" customHeight="1" x14ac:dyDescent="0.35">
      <c r="C64" s="17" t="s">
        <v>24</v>
      </c>
      <c r="D64" s="16">
        <v>43252</v>
      </c>
      <c r="E64" s="16" t="s">
        <v>128</v>
      </c>
      <c r="F64" s="17" t="s">
        <v>139</v>
      </c>
      <c r="G64" s="17" t="s">
        <v>138</v>
      </c>
      <c r="H64" s="17" t="s">
        <v>131</v>
      </c>
      <c r="I64" s="18">
        <v>238</v>
      </c>
      <c r="J64" s="19">
        <v>138.85268292682929</v>
      </c>
    </row>
    <row r="65" spans="3:10" ht="20.149999999999999" customHeight="1" x14ac:dyDescent="0.35">
      <c r="C65" s="17" t="s">
        <v>24</v>
      </c>
      <c r="D65" s="16">
        <v>43252</v>
      </c>
      <c r="E65" s="16" t="s">
        <v>128</v>
      </c>
      <c r="F65" s="17" t="s">
        <v>139</v>
      </c>
      <c r="G65" s="17" t="s">
        <v>130</v>
      </c>
      <c r="H65" s="17" t="s">
        <v>134</v>
      </c>
      <c r="I65" s="18">
        <v>333</v>
      </c>
      <c r="J65" s="19">
        <v>93.402439024390247</v>
      </c>
    </row>
    <row r="66" spans="3:10" ht="20.149999999999999" customHeight="1" x14ac:dyDescent="0.35">
      <c r="C66" s="17" t="s">
        <v>24</v>
      </c>
      <c r="D66" s="16">
        <v>43252</v>
      </c>
      <c r="E66" s="16" t="s">
        <v>128</v>
      </c>
      <c r="F66" s="17" t="s">
        <v>129</v>
      </c>
      <c r="G66" s="17" t="s">
        <v>130</v>
      </c>
      <c r="H66" s="17" t="s">
        <v>134</v>
      </c>
      <c r="I66" s="18">
        <v>375</v>
      </c>
      <c r="J66" s="19">
        <v>12.621951219512196</v>
      </c>
    </row>
    <row r="67" spans="3:10" ht="20.149999999999999" customHeight="1" x14ac:dyDescent="0.35">
      <c r="C67" s="17" t="s">
        <v>24</v>
      </c>
      <c r="D67" s="16">
        <v>43252</v>
      </c>
      <c r="E67" s="16" t="s">
        <v>128</v>
      </c>
      <c r="F67" s="17" t="s">
        <v>133</v>
      </c>
      <c r="G67" s="17" t="s">
        <v>130</v>
      </c>
      <c r="H67" s="17" t="s">
        <v>134</v>
      </c>
      <c r="I67" s="18">
        <v>780</v>
      </c>
      <c r="J67" s="19">
        <v>175.0243902439025</v>
      </c>
    </row>
    <row r="68" spans="3:10" ht="20.149999999999999" customHeight="1" x14ac:dyDescent="0.35">
      <c r="C68" s="17" t="s">
        <v>24</v>
      </c>
      <c r="D68" s="16">
        <v>43252</v>
      </c>
      <c r="E68" s="16" t="s">
        <v>128</v>
      </c>
      <c r="F68" s="17" t="s">
        <v>136</v>
      </c>
      <c r="G68" s="17" t="s">
        <v>138</v>
      </c>
      <c r="H68" s="17" t="s">
        <v>134</v>
      </c>
      <c r="I68" s="18">
        <v>573</v>
      </c>
      <c r="J68" s="19">
        <v>610.73414634146332</v>
      </c>
    </row>
    <row r="69" spans="3:10" ht="20.149999999999999" customHeight="1" x14ac:dyDescent="0.35">
      <c r="C69" s="17" t="s">
        <v>24</v>
      </c>
      <c r="D69" s="16">
        <v>43252</v>
      </c>
      <c r="E69" s="16" t="s">
        <v>128</v>
      </c>
      <c r="F69" s="17" t="s">
        <v>129</v>
      </c>
      <c r="G69" s="17" t="s">
        <v>138</v>
      </c>
      <c r="H69" s="17" t="s">
        <v>134</v>
      </c>
      <c r="I69" s="18">
        <v>987</v>
      </c>
      <c r="J69" s="19">
        <v>930.18731707317068</v>
      </c>
    </row>
    <row r="70" spans="3:10" ht="20.149999999999999" customHeight="1" x14ac:dyDescent="0.35">
      <c r="C70" s="17" t="s">
        <v>24</v>
      </c>
      <c r="D70" s="16">
        <v>43252</v>
      </c>
      <c r="E70" s="16" t="s">
        <v>128</v>
      </c>
      <c r="F70" s="17" t="s">
        <v>139</v>
      </c>
      <c r="G70" s="17" t="s">
        <v>138</v>
      </c>
      <c r="H70" s="17" t="s">
        <v>134</v>
      </c>
      <c r="I70" s="18">
        <v>967</v>
      </c>
      <c r="J70" s="19">
        <v>650.95609756097554</v>
      </c>
    </row>
    <row r="71" spans="3:10" ht="20.149999999999999" customHeight="1" x14ac:dyDescent="0.35">
      <c r="C71" s="17" t="s">
        <v>24</v>
      </c>
      <c r="D71" s="16">
        <v>43252</v>
      </c>
      <c r="E71" s="16" t="s">
        <v>128</v>
      </c>
      <c r="F71" s="17" t="s">
        <v>136</v>
      </c>
      <c r="G71" s="17" t="s">
        <v>130</v>
      </c>
      <c r="H71" s="17" t="s">
        <v>137</v>
      </c>
      <c r="I71" s="18">
        <v>980</v>
      </c>
      <c r="J71" s="19">
        <v>901.6</v>
      </c>
    </row>
    <row r="72" spans="3:10" ht="20.149999999999999" customHeight="1" x14ac:dyDescent="0.35">
      <c r="C72" s="17" t="s">
        <v>24</v>
      </c>
      <c r="D72" s="16">
        <v>43252</v>
      </c>
      <c r="E72" s="16" t="s">
        <v>128</v>
      </c>
      <c r="F72" s="17" t="s">
        <v>129</v>
      </c>
      <c r="G72" s="17" t="s">
        <v>130</v>
      </c>
      <c r="H72" s="17" t="s">
        <v>137</v>
      </c>
      <c r="I72" s="18">
        <v>791</v>
      </c>
      <c r="J72" s="19">
        <v>390.4839024390244</v>
      </c>
    </row>
    <row r="73" spans="3:10" ht="20.149999999999999" customHeight="1" x14ac:dyDescent="0.35">
      <c r="C73" s="17" t="s">
        <v>24</v>
      </c>
      <c r="D73" s="16">
        <v>43252</v>
      </c>
      <c r="E73" s="16" t="s">
        <v>128</v>
      </c>
      <c r="F73" s="17" t="s">
        <v>133</v>
      </c>
      <c r="G73" s="17" t="s">
        <v>130</v>
      </c>
      <c r="H73" s="17" t="s">
        <v>137</v>
      </c>
      <c r="I73" s="18">
        <v>367</v>
      </c>
      <c r="J73" s="19">
        <v>317.05219512195123</v>
      </c>
    </row>
    <row r="74" spans="3:10" ht="20.149999999999999" customHeight="1" x14ac:dyDescent="0.35">
      <c r="C74" s="17" t="s">
        <v>24</v>
      </c>
      <c r="D74" s="16">
        <v>43252</v>
      </c>
      <c r="E74" s="16" t="s">
        <v>128</v>
      </c>
      <c r="F74" s="17" t="s">
        <v>139</v>
      </c>
      <c r="G74" s="17" t="s">
        <v>138</v>
      </c>
      <c r="H74" s="17" t="s">
        <v>137</v>
      </c>
      <c r="I74" s="18">
        <v>969</v>
      </c>
      <c r="J74" s="19">
        <v>924.09512195121977</v>
      </c>
    </row>
    <row r="75" spans="3:10" ht="20.149999999999999" customHeight="1" x14ac:dyDescent="0.35">
      <c r="C75" s="17" t="s">
        <v>24</v>
      </c>
      <c r="D75" s="16">
        <v>43252</v>
      </c>
      <c r="E75" s="16" t="s">
        <v>128</v>
      </c>
      <c r="F75" s="17" t="s">
        <v>139</v>
      </c>
      <c r="G75" s="17" t="s">
        <v>138</v>
      </c>
      <c r="H75" s="17" t="s">
        <v>137</v>
      </c>
      <c r="I75" s="18">
        <v>380</v>
      </c>
      <c r="J75" s="19">
        <v>213.17073170731706</v>
      </c>
    </row>
    <row r="76" spans="3:10" ht="20.149999999999999" customHeight="1" x14ac:dyDescent="0.35">
      <c r="C76" s="17" t="s">
        <v>24</v>
      </c>
      <c r="D76" s="16">
        <v>43252</v>
      </c>
      <c r="E76" s="16" t="s">
        <v>128</v>
      </c>
      <c r="F76" s="17" t="s">
        <v>129</v>
      </c>
      <c r="G76" s="17" t="s">
        <v>138</v>
      </c>
      <c r="H76" s="17" t="s">
        <v>137</v>
      </c>
      <c r="I76" s="18">
        <v>111</v>
      </c>
      <c r="J76" s="19">
        <v>93.402439024390247</v>
      </c>
    </row>
    <row r="77" spans="3:10" ht="20.149999999999999" customHeight="1" x14ac:dyDescent="0.35">
      <c r="C77" s="17" t="s">
        <v>24</v>
      </c>
      <c r="D77" s="16">
        <v>43252</v>
      </c>
      <c r="E77" s="16" t="s">
        <v>128</v>
      </c>
      <c r="F77" s="17" t="s">
        <v>133</v>
      </c>
      <c r="G77" s="17" t="s">
        <v>130</v>
      </c>
      <c r="H77" s="17" t="s">
        <v>132</v>
      </c>
      <c r="I77" s="18">
        <v>572</v>
      </c>
      <c r="J77" s="19">
        <v>365.80097560975611</v>
      </c>
    </row>
    <row r="78" spans="3:10" ht="20.149999999999999" customHeight="1" x14ac:dyDescent="0.35">
      <c r="C78" s="17" t="s">
        <v>24</v>
      </c>
      <c r="D78" s="16">
        <v>43252</v>
      </c>
      <c r="E78" s="16" t="s">
        <v>128</v>
      </c>
      <c r="F78" s="17" t="s">
        <v>136</v>
      </c>
      <c r="G78" s="17" t="s">
        <v>130</v>
      </c>
      <c r="H78" s="17" t="s">
        <v>132</v>
      </c>
      <c r="I78" s="18">
        <v>287</v>
      </c>
      <c r="J78" s="19">
        <v>244.72000000000003</v>
      </c>
    </row>
    <row r="79" spans="3:10" ht="20.149999999999999" customHeight="1" x14ac:dyDescent="0.35">
      <c r="C79" s="17" t="s">
        <v>24</v>
      </c>
      <c r="D79" s="16">
        <v>43252</v>
      </c>
      <c r="E79" s="16" t="s">
        <v>128</v>
      </c>
      <c r="F79" s="17" t="s">
        <v>139</v>
      </c>
      <c r="G79" s="17" t="s">
        <v>130</v>
      </c>
      <c r="H79" s="17" t="s">
        <v>131</v>
      </c>
      <c r="I79" s="18">
        <v>143</v>
      </c>
      <c r="J79" s="19">
        <v>152.41707317073167</v>
      </c>
    </row>
    <row r="80" spans="3:10" ht="20.149999999999999" customHeight="1" x14ac:dyDescent="0.35">
      <c r="C80" s="17" t="s">
        <v>24</v>
      </c>
      <c r="D80" s="16">
        <v>43252</v>
      </c>
      <c r="E80" s="16" t="s">
        <v>128</v>
      </c>
      <c r="F80" s="17" t="s">
        <v>133</v>
      </c>
      <c r="G80" s="17" t="s">
        <v>130</v>
      </c>
      <c r="H80" s="17" t="s">
        <v>131</v>
      </c>
      <c r="I80" s="18">
        <v>251</v>
      </c>
      <c r="J80" s="19">
        <v>101.37951219512195</v>
      </c>
    </row>
    <row r="81" spans="3:10" ht="20.149999999999999" customHeight="1" x14ac:dyDescent="0.35">
      <c r="C81" s="17" t="s">
        <v>24</v>
      </c>
      <c r="D81" s="16">
        <v>43252</v>
      </c>
      <c r="E81" s="16" t="s">
        <v>128</v>
      </c>
      <c r="F81" s="17" t="s">
        <v>129</v>
      </c>
      <c r="G81" s="17" t="s">
        <v>130</v>
      </c>
      <c r="H81" s="17" t="s">
        <v>131</v>
      </c>
      <c r="I81" s="18">
        <v>952</v>
      </c>
      <c r="J81" s="19">
        <v>213.61951219512193</v>
      </c>
    </row>
    <row r="82" spans="3:10" ht="20.149999999999999" customHeight="1" x14ac:dyDescent="0.35">
      <c r="C82" s="17" t="s">
        <v>24</v>
      </c>
      <c r="D82" s="16">
        <v>43252</v>
      </c>
      <c r="E82" s="16" t="s">
        <v>128</v>
      </c>
      <c r="F82" s="17" t="s">
        <v>133</v>
      </c>
      <c r="G82" s="17" t="s">
        <v>138</v>
      </c>
      <c r="H82" s="17" t="s">
        <v>137</v>
      </c>
      <c r="I82" s="18">
        <v>360</v>
      </c>
      <c r="J82" s="19">
        <v>32.31219512195122</v>
      </c>
    </row>
    <row r="83" spans="3:10" ht="20.149999999999999" customHeight="1" x14ac:dyDescent="0.35">
      <c r="C83" s="17" t="s">
        <v>24</v>
      </c>
      <c r="D83" s="16">
        <v>43252</v>
      </c>
      <c r="E83" s="16" t="s">
        <v>128</v>
      </c>
      <c r="F83" s="17" t="s">
        <v>129</v>
      </c>
      <c r="G83" s="17" t="s">
        <v>138</v>
      </c>
      <c r="H83" s="17" t="s">
        <v>137</v>
      </c>
      <c r="I83" s="18">
        <v>766</v>
      </c>
      <c r="J83" s="19">
        <v>171.88292682926831</v>
      </c>
    </row>
    <row r="84" spans="3:10" ht="20.149999999999999" customHeight="1" x14ac:dyDescent="0.35">
      <c r="C84" s="17" t="s">
        <v>24</v>
      </c>
      <c r="D84" s="16">
        <v>43252</v>
      </c>
      <c r="E84" s="16" t="s">
        <v>128</v>
      </c>
      <c r="F84" s="17" t="s">
        <v>136</v>
      </c>
      <c r="G84" s="17" t="s">
        <v>138</v>
      </c>
      <c r="H84" s="17" t="s">
        <v>137</v>
      </c>
      <c r="I84" s="18">
        <v>891</v>
      </c>
      <c r="J84" s="19">
        <v>679.76780487804876</v>
      </c>
    </row>
    <row r="85" spans="3:10" ht="20.149999999999999" customHeight="1" x14ac:dyDescent="0.35">
      <c r="C85" s="17" t="s">
        <v>24</v>
      </c>
      <c r="D85" s="16">
        <v>43252</v>
      </c>
      <c r="E85" s="16" t="s">
        <v>128</v>
      </c>
      <c r="F85" s="17" t="s">
        <v>139</v>
      </c>
      <c r="G85" s="17" t="s">
        <v>130</v>
      </c>
      <c r="H85" s="17" t="s">
        <v>132</v>
      </c>
      <c r="I85" s="18">
        <v>185</v>
      </c>
      <c r="J85" s="19">
        <v>199.25853658536585</v>
      </c>
    </row>
    <row r="86" spans="3:10" ht="20.149999999999999" customHeight="1" x14ac:dyDescent="0.35">
      <c r="C86" s="17" t="s">
        <v>24</v>
      </c>
      <c r="D86" s="16">
        <v>43252</v>
      </c>
      <c r="E86" s="16" t="s">
        <v>128</v>
      </c>
      <c r="F86" s="17" t="s">
        <v>129</v>
      </c>
      <c r="G86" s="17" t="s">
        <v>130</v>
      </c>
      <c r="H86" s="17" t="s">
        <v>132</v>
      </c>
      <c r="I86" s="18">
        <v>719</v>
      </c>
      <c r="J86" s="19">
        <v>451.74243902439031</v>
      </c>
    </row>
    <row r="87" spans="3:10" ht="20.149999999999999" customHeight="1" x14ac:dyDescent="0.35">
      <c r="C87" s="17" t="s">
        <v>25</v>
      </c>
      <c r="D87" s="16">
        <v>43282</v>
      </c>
      <c r="E87" s="16" t="s">
        <v>128</v>
      </c>
      <c r="F87" s="17" t="s">
        <v>129</v>
      </c>
      <c r="G87" s="17" t="s">
        <v>130</v>
      </c>
      <c r="H87" s="17" t="s">
        <v>131</v>
      </c>
      <c r="I87" s="18">
        <v>796</v>
      </c>
      <c r="J87" s="19">
        <v>200.9414634146342</v>
      </c>
    </row>
    <row r="88" spans="3:10" ht="20.149999999999999" customHeight="1" x14ac:dyDescent="0.35">
      <c r="C88" s="17" t="s">
        <v>25</v>
      </c>
      <c r="D88" s="16">
        <v>43282</v>
      </c>
      <c r="E88" s="16" t="s">
        <v>128</v>
      </c>
      <c r="F88" s="17" t="s">
        <v>133</v>
      </c>
      <c r="G88" s="17" t="s">
        <v>130</v>
      </c>
      <c r="H88" s="17" t="s">
        <v>131</v>
      </c>
      <c r="I88" s="18">
        <v>881</v>
      </c>
      <c r="J88" s="19">
        <v>385.49121951219519</v>
      </c>
    </row>
    <row r="89" spans="3:10" ht="20.149999999999999" customHeight="1" x14ac:dyDescent="0.35">
      <c r="C89" s="17" t="s">
        <v>25</v>
      </c>
      <c r="D89" s="16">
        <v>43282</v>
      </c>
      <c r="E89" s="16" t="s">
        <v>128</v>
      </c>
      <c r="F89" s="17" t="s">
        <v>136</v>
      </c>
      <c r="G89" s="17" t="s">
        <v>130</v>
      </c>
      <c r="H89" s="17" t="s">
        <v>131</v>
      </c>
      <c r="I89" s="18">
        <v>233</v>
      </c>
      <c r="J89" s="19">
        <v>9.1495121951219502</v>
      </c>
    </row>
    <row r="90" spans="3:10" ht="20.149999999999999" customHeight="1" x14ac:dyDescent="0.35">
      <c r="C90" s="17" t="s">
        <v>25</v>
      </c>
      <c r="D90" s="16">
        <v>43282</v>
      </c>
      <c r="E90" s="16" t="s">
        <v>128</v>
      </c>
      <c r="F90" s="17" t="s">
        <v>133</v>
      </c>
      <c r="G90" s="17" t="s">
        <v>138</v>
      </c>
      <c r="H90" s="17" t="s">
        <v>131</v>
      </c>
      <c r="I90" s="18">
        <v>570</v>
      </c>
      <c r="J90" s="19">
        <v>217.43414634146339</v>
      </c>
    </row>
    <row r="91" spans="3:10" ht="20.149999999999999" customHeight="1" x14ac:dyDescent="0.35">
      <c r="C91" s="17" t="s">
        <v>25</v>
      </c>
      <c r="D91" s="16">
        <v>43282</v>
      </c>
      <c r="E91" s="16" t="s">
        <v>128</v>
      </c>
      <c r="F91" s="17" t="s">
        <v>129</v>
      </c>
      <c r="G91" s="17" t="s">
        <v>138</v>
      </c>
      <c r="H91" s="17" t="s">
        <v>131</v>
      </c>
      <c r="I91" s="18">
        <v>850</v>
      </c>
      <c r="J91" s="19">
        <v>0</v>
      </c>
    </row>
    <row r="92" spans="3:10" ht="20.149999999999999" customHeight="1" x14ac:dyDescent="0.35">
      <c r="C92" s="17" t="s">
        <v>25</v>
      </c>
      <c r="D92" s="16">
        <v>43282</v>
      </c>
      <c r="E92" s="16" t="s">
        <v>128</v>
      </c>
      <c r="F92" s="17" t="s">
        <v>139</v>
      </c>
      <c r="G92" s="17" t="s">
        <v>138</v>
      </c>
      <c r="H92" s="17" t="s">
        <v>131</v>
      </c>
      <c r="I92" s="18">
        <v>255</v>
      </c>
      <c r="J92" s="19">
        <v>108.71707317073171</v>
      </c>
    </row>
    <row r="93" spans="3:10" ht="20.149999999999999" customHeight="1" x14ac:dyDescent="0.35">
      <c r="C93" s="17" t="s">
        <v>25</v>
      </c>
      <c r="D93" s="16">
        <v>43282</v>
      </c>
      <c r="E93" s="16" t="s">
        <v>128</v>
      </c>
      <c r="F93" s="17" t="s">
        <v>139</v>
      </c>
      <c r="G93" s="17" t="s">
        <v>130</v>
      </c>
      <c r="H93" s="17" t="s">
        <v>134</v>
      </c>
      <c r="I93" s="18">
        <v>887</v>
      </c>
      <c r="J93" s="19">
        <v>24.879268292682926</v>
      </c>
    </row>
    <row r="94" spans="3:10" ht="20.149999999999999" customHeight="1" x14ac:dyDescent="0.35">
      <c r="C94" s="17" t="s">
        <v>25</v>
      </c>
      <c r="D94" s="16">
        <v>43282</v>
      </c>
      <c r="E94" s="16" t="s">
        <v>128</v>
      </c>
      <c r="F94" s="17" t="s">
        <v>129</v>
      </c>
      <c r="G94" s="17" t="s">
        <v>130</v>
      </c>
      <c r="H94" s="17" t="s">
        <v>134</v>
      </c>
      <c r="I94" s="18">
        <v>645</v>
      </c>
      <c r="J94" s="19">
        <v>18.091463414634148</v>
      </c>
    </row>
    <row r="95" spans="3:10" ht="20.149999999999999" customHeight="1" x14ac:dyDescent="0.35">
      <c r="C95" s="17" t="s">
        <v>25</v>
      </c>
      <c r="D95" s="16">
        <v>43282</v>
      </c>
      <c r="E95" s="16" t="s">
        <v>128</v>
      </c>
      <c r="F95" s="17" t="s">
        <v>133</v>
      </c>
      <c r="G95" s="17" t="s">
        <v>130</v>
      </c>
      <c r="H95" s="17" t="s">
        <v>134</v>
      </c>
      <c r="I95" s="18">
        <v>579</v>
      </c>
      <c r="J95" s="19">
        <v>64.96097560975609</v>
      </c>
    </row>
    <row r="96" spans="3:10" ht="20.149999999999999" customHeight="1" x14ac:dyDescent="0.35">
      <c r="C96" s="17" t="s">
        <v>25</v>
      </c>
      <c r="D96" s="16">
        <v>43282</v>
      </c>
      <c r="E96" s="16" t="s">
        <v>128</v>
      </c>
      <c r="F96" s="17" t="s">
        <v>136</v>
      </c>
      <c r="G96" s="17" t="s">
        <v>138</v>
      </c>
      <c r="H96" s="17" t="s">
        <v>134</v>
      </c>
      <c r="I96" s="18">
        <v>488</v>
      </c>
      <c r="J96" s="19">
        <v>260.06829268292682</v>
      </c>
    </row>
    <row r="97" spans="3:10" ht="20.149999999999999" customHeight="1" x14ac:dyDescent="0.35">
      <c r="C97" s="17" t="s">
        <v>25</v>
      </c>
      <c r="D97" s="16">
        <v>43282</v>
      </c>
      <c r="E97" s="16" t="s">
        <v>128</v>
      </c>
      <c r="F97" s="17" t="s">
        <v>129</v>
      </c>
      <c r="G97" s="17" t="s">
        <v>138</v>
      </c>
      <c r="H97" s="17" t="s">
        <v>134</v>
      </c>
      <c r="I97" s="18">
        <v>734</v>
      </c>
      <c r="J97" s="19">
        <v>345.87512195121946</v>
      </c>
    </row>
    <row r="98" spans="3:10" ht="20.149999999999999" customHeight="1" x14ac:dyDescent="0.35">
      <c r="C98" s="17" t="s">
        <v>25</v>
      </c>
      <c r="D98" s="16">
        <v>43282</v>
      </c>
      <c r="E98" s="16" t="s">
        <v>128</v>
      </c>
      <c r="F98" s="17" t="s">
        <v>139</v>
      </c>
      <c r="G98" s="17" t="s">
        <v>138</v>
      </c>
      <c r="H98" s="17" t="s">
        <v>134</v>
      </c>
      <c r="I98" s="18">
        <v>288</v>
      </c>
      <c r="J98" s="19">
        <v>96.936585365853645</v>
      </c>
    </row>
    <row r="99" spans="3:10" ht="20.149999999999999" customHeight="1" x14ac:dyDescent="0.35">
      <c r="C99" s="17" t="s">
        <v>25</v>
      </c>
      <c r="D99" s="16">
        <v>43282</v>
      </c>
      <c r="E99" s="16" t="s">
        <v>128</v>
      </c>
      <c r="F99" s="17" t="s">
        <v>136</v>
      </c>
      <c r="G99" s="17" t="s">
        <v>130</v>
      </c>
      <c r="H99" s="17" t="s">
        <v>137</v>
      </c>
      <c r="I99" s="18">
        <v>268</v>
      </c>
      <c r="J99" s="19">
        <v>123.28000000000002</v>
      </c>
    </row>
    <row r="100" spans="3:10" ht="20.149999999999999" customHeight="1" x14ac:dyDescent="0.35">
      <c r="C100" s="17" t="s">
        <v>25</v>
      </c>
      <c r="D100" s="16">
        <v>43282</v>
      </c>
      <c r="E100" s="16" t="s">
        <v>128</v>
      </c>
      <c r="F100" s="17" t="s">
        <v>129</v>
      </c>
      <c r="G100" s="17" t="s">
        <v>130</v>
      </c>
      <c r="H100" s="17" t="s">
        <v>137</v>
      </c>
      <c r="I100" s="18">
        <v>371</v>
      </c>
      <c r="J100" s="19">
        <v>16.649756097560974</v>
      </c>
    </row>
    <row r="101" spans="3:10" ht="20.149999999999999" customHeight="1" x14ac:dyDescent="0.35">
      <c r="C101" s="17" t="s">
        <v>25</v>
      </c>
      <c r="D101" s="16">
        <v>43282</v>
      </c>
      <c r="E101" s="16" t="s">
        <v>128</v>
      </c>
      <c r="F101" s="17" t="s">
        <v>133</v>
      </c>
      <c r="G101" s="17" t="s">
        <v>130</v>
      </c>
      <c r="H101" s="17" t="s">
        <v>137</v>
      </c>
      <c r="I101" s="18">
        <v>212</v>
      </c>
      <c r="J101" s="19">
        <v>42.813658536585365</v>
      </c>
    </row>
    <row r="102" spans="3:10" ht="20.149999999999999" customHeight="1" x14ac:dyDescent="0.35">
      <c r="C102" s="17" t="s">
        <v>25</v>
      </c>
      <c r="D102" s="16">
        <v>43282</v>
      </c>
      <c r="E102" s="16" t="s">
        <v>128</v>
      </c>
      <c r="F102" s="17" t="s">
        <v>139</v>
      </c>
      <c r="G102" s="17" t="s">
        <v>138</v>
      </c>
      <c r="H102" s="17" t="s">
        <v>137</v>
      </c>
      <c r="I102" s="18">
        <v>656</v>
      </c>
      <c r="J102" s="19">
        <v>51.519999999999989</v>
      </c>
    </row>
    <row r="103" spans="3:10" ht="20.149999999999999" customHeight="1" x14ac:dyDescent="0.35">
      <c r="C103" s="17" t="s">
        <v>25</v>
      </c>
      <c r="D103" s="16">
        <v>43282</v>
      </c>
      <c r="E103" s="16" t="s">
        <v>128</v>
      </c>
      <c r="F103" s="17" t="s">
        <v>139</v>
      </c>
      <c r="G103" s="17" t="s">
        <v>138</v>
      </c>
      <c r="H103" s="17" t="s">
        <v>137</v>
      </c>
      <c r="I103" s="18">
        <v>591</v>
      </c>
      <c r="J103" s="19">
        <v>165.76829268292681</v>
      </c>
    </row>
    <row r="104" spans="3:10" ht="20.149999999999999" customHeight="1" x14ac:dyDescent="0.35">
      <c r="C104" s="17" t="s">
        <v>25</v>
      </c>
      <c r="D104" s="16">
        <v>43282</v>
      </c>
      <c r="E104" s="16" t="s">
        <v>128</v>
      </c>
      <c r="F104" s="17" t="s">
        <v>129</v>
      </c>
      <c r="G104" s="17" t="s">
        <v>138</v>
      </c>
      <c r="H104" s="17" t="s">
        <v>137</v>
      </c>
      <c r="I104" s="18">
        <v>458</v>
      </c>
      <c r="J104" s="19">
        <v>128.46341463414635</v>
      </c>
    </row>
    <row r="105" spans="3:10" ht="20.149999999999999" customHeight="1" x14ac:dyDescent="0.35">
      <c r="C105" s="17" t="s">
        <v>25</v>
      </c>
      <c r="D105" s="16">
        <v>43282</v>
      </c>
      <c r="E105" s="16" t="s">
        <v>128</v>
      </c>
      <c r="F105" s="17" t="s">
        <v>133</v>
      </c>
      <c r="G105" s="17" t="s">
        <v>130</v>
      </c>
      <c r="H105" s="17" t="s">
        <v>132</v>
      </c>
      <c r="I105" s="18">
        <v>748</v>
      </c>
      <c r="J105" s="19">
        <v>117.49073170731708</v>
      </c>
    </row>
    <row r="106" spans="3:10" ht="20.149999999999999" customHeight="1" x14ac:dyDescent="0.35">
      <c r="C106" s="17" t="s">
        <v>25</v>
      </c>
      <c r="D106" s="16">
        <v>43282</v>
      </c>
      <c r="E106" s="16" t="s">
        <v>128</v>
      </c>
      <c r="F106" s="17" t="s">
        <v>136</v>
      </c>
      <c r="G106" s="17" t="s">
        <v>130</v>
      </c>
      <c r="H106" s="17" t="s">
        <v>132</v>
      </c>
      <c r="I106" s="18">
        <v>974</v>
      </c>
      <c r="J106" s="19">
        <v>21.855609756097564</v>
      </c>
    </row>
    <row r="107" spans="3:10" ht="20.149999999999999" customHeight="1" x14ac:dyDescent="0.35">
      <c r="C107" s="17" t="s">
        <v>25</v>
      </c>
      <c r="D107" s="16">
        <v>43282</v>
      </c>
      <c r="E107" s="16" t="s">
        <v>128</v>
      </c>
      <c r="F107" s="17" t="s">
        <v>139</v>
      </c>
      <c r="G107" s="17" t="s">
        <v>130</v>
      </c>
      <c r="H107" s="17" t="s">
        <v>131</v>
      </c>
      <c r="I107" s="18">
        <v>611</v>
      </c>
      <c r="J107" s="19">
        <v>325.61829268292689</v>
      </c>
    </row>
    <row r="108" spans="3:10" ht="20.149999999999999" customHeight="1" x14ac:dyDescent="0.35">
      <c r="C108" s="17" t="s">
        <v>25</v>
      </c>
      <c r="D108" s="16">
        <v>43282</v>
      </c>
      <c r="E108" s="16" t="s">
        <v>128</v>
      </c>
      <c r="F108" s="17" t="s">
        <v>133</v>
      </c>
      <c r="G108" s="17" t="s">
        <v>130</v>
      </c>
      <c r="H108" s="17" t="s">
        <v>131</v>
      </c>
      <c r="I108" s="18">
        <v>580</v>
      </c>
      <c r="J108" s="19">
        <v>117.13170731707318</v>
      </c>
    </row>
    <row r="109" spans="3:10" ht="20.149999999999999" customHeight="1" x14ac:dyDescent="0.35">
      <c r="C109" s="17" t="s">
        <v>25</v>
      </c>
      <c r="D109" s="16">
        <v>43282</v>
      </c>
      <c r="E109" s="16" t="s">
        <v>128</v>
      </c>
      <c r="F109" s="17" t="s">
        <v>129</v>
      </c>
      <c r="G109" s="17" t="s">
        <v>130</v>
      </c>
      <c r="H109" s="17" t="s">
        <v>131</v>
      </c>
      <c r="I109" s="18">
        <v>593</v>
      </c>
      <c r="J109" s="19">
        <v>99.797560975609755</v>
      </c>
    </row>
    <row r="110" spans="3:10" ht="20.149999999999999" customHeight="1" x14ac:dyDescent="0.35">
      <c r="C110" s="17" t="s">
        <v>25</v>
      </c>
      <c r="D110" s="16">
        <v>43282</v>
      </c>
      <c r="E110" s="16" t="s">
        <v>128</v>
      </c>
      <c r="F110" s="17" t="s">
        <v>139</v>
      </c>
      <c r="G110" s="17" t="s">
        <v>138</v>
      </c>
      <c r="H110" s="17" t="s">
        <v>131</v>
      </c>
      <c r="I110" s="18">
        <v>474</v>
      </c>
      <c r="J110" s="19">
        <v>172.83658536585364</v>
      </c>
    </row>
    <row r="111" spans="3:10" ht="20.149999999999999" customHeight="1" x14ac:dyDescent="0.35">
      <c r="C111" s="17" t="s">
        <v>25</v>
      </c>
      <c r="D111" s="16">
        <v>43282</v>
      </c>
      <c r="E111" s="16" t="s">
        <v>128</v>
      </c>
      <c r="F111" s="17" t="s">
        <v>129</v>
      </c>
      <c r="G111" s="17" t="s">
        <v>138</v>
      </c>
      <c r="H111" s="17" t="s">
        <v>137</v>
      </c>
      <c r="I111" s="18">
        <v>399</v>
      </c>
      <c r="J111" s="19">
        <v>53.719024390243895</v>
      </c>
    </row>
    <row r="112" spans="3:10" ht="20.149999999999999" customHeight="1" x14ac:dyDescent="0.35">
      <c r="C112" s="17" t="s">
        <v>25</v>
      </c>
      <c r="D112" s="16">
        <v>43282</v>
      </c>
      <c r="E112" s="16" t="s">
        <v>128</v>
      </c>
      <c r="F112" s="17" t="s">
        <v>136</v>
      </c>
      <c r="G112" s="17" t="s">
        <v>138</v>
      </c>
      <c r="H112" s="17" t="s">
        <v>137</v>
      </c>
      <c r="I112" s="18">
        <v>479</v>
      </c>
      <c r="J112" s="19">
        <v>26.870731707317074</v>
      </c>
    </row>
    <row r="113" spans="3:10" ht="20.149999999999999" customHeight="1" x14ac:dyDescent="0.35">
      <c r="C113" s="17" t="s">
        <v>25</v>
      </c>
      <c r="D113" s="16">
        <v>43282</v>
      </c>
      <c r="E113" s="16" t="s">
        <v>128</v>
      </c>
      <c r="F113" s="17" t="s">
        <v>139</v>
      </c>
      <c r="G113" s="17" t="s">
        <v>130</v>
      </c>
      <c r="H113" s="17" t="s">
        <v>132</v>
      </c>
      <c r="I113" s="18">
        <v>255</v>
      </c>
      <c r="J113" s="19">
        <v>64.371951219512184</v>
      </c>
    </row>
    <row r="114" spans="3:10" ht="20.149999999999999" customHeight="1" x14ac:dyDescent="0.35">
      <c r="C114" s="17" t="s">
        <v>25</v>
      </c>
      <c r="D114" s="16">
        <v>43282</v>
      </c>
      <c r="E114" s="16" t="s">
        <v>128</v>
      </c>
      <c r="F114" s="17" t="s">
        <v>129</v>
      </c>
      <c r="G114" s="17" t="s">
        <v>130</v>
      </c>
      <c r="H114" s="17" t="s">
        <v>132</v>
      </c>
      <c r="I114" s="18">
        <v>505</v>
      </c>
      <c r="J114" s="19">
        <v>33.99512195121951</v>
      </c>
    </row>
    <row r="115" spans="3:10" ht="20.149999999999999" customHeight="1" x14ac:dyDescent="0.35">
      <c r="C115" s="17" t="s">
        <v>26</v>
      </c>
      <c r="D115" s="16">
        <v>43313</v>
      </c>
      <c r="E115" s="16" t="s">
        <v>128</v>
      </c>
      <c r="F115" s="17" t="s">
        <v>129</v>
      </c>
      <c r="G115" s="17" t="s">
        <v>130</v>
      </c>
      <c r="H115" s="17" t="s">
        <v>131</v>
      </c>
      <c r="I115" s="18">
        <v>736</v>
      </c>
      <c r="J115" s="19">
        <v>289.01463414634151</v>
      </c>
    </row>
    <row r="116" spans="3:10" ht="20.149999999999999" customHeight="1" x14ac:dyDescent="0.35">
      <c r="C116" s="17" t="s">
        <v>26</v>
      </c>
      <c r="D116" s="16">
        <v>43313</v>
      </c>
      <c r="E116" s="16" t="s">
        <v>128</v>
      </c>
      <c r="F116" s="17" t="s">
        <v>133</v>
      </c>
      <c r="G116" s="17" t="s">
        <v>130</v>
      </c>
      <c r="H116" s="17" t="s">
        <v>131</v>
      </c>
      <c r="I116" s="18">
        <v>226</v>
      </c>
      <c r="J116" s="19">
        <v>43.105365853658533</v>
      </c>
    </row>
    <row r="117" spans="3:10" ht="20.149999999999999" customHeight="1" x14ac:dyDescent="0.35">
      <c r="C117" s="17" t="s">
        <v>26</v>
      </c>
      <c r="D117" s="16">
        <v>43313</v>
      </c>
      <c r="E117" s="16" t="s">
        <v>128</v>
      </c>
      <c r="F117" s="17" t="s">
        <v>136</v>
      </c>
      <c r="G117" s="17" t="s">
        <v>130</v>
      </c>
      <c r="H117" s="17" t="s">
        <v>131</v>
      </c>
      <c r="I117" s="18">
        <v>813</v>
      </c>
      <c r="J117" s="19">
        <v>410.46585365853667</v>
      </c>
    </row>
    <row r="118" spans="3:10" ht="20.149999999999999" customHeight="1" x14ac:dyDescent="0.35">
      <c r="C118" s="17" t="s">
        <v>26</v>
      </c>
      <c r="D118" s="16">
        <v>43313</v>
      </c>
      <c r="E118" s="16" t="s">
        <v>128</v>
      </c>
      <c r="F118" s="17" t="s">
        <v>133</v>
      </c>
      <c r="G118" s="17" t="s">
        <v>138</v>
      </c>
      <c r="H118" s="17" t="s">
        <v>131</v>
      </c>
      <c r="I118" s="18">
        <v>947</v>
      </c>
      <c r="J118" s="19">
        <v>371.87073170731708</v>
      </c>
    </row>
    <row r="119" spans="3:10" ht="20.149999999999999" customHeight="1" x14ac:dyDescent="0.35">
      <c r="C119" s="17" t="s">
        <v>26</v>
      </c>
      <c r="D119" s="16">
        <v>43313</v>
      </c>
      <c r="E119" s="16" t="s">
        <v>128</v>
      </c>
      <c r="F119" s="17" t="s">
        <v>129</v>
      </c>
      <c r="G119" s="17" t="s">
        <v>138</v>
      </c>
      <c r="H119" s="17" t="s">
        <v>131</v>
      </c>
      <c r="I119" s="18">
        <v>128</v>
      </c>
      <c r="J119" s="19">
        <v>57.443902439024384</v>
      </c>
    </row>
    <row r="120" spans="3:10" ht="20.149999999999999" customHeight="1" x14ac:dyDescent="0.35">
      <c r="C120" s="17" t="s">
        <v>26</v>
      </c>
      <c r="D120" s="16">
        <v>43313</v>
      </c>
      <c r="E120" s="16" t="s">
        <v>128</v>
      </c>
      <c r="F120" s="17" t="s">
        <v>136</v>
      </c>
      <c r="G120" s="17" t="s">
        <v>130</v>
      </c>
      <c r="H120" s="17" t="s">
        <v>137</v>
      </c>
      <c r="I120" s="18">
        <v>357</v>
      </c>
      <c r="J120" s="19">
        <v>256.34341463414631</v>
      </c>
    </row>
    <row r="121" spans="3:10" ht="20.149999999999999" customHeight="1" x14ac:dyDescent="0.35">
      <c r="C121" s="17" t="s">
        <v>26</v>
      </c>
      <c r="D121" s="16">
        <v>43313</v>
      </c>
      <c r="E121" s="16" t="s">
        <v>128</v>
      </c>
      <c r="F121" s="17" t="s">
        <v>129</v>
      </c>
      <c r="G121" s="17" t="s">
        <v>130</v>
      </c>
      <c r="H121" s="17" t="s">
        <v>137</v>
      </c>
      <c r="I121" s="18">
        <v>226</v>
      </c>
      <c r="J121" s="19">
        <v>182.56390243902436</v>
      </c>
    </row>
    <row r="122" spans="3:10" ht="20.149999999999999" customHeight="1" x14ac:dyDescent="0.35">
      <c r="C122" s="17" t="s">
        <v>26</v>
      </c>
      <c r="D122" s="16">
        <v>43313</v>
      </c>
      <c r="E122" s="16" t="s">
        <v>128</v>
      </c>
      <c r="F122" s="17" t="s">
        <v>133</v>
      </c>
      <c r="G122" s="17" t="s">
        <v>130</v>
      </c>
      <c r="H122" s="17" t="s">
        <v>137</v>
      </c>
      <c r="I122" s="18">
        <v>261</v>
      </c>
      <c r="J122" s="19">
        <v>52.709268292682921</v>
      </c>
    </row>
    <row r="123" spans="3:10" ht="20.149999999999999" customHeight="1" x14ac:dyDescent="0.35">
      <c r="C123" s="17" t="s">
        <v>26</v>
      </c>
      <c r="D123" s="16">
        <v>43313</v>
      </c>
      <c r="E123" s="16" t="s">
        <v>128</v>
      </c>
      <c r="F123" s="17" t="s">
        <v>139</v>
      </c>
      <c r="G123" s="17" t="s">
        <v>138</v>
      </c>
      <c r="H123" s="17" t="s">
        <v>137</v>
      </c>
      <c r="I123" s="18">
        <v>347</v>
      </c>
      <c r="J123" s="19">
        <v>109.00878048780488</v>
      </c>
    </row>
    <row r="124" spans="3:10" ht="20.149999999999999" customHeight="1" x14ac:dyDescent="0.35">
      <c r="C124" s="17" t="s">
        <v>26</v>
      </c>
      <c r="D124" s="16">
        <v>43313</v>
      </c>
      <c r="E124" s="16" t="s">
        <v>128</v>
      </c>
      <c r="F124" s="17" t="s">
        <v>139</v>
      </c>
      <c r="G124" s="17" t="s">
        <v>138</v>
      </c>
      <c r="H124" s="17" t="s">
        <v>137</v>
      </c>
      <c r="I124" s="18">
        <v>251</v>
      </c>
      <c r="J124" s="19">
        <v>140.80487804878049</v>
      </c>
    </row>
    <row r="125" spans="3:10" ht="20.149999999999999" customHeight="1" x14ac:dyDescent="0.35">
      <c r="C125" s="17" t="s">
        <v>26</v>
      </c>
      <c r="D125" s="16">
        <v>43313</v>
      </c>
      <c r="E125" s="16" t="s">
        <v>128</v>
      </c>
      <c r="F125" s="17" t="s">
        <v>129</v>
      </c>
      <c r="G125" s="17" t="s">
        <v>138</v>
      </c>
      <c r="H125" s="17" t="s">
        <v>137</v>
      </c>
      <c r="I125" s="18">
        <v>589</v>
      </c>
      <c r="J125" s="19">
        <v>165.20731707317074</v>
      </c>
    </row>
    <row r="126" spans="3:10" ht="20.149999999999999" customHeight="1" x14ac:dyDescent="0.35">
      <c r="C126" s="17" t="s">
        <v>26</v>
      </c>
      <c r="D126" s="16">
        <v>43313</v>
      </c>
      <c r="E126" s="16" t="s">
        <v>128</v>
      </c>
      <c r="F126" s="17" t="s">
        <v>133</v>
      </c>
      <c r="G126" s="17" t="s">
        <v>130</v>
      </c>
      <c r="H126" s="17" t="s">
        <v>132</v>
      </c>
      <c r="I126" s="18">
        <v>714</v>
      </c>
      <c r="J126" s="19">
        <v>680.91219512195119</v>
      </c>
    </row>
    <row r="127" spans="3:10" ht="20.149999999999999" customHeight="1" x14ac:dyDescent="0.35">
      <c r="C127" s="17" t="s">
        <v>26</v>
      </c>
      <c r="D127" s="16">
        <v>43313</v>
      </c>
      <c r="E127" s="16" t="s">
        <v>128</v>
      </c>
      <c r="F127" s="17" t="s">
        <v>136</v>
      </c>
      <c r="G127" s="17" t="s">
        <v>130</v>
      </c>
      <c r="H127" s="17" t="s">
        <v>132</v>
      </c>
      <c r="I127" s="18">
        <v>459</v>
      </c>
      <c r="J127" s="19">
        <v>267.78731707317075</v>
      </c>
    </row>
    <row r="128" spans="3:10" ht="20.149999999999999" customHeight="1" x14ac:dyDescent="0.35">
      <c r="C128" s="17" t="s">
        <v>26</v>
      </c>
      <c r="D128" s="16">
        <v>43313</v>
      </c>
      <c r="E128" s="16" t="s">
        <v>128</v>
      </c>
      <c r="F128" s="17" t="s">
        <v>139</v>
      </c>
      <c r="G128" s="17" t="s">
        <v>130</v>
      </c>
      <c r="H128" s="17" t="s">
        <v>131</v>
      </c>
      <c r="I128" s="18">
        <v>849</v>
      </c>
      <c r="J128" s="19">
        <v>904.90975609756072</v>
      </c>
    </row>
    <row r="129" spans="3:10" ht="20.149999999999999" customHeight="1" x14ac:dyDescent="0.35">
      <c r="C129" s="17" t="s">
        <v>26</v>
      </c>
      <c r="D129" s="16">
        <v>43313</v>
      </c>
      <c r="E129" s="16" t="s">
        <v>128</v>
      </c>
      <c r="F129" s="17" t="s">
        <v>133</v>
      </c>
      <c r="G129" s="17" t="s">
        <v>130</v>
      </c>
      <c r="H129" s="17" t="s">
        <v>131</v>
      </c>
      <c r="I129" s="18">
        <v>632</v>
      </c>
      <c r="J129" s="19">
        <v>127.63317073170732</v>
      </c>
    </row>
    <row r="130" spans="3:10" ht="20.149999999999999" customHeight="1" x14ac:dyDescent="0.35">
      <c r="C130" s="17" t="s">
        <v>26</v>
      </c>
      <c r="D130" s="16">
        <v>43313</v>
      </c>
      <c r="E130" s="16" t="s">
        <v>128</v>
      </c>
      <c r="F130" s="17" t="s">
        <v>129</v>
      </c>
      <c r="G130" s="17" t="s">
        <v>130</v>
      </c>
      <c r="H130" s="17" t="s">
        <v>131</v>
      </c>
      <c r="I130" s="18">
        <v>594</v>
      </c>
      <c r="J130" s="19">
        <v>199.93170731707315</v>
      </c>
    </row>
    <row r="131" spans="3:10" ht="20.149999999999999" customHeight="1" x14ac:dyDescent="0.35">
      <c r="C131" s="17" t="s">
        <v>26</v>
      </c>
      <c r="D131" s="16">
        <v>43313</v>
      </c>
      <c r="E131" s="16" t="s">
        <v>128</v>
      </c>
      <c r="F131" s="17" t="s">
        <v>139</v>
      </c>
      <c r="G131" s="17" t="s">
        <v>138</v>
      </c>
      <c r="H131" s="17" t="s">
        <v>131</v>
      </c>
      <c r="I131" s="18">
        <v>125</v>
      </c>
      <c r="J131" s="19">
        <v>100.97560975609754</v>
      </c>
    </row>
    <row r="132" spans="3:10" ht="20.149999999999999" customHeight="1" x14ac:dyDescent="0.35">
      <c r="C132" s="17" t="s">
        <v>26</v>
      </c>
      <c r="D132" s="16">
        <v>43313</v>
      </c>
      <c r="E132" s="16" t="s">
        <v>128</v>
      </c>
      <c r="F132" s="17" t="s">
        <v>136</v>
      </c>
      <c r="G132" s="17" t="s">
        <v>138</v>
      </c>
      <c r="H132" s="17" t="s">
        <v>131</v>
      </c>
      <c r="I132" s="18">
        <v>376</v>
      </c>
      <c r="J132" s="19">
        <v>0</v>
      </c>
    </row>
    <row r="133" spans="3:10" ht="20.149999999999999" customHeight="1" x14ac:dyDescent="0.35">
      <c r="C133" s="17" t="s">
        <v>26</v>
      </c>
      <c r="D133" s="16">
        <v>43313</v>
      </c>
      <c r="E133" s="16" t="s">
        <v>128</v>
      </c>
      <c r="F133" s="17" t="s">
        <v>139</v>
      </c>
      <c r="G133" s="17" t="s">
        <v>138</v>
      </c>
      <c r="H133" s="17" t="s">
        <v>131</v>
      </c>
      <c r="I133" s="18">
        <v>992</v>
      </c>
      <c r="J133" s="19">
        <v>200.3356097560976</v>
      </c>
    </row>
    <row r="134" spans="3:10" ht="20.149999999999999" customHeight="1" x14ac:dyDescent="0.35">
      <c r="C134" s="17" t="s">
        <v>26</v>
      </c>
      <c r="D134" s="16">
        <v>43313</v>
      </c>
      <c r="E134" s="16" t="s">
        <v>128</v>
      </c>
      <c r="F134" s="17" t="s">
        <v>133</v>
      </c>
      <c r="G134" s="17" t="s">
        <v>130</v>
      </c>
      <c r="H134" s="17" t="s">
        <v>134</v>
      </c>
      <c r="I134" s="18">
        <v>719</v>
      </c>
      <c r="J134" s="19">
        <v>387.20780487804876</v>
      </c>
    </row>
    <row r="135" spans="3:10" ht="20.149999999999999" customHeight="1" x14ac:dyDescent="0.35">
      <c r="C135" s="17" t="s">
        <v>26</v>
      </c>
      <c r="D135" s="16">
        <v>43313</v>
      </c>
      <c r="E135" s="16" t="s">
        <v>128</v>
      </c>
      <c r="F135" s="17" t="s">
        <v>129</v>
      </c>
      <c r="G135" s="17" t="s">
        <v>130</v>
      </c>
      <c r="H135" s="17" t="s">
        <v>134</v>
      </c>
      <c r="I135" s="18">
        <v>426</v>
      </c>
      <c r="J135" s="19">
        <v>344.12487804878054</v>
      </c>
    </row>
    <row r="136" spans="3:10" ht="20.149999999999999" customHeight="1" x14ac:dyDescent="0.35">
      <c r="C136" s="17" t="s">
        <v>26</v>
      </c>
      <c r="D136" s="16">
        <v>43313</v>
      </c>
      <c r="E136" s="16" t="s">
        <v>128</v>
      </c>
      <c r="F136" s="17" t="s">
        <v>139</v>
      </c>
      <c r="G136" s="17" t="s">
        <v>130</v>
      </c>
      <c r="H136" s="17" t="s">
        <v>134</v>
      </c>
      <c r="I136" s="18">
        <v>100</v>
      </c>
      <c r="J136" s="19">
        <v>20.195121951219512</v>
      </c>
    </row>
    <row r="137" spans="3:10" ht="20.149999999999999" customHeight="1" x14ac:dyDescent="0.35">
      <c r="C137" s="17" t="s">
        <v>26</v>
      </c>
      <c r="D137" s="16">
        <v>43313</v>
      </c>
      <c r="E137" s="16" t="s">
        <v>128</v>
      </c>
      <c r="F137" s="17" t="s">
        <v>136</v>
      </c>
      <c r="G137" s="17" t="s">
        <v>138</v>
      </c>
      <c r="H137" s="17" t="s">
        <v>134</v>
      </c>
      <c r="I137" s="18">
        <v>923</v>
      </c>
      <c r="J137" s="19">
        <v>869.87121951219513</v>
      </c>
    </row>
    <row r="138" spans="3:10" ht="20.149999999999999" customHeight="1" x14ac:dyDescent="0.35">
      <c r="C138" s="17" t="s">
        <v>26</v>
      </c>
      <c r="D138" s="16">
        <v>43313</v>
      </c>
      <c r="E138" s="16" t="s">
        <v>128</v>
      </c>
      <c r="F138" s="17" t="s">
        <v>133</v>
      </c>
      <c r="G138" s="17" t="s">
        <v>138</v>
      </c>
      <c r="H138" s="17" t="s">
        <v>134</v>
      </c>
      <c r="I138" s="18">
        <v>368</v>
      </c>
      <c r="J138" s="19">
        <v>185.79512195121956</v>
      </c>
    </row>
    <row r="139" spans="3:10" ht="20.149999999999999" customHeight="1" x14ac:dyDescent="0.35">
      <c r="C139" s="17" t="s">
        <v>26</v>
      </c>
      <c r="D139" s="16">
        <v>43313</v>
      </c>
      <c r="E139" s="16" t="s">
        <v>128</v>
      </c>
      <c r="F139" s="17" t="s">
        <v>129</v>
      </c>
      <c r="G139" s="17" t="s">
        <v>138</v>
      </c>
      <c r="H139" s="17" t="s">
        <v>134</v>
      </c>
      <c r="I139" s="18">
        <v>745</v>
      </c>
      <c r="J139" s="19">
        <v>568.38048780487816</v>
      </c>
    </row>
    <row r="140" spans="3:10" ht="20.149999999999999" customHeight="1" x14ac:dyDescent="0.35">
      <c r="C140" s="17" t="s">
        <v>26</v>
      </c>
      <c r="D140" s="16">
        <v>43313</v>
      </c>
      <c r="E140" s="16" t="s">
        <v>128</v>
      </c>
      <c r="F140" s="17" t="s">
        <v>139</v>
      </c>
      <c r="G140" s="17" t="s">
        <v>130</v>
      </c>
      <c r="H140" s="17" t="s">
        <v>137</v>
      </c>
      <c r="I140" s="18">
        <v>283</v>
      </c>
      <c r="J140" s="19">
        <v>142.88048780487807</v>
      </c>
    </row>
    <row r="141" spans="3:10" ht="20.149999999999999" customHeight="1" x14ac:dyDescent="0.35">
      <c r="C141" s="17" t="s">
        <v>26</v>
      </c>
      <c r="D141" s="16">
        <v>43313</v>
      </c>
      <c r="E141" s="16" t="s">
        <v>128</v>
      </c>
      <c r="F141" s="17" t="s">
        <v>133</v>
      </c>
      <c r="G141" s="17" t="s">
        <v>130</v>
      </c>
      <c r="H141" s="17" t="s">
        <v>137</v>
      </c>
      <c r="I141" s="18">
        <v>697</v>
      </c>
      <c r="J141" s="19">
        <v>437.92</v>
      </c>
    </row>
    <row r="142" spans="3:10" ht="20.149999999999999" customHeight="1" x14ac:dyDescent="0.35">
      <c r="C142" s="17" t="s">
        <v>26</v>
      </c>
      <c r="D142" s="16">
        <v>43313</v>
      </c>
      <c r="E142" s="16" t="s">
        <v>128</v>
      </c>
      <c r="F142" s="17" t="s">
        <v>139</v>
      </c>
      <c r="G142" s="17" t="s">
        <v>130</v>
      </c>
      <c r="H142" s="17" t="s">
        <v>137</v>
      </c>
      <c r="I142" s="18">
        <v>523</v>
      </c>
      <c r="J142" s="19">
        <v>340.33268292682931</v>
      </c>
    </row>
    <row r="143" spans="3:10" ht="20.149999999999999" customHeight="1" x14ac:dyDescent="0.35">
      <c r="C143" s="17" t="s">
        <v>26</v>
      </c>
      <c r="D143" s="16">
        <v>43313</v>
      </c>
      <c r="E143" s="16" t="s">
        <v>128</v>
      </c>
      <c r="F143" s="17" t="s">
        <v>133</v>
      </c>
      <c r="G143" s="17" t="s">
        <v>138</v>
      </c>
      <c r="H143" s="17" t="s">
        <v>137</v>
      </c>
      <c r="I143" s="18">
        <v>434</v>
      </c>
      <c r="J143" s="19">
        <v>58.431219512195128</v>
      </c>
    </row>
    <row r="144" spans="3:10" ht="20.149999999999999" customHeight="1" x14ac:dyDescent="0.35">
      <c r="C144" s="17" t="s">
        <v>26</v>
      </c>
      <c r="D144" s="16">
        <v>43313</v>
      </c>
      <c r="E144" s="16" t="s">
        <v>128</v>
      </c>
      <c r="F144" s="17" t="s">
        <v>129</v>
      </c>
      <c r="G144" s="17" t="s">
        <v>138</v>
      </c>
      <c r="H144" s="17" t="s">
        <v>137</v>
      </c>
      <c r="I144" s="18">
        <v>137</v>
      </c>
      <c r="J144" s="19">
        <v>73.779512195121939</v>
      </c>
    </row>
    <row r="145" spans="3:10" ht="20.149999999999999" customHeight="1" x14ac:dyDescent="0.35">
      <c r="C145" s="17" t="s">
        <v>26</v>
      </c>
      <c r="D145" s="16">
        <v>43313</v>
      </c>
      <c r="E145" s="16" t="s">
        <v>128</v>
      </c>
      <c r="F145" s="17" t="s">
        <v>136</v>
      </c>
      <c r="G145" s="17" t="s">
        <v>138</v>
      </c>
      <c r="H145" s="17" t="s">
        <v>137</v>
      </c>
      <c r="I145" s="18">
        <v>302</v>
      </c>
      <c r="J145" s="19">
        <v>142.30829268292683</v>
      </c>
    </row>
    <row r="146" spans="3:10" ht="20.149999999999999" customHeight="1" x14ac:dyDescent="0.35">
      <c r="C146" s="17" t="s">
        <v>26</v>
      </c>
      <c r="D146" s="16">
        <v>43313</v>
      </c>
      <c r="E146" s="16" t="s">
        <v>128</v>
      </c>
      <c r="F146" s="17" t="s">
        <v>139</v>
      </c>
      <c r="G146" s="17" t="s">
        <v>130</v>
      </c>
      <c r="H146" s="17" t="s">
        <v>132</v>
      </c>
      <c r="I146" s="18">
        <v>307</v>
      </c>
      <c r="J146" s="19">
        <v>337.55024390243898</v>
      </c>
    </row>
    <row r="147" spans="3:10" ht="20.149999999999999" customHeight="1" x14ac:dyDescent="0.35">
      <c r="C147" s="17" t="s">
        <v>26</v>
      </c>
      <c r="D147" s="16">
        <v>43313</v>
      </c>
      <c r="E147" s="16" t="s">
        <v>128</v>
      </c>
      <c r="F147" s="17" t="s">
        <v>129</v>
      </c>
      <c r="G147" s="17" t="s">
        <v>130</v>
      </c>
      <c r="H147" s="17" t="s">
        <v>132</v>
      </c>
      <c r="I147" s="18">
        <v>364</v>
      </c>
      <c r="J147" s="19">
        <v>49.006829268292677</v>
      </c>
    </row>
    <row r="148" spans="3:10" ht="20.149999999999999" customHeight="1" x14ac:dyDescent="0.35">
      <c r="C148" s="17" t="s">
        <v>27</v>
      </c>
      <c r="D148" s="16">
        <v>43344</v>
      </c>
      <c r="E148" s="16" t="s">
        <v>128</v>
      </c>
      <c r="F148" s="17" t="s">
        <v>129</v>
      </c>
      <c r="G148" s="17" t="s">
        <v>130</v>
      </c>
      <c r="H148" s="17" t="s">
        <v>131</v>
      </c>
      <c r="I148" s="18">
        <v>812</v>
      </c>
      <c r="J148" s="19">
        <v>728.81951219512212</v>
      </c>
    </row>
    <row r="149" spans="3:10" ht="20.149999999999999" customHeight="1" x14ac:dyDescent="0.35">
      <c r="C149" s="17" t="s">
        <v>27</v>
      </c>
      <c r="D149" s="16">
        <v>43344</v>
      </c>
      <c r="E149" s="16" t="s">
        <v>128</v>
      </c>
      <c r="F149" s="17" t="s">
        <v>139</v>
      </c>
      <c r="G149" s="17" t="s">
        <v>130</v>
      </c>
      <c r="H149" s="17" t="s">
        <v>134</v>
      </c>
      <c r="I149" s="18">
        <v>964</v>
      </c>
      <c r="J149" s="19">
        <v>162.2341463414634</v>
      </c>
    </row>
    <row r="150" spans="3:10" ht="20.149999999999999" customHeight="1" x14ac:dyDescent="0.35">
      <c r="C150" s="17" t="s">
        <v>27</v>
      </c>
      <c r="D150" s="16">
        <v>43344</v>
      </c>
      <c r="E150" s="16" t="s">
        <v>128</v>
      </c>
      <c r="F150" s="17" t="s">
        <v>129</v>
      </c>
      <c r="G150" s="17" t="s">
        <v>130</v>
      </c>
      <c r="H150" s="17" t="s">
        <v>134</v>
      </c>
      <c r="I150" s="18">
        <v>961</v>
      </c>
      <c r="J150" s="19">
        <v>32.345853658536583</v>
      </c>
    </row>
    <row r="151" spans="3:10" ht="20.149999999999999" customHeight="1" x14ac:dyDescent="0.35">
      <c r="C151" s="17" t="s">
        <v>27</v>
      </c>
      <c r="D151" s="16">
        <v>43344</v>
      </c>
      <c r="E151" s="16" t="s">
        <v>128</v>
      </c>
      <c r="F151" s="17" t="s">
        <v>133</v>
      </c>
      <c r="G151" s="17" t="s">
        <v>130</v>
      </c>
      <c r="H151" s="17" t="s">
        <v>134</v>
      </c>
      <c r="I151" s="18">
        <v>229</v>
      </c>
      <c r="J151" s="19">
        <v>205.54146341463414</v>
      </c>
    </row>
    <row r="152" spans="3:10" ht="20.149999999999999" customHeight="1" x14ac:dyDescent="0.35">
      <c r="C152" s="17" t="s">
        <v>27</v>
      </c>
      <c r="D152" s="16">
        <v>43344</v>
      </c>
      <c r="E152" s="16" t="s">
        <v>128</v>
      </c>
      <c r="F152" s="17" t="s">
        <v>136</v>
      </c>
      <c r="G152" s="17" t="s">
        <v>138</v>
      </c>
      <c r="H152" s="17" t="s">
        <v>134</v>
      </c>
      <c r="I152" s="18">
        <v>972</v>
      </c>
      <c r="J152" s="19">
        <v>817.90243902439022</v>
      </c>
    </row>
    <row r="153" spans="3:10" ht="20.149999999999999" customHeight="1" x14ac:dyDescent="0.35">
      <c r="C153" s="17" t="s">
        <v>27</v>
      </c>
      <c r="D153" s="16">
        <v>43344</v>
      </c>
      <c r="E153" s="16" t="s">
        <v>128</v>
      </c>
      <c r="F153" s="17" t="s">
        <v>129</v>
      </c>
      <c r="G153" s="17" t="s">
        <v>138</v>
      </c>
      <c r="H153" s="17" t="s">
        <v>134</v>
      </c>
      <c r="I153" s="18">
        <v>451</v>
      </c>
      <c r="J153" s="19">
        <v>344.08</v>
      </c>
    </row>
    <row r="154" spans="3:10" ht="20.149999999999999" customHeight="1" x14ac:dyDescent="0.35">
      <c r="C154" s="17" t="s">
        <v>27</v>
      </c>
      <c r="D154" s="16">
        <v>43344</v>
      </c>
      <c r="E154" s="16" t="s">
        <v>128</v>
      </c>
      <c r="F154" s="17" t="s">
        <v>139</v>
      </c>
      <c r="G154" s="17" t="s">
        <v>138</v>
      </c>
      <c r="H154" s="17" t="s">
        <v>134</v>
      </c>
      <c r="I154" s="18">
        <v>123</v>
      </c>
      <c r="J154" s="19">
        <v>82.8</v>
      </c>
    </row>
    <row r="155" spans="3:10" ht="20.149999999999999" customHeight="1" x14ac:dyDescent="0.35">
      <c r="C155" s="17" t="s">
        <v>27</v>
      </c>
      <c r="D155" s="16">
        <v>43344</v>
      </c>
      <c r="E155" s="16" t="s">
        <v>128</v>
      </c>
      <c r="F155" s="17" t="s">
        <v>136</v>
      </c>
      <c r="G155" s="17" t="s">
        <v>130</v>
      </c>
      <c r="H155" s="17" t="s">
        <v>137</v>
      </c>
      <c r="I155" s="18">
        <v>549</v>
      </c>
      <c r="J155" s="19">
        <v>394.20878048780492</v>
      </c>
    </row>
    <row r="156" spans="3:10" ht="20.149999999999999" customHeight="1" x14ac:dyDescent="0.35">
      <c r="C156" s="17" t="s">
        <v>27</v>
      </c>
      <c r="D156" s="16">
        <v>43344</v>
      </c>
      <c r="E156" s="16" t="s">
        <v>128</v>
      </c>
      <c r="F156" s="17" t="s">
        <v>129</v>
      </c>
      <c r="G156" s="17" t="s">
        <v>130</v>
      </c>
      <c r="H156" s="17" t="s">
        <v>137</v>
      </c>
      <c r="I156" s="18">
        <v>784</v>
      </c>
      <c r="J156" s="19">
        <v>387.02829268292686</v>
      </c>
    </row>
    <row r="157" spans="3:10" ht="20.149999999999999" customHeight="1" x14ac:dyDescent="0.35">
      <c r="C157" s="17" t="s">
        <v>27</v>
      </c>
      <c r="D157" s="16">
        <v>43344</v>
      </c>
      <c r="E157" s="16" t="s">
        <v>128</v>
      </c>
      <c r="F157" s="17" t="s">
        <v>133</v>
      </c>
      <c r="G157" s="17" t="s">
        <v>130</v>
      </c>
      <c r="H157" s="17" t="s">
        <v>137</v>
      </c>
      <c r="I157" s="18">
        <v>434</v>
      </c>
      <c r="J157" s="19">
        <v>287.28682926829265</v>
      </c>
    </row>
    <row r="158" spans="3:10" ht="20.149999999999999" customHeight="1" x14ac:dyDescent="0.35">
      <c r="C158" s="17" t="s">
        <v>27</v>
      </c>
      <c r="D158" s="16">
        <v>43344</v>
      </c>
      <c r="E158" s="16" t="s">
        <v>128</v>
      </c>
      <c r="F158" s="17" t="s">
        <v>139</v>
      </c>
      <c r="G158" s="17" t="s">
        <v>138</v>
      </c>
      <c r="H158" s="17" t="s">
        <v>137</v>
      </c>
      <c r="I158" s="18">
        <v>116</v>
      </c>
      <c r="J158" s="19">
        <v>74.183414634146359</v>
      </c>
    </row>
    <row r="159" spans="3:10" ht="20.149999999999999" customHeight="1" x14ac:dyDescent="0.35">
      <c r="C159" s="17" t="s">
        <v>27</v>
      </c>
      <c r="D159" s="16">
        <v>43344</v>
      </c>
      <c r="E159" s="16" t="s">
        <v>128</v>
      </c>
      <c r="F159" s="17" t="s">
        <v>139</v>
      </c>
      <c r="G159" s="17" t="s">
        <v>138</v>
      </c>
      <c r="H159" s="17" t="s">
        <v>137</v>
      </c>
      <c r="I159" s="18">
        <v>236</v>
      </c>
      <c r="J159" s="19">
        <v>0</v>
      </c>
    </row>
    <row r="160" spans="3:10" ht="20.149999999999999" customHeight="1" x14ac:dyDescent="0.35">
      <c r="C160" s="17" t="s">
        <v>27</v>
      </c>
      <c r="D160" s="16">
        <v>43344</v>
      </c>
      <c r="E160" s="16" t="s">
        <v>128</v>
      </c>
      <c r="F160" s="17" t="s">
        <v>129</v>
      </c>
      <c r="G160" s="17" t="s">
        <v>138</v>
      </c>
      <c r="H160" s="17" t="s">
        <v>137</v>
      </c>
      <c r="I160" s="18">
        <v>143</v>
      </c>
      <c r="J160" s="19">
        <v>0</v>
      </c>
    </row>
    <row r="161" spans="3:10" ht="20.149999999999999" customHeight="1" x14ac:dyDescent="0.35">
      <c r="C161" s="17" t="s">
        <v>27</v>
      </c>
      <c r="D161" s="16">
        <v>43344</v>
      </c>
      <c r="E161" s="16" t="s">
        <v>128</v>
      </c>
      <c r="F161" s="17" t="s">
        <v>133</v>
      </c>
      <c r="G161" s="17" t="s">
        <v>130</v>
      </c>
      <c r="H161" s="17" t="s">
        <v>132</v>
      </c>
      <c r="I161" s="18">
        <v>673</v>
      </c>
      <c r="J161" s="19">
        <v>430.39170731707316</v>
      </c>
    </row>
    <row r="162" spans="3:10" ht="20.149999999999999" customHeight="1" x14ac:dyDescent="0.35">
      <c r="C162" s="17" t="s">
        <v>27</v>
      </c>
      <c r="D162" s="16">
        <v>43344</v>
      </c>
      <c r="E162" s="16" t="s">
        <v>128</v>
      </c>
      <c r="F162" s="17" t="s">
        <v>136</v>
      </c>
      <c r="G162" s="17" t="s">
        <v>130</v>
      </c>
      <c r="H162" s="17" t="s">
        <v>132</v>
      </c>
      <c r="I162" s="18">
        <v>898</v>
      </c>
      <c r="J162" s="19">
        <v>40.300487804878053</v>
      </c>
    </row>
    <row r="163" spans="3:10" ht="20.149999999999999" customHeight="1" x14ac:dyDescent="0.35">
      <c r="C163" s="17" t="s">
        <v>27</v>
      </c>
      <c r="D163" s="16">
        <v>43344</v>
      </c>
      <c r="E163" s="16" t="s">
        <v>128</v>
      </c>
      <c r="F163" s="17" t="s">
        <v>139</v>
      </c>
      <c r="G163" s="17" t="s">
        <v>130</v>
      </c>
      <c r="H163" s="17" t="s">
        <v>131</v>
      </c>
      <c r="I163" s="18">
        <v>361</v>
      </c>
      <c r="J163" s="19">
        <v>384.77317073170724</v>
      </c>
    </row>
    <row r="164" spans="3:10" ht="20.149999999999999" customHeight="1" x14ac:dyDescent="0.35">
      <c r="C164" s="17" t="s">
        <v>27</v>
      </c>
      <c r="D164" s="16">
        <v>43344</v>
      </c>
      <c r="E164" s="16" t="s">
        <v>128</v>
      </c>
      <c r="F164" s="17" t="s">
        <v>133</v>
      </c>
      <c r="G164" s="17" t="s">
        <v>130</v>
      </c>
      <c r="H164" s="17" t="s">
        <v>131</v>
      </c>
      <c r="I164" s="18">
        <v>645</v>
      </c>
      <c r="J164" s="19">
        <v>260.51707317073169</v>
      </c>
    </row>
    <row r="165" spans="3:10" ht="20.149999999999999" customHeight="1" x14ac:dyDescent="0.35">
      <c r="C165" s="17" t="s">
        <v>27</v>
      </c>
      <c r="D165" s="16">
        <v>43344</v>
      </c>
      <c r="E165" s="16" t="s">
        <v>128</v>
      </c>
      <c r="F165" s="17" t="s">
        <v>129</v>
      </c>
      <c r="G165" s="17" t="s">
        <v>130</v>
      </c>
      <c r="H165" s="17" t="s">
        <v>131</v>
      </c>
      <c r="I165" s="18">
        <v>865</v>
      </c>
      <c r="J165" s="19">
        <v>291.14634146341461</v>
      </c>
    </row>
    <row r="166" spans="3:10" ht="20.149999999999999" customHeight="1" x14ac:dyDescent="0.35">
      <c r="C166" s="17" t="s">
        <v>27</v>
      </c>
      <c r="D166" s="16">
        <v>43344</v>
      </c>
      <c r="E166" s="16" t="s">
        <v>128</v>
      </c>
      <c r="F166" s="17" t="s">
        <v>139</v>
      </c>
      <c r="G166" s="17" t="s">
        <v>138</v>
      </c>
      <c r="H166" s="17" t="s">
        <v>131</v>
      </c>
      <c r="I166" s="18">
        <v>888</v>
      </c>
      <c r="J166" s="19">
        <v>787.07121951219528</v>
      </c>
    </row>
    <row r="167" spans="3:10" ht="20.149999999999999" customHeight="1" x14ac:dyDescent="0.35">
      <c r="C167" s="17" t="s">
        <v>27</v>
      </c>
      <c r="D167" s="16">
        <v>43344</v>
      </c>
      <c r="E167" s="16" t="s">
        <v>128</v>
      </c>
      <c r="F167" s="17" t="s">
        <v>136</v>
      </c>
      <c r="G167" s="17" t="s">
        <v>138</v>
      </c>
      <c r="H167" s="17" t="s">
        <v>131</v>
      </c>
      <c r="I167" s="18">
        <v>796</v>
      </c>
      <c r="J167" s="19">
        <v>0</v>
      </c>
    </row>
    <row r="168" spans="3:10" ht="20.149999999999999" customHeight="1" x14ac:dyDescent="0.35">
      <c r="C168" s="17" t="s">
        <v>27</v>
      </c>
      <c r="D168" s="16">
        <v>43344</v>
      </c>
      <c r="E168" s="16" t="s">
        <v>128</v>
      </c>
      <c r="F168" s="17" t="s">
        <v>139</v>
      </c>
      <c r="G168" s="17" t="s">
        <v>138</v>
      </c>
      <c r="H168" s="17" t="s">
        <v>131</v>
      </c>
      <c r="I168" s="18">
        <v>543</v>
      </c>
      <c r="J168" s="19">
        <v>438.63804878048779</v>
      </c>
    </row>
    <row r="169" spans="3:10" ht="20.149999999999999" customHeight="1" x14ac:dyDescent="0.35">
      <c r="C169" s="17" t="s">
        <v>27</v>
      </c>
      <c r="D169" s="16">
        <v>43344</v>
      </c>
      <c r="E169" s="16" t="s">
        <v>128</v>
      </c>
      <c r="F169" s="17" t="s">
        <v>133</v>
      </c>
      <c r="G169" s="17" t="s">
        <v>130</v>
      </c>
      <c r="H169" s="17" t="s">
        <v>134</v>
      </c>
      <c r="I169" s="18">
        <v>464</v>
      </c>
      <c r="J169" s="19">
        <v>374.82146341463414</v>
      </c>
    </row>
    <row r="170" spans="3:10" ht="20.149999999999999" customHeight="1" x14ac:dyDescent="0.35">
      <c r="C170" s="17" t="s">
        <v>27</v>
      </c>
      <c r="D170" s="16">
        <v>43344</v>
      </c>
      <c r="E170" s="16" t="s">
        <v>128</v>
      </c>
      <c r="F170" s="17" t="s">
        <v>129</v>
      </c>
      <c r="G170" s="17" t="s">
        <v>130</v>
      </c>
      <c r="H170" s="17" t="s">
        <v>134</v>
      </c>
      <c r="I170" s="18">
        <v>928</v>
      </c>
      <c r="J170" s="19">
        <v>458.11512195121958</v>
      </c>
    </row>
    <row r="171" spans="3:10" ht="20.149999999999999" customHeight="1" x14ac:dyDescent="0.35">
      <c r="C171" s="17" t="s">
        <v>27</v>
      </c>
      <c r="D171" s="16">
        <v>43344</v>
      </c>
      <c r="E171" s="16" t="s">
        <v>128</v>
      </c>
      <c r="F171" s="17" t="s">
        <v>139</v>
      </c>
      <c r="G171" s="17" t="s">
        <v>130</v>
      </c>
      <c r="H171" s="17" t="s">
        <v>134</v>
      </c>
      <c r="I171" s="18">
        <v>545</v>
      </c>
      <c r="J171" s="19">
        <v>220.12682926829268</v>
      </c>
    </row>
    <row r="172" spans="3:10" ht="20.149999999999999" customHeight="1" x14ac:dyDescent="0.35">
      <c r="C172" s="17" t="s">
        <v>27</v>
      </c>
      <c r="D172" s="16">
        <v>43344</v>
      </c>
      <c r="E172" s="16" t="s">
        <v>128</v>
      </c>
      <c r="F172" s="17" t="s">
        <v>136</v>
      </c>
      <c r="G172" s="17" t="s">
        <v>138</v>
      </c>
      <c r="H172" s="17" t="s">
        <v>134</v>
      </c>
      <c r="I172" s="18">
        <v>244</v>
      </c>
      <c r="J172" s="19">
        <v>208.05463414634144</v>
      </c>
    </row>
    <row r="173" spans="3:10" ht="20.149999999999999" customHeight="1" x14ac:dyDescent="0.35">
      <c r="C173" s="17" t="s">
        <v>27</v>
      </c>
      <c r="D173" s="16">
        <v>43344</v>
      </c>
      <c r="E173" s="16" t="s">
        <v>128</v>
      </c>
      <c r="F173" s="17" t="s">
        <v>133</v>
      </c>
      <c r="G173" s="17" t="s">
        <v>138</v>
      </c>
      <c r="H173" s="17" t="s">
        <v>134</v>
      </c>
      <c r="I173" s="18">
        <v>446</v>
      </c>
      <c r="J173" s="19">
        <v>190.14829268292684</v>
      </c>
    </row>
    <row r="174" spans="3:10" ht="20.149999999999999" customHeight="1" x14ac:dyDescent="0.35">
      <c r="C174" s="17" t="s">
        <v>27</v>
      </c>
      <c r="D174" s="16">
        <v>43344</v>
      </c>
      <c r="E174" s="16" t="s">
        <v>128</v>
      </c>
      <c r="F174" s="17" t="s">
        <v>129</v>
      </c>
      <c r="G174" s="17" t="s">
        <v>138</v>
      </c>
      <c r="H174" s="17" t="s">
        <v>134</v>
      </c>
      <c r="I174" s="18">
        <v>674</v>
      </c>
      <c r="J174" s="19">
        <v>529.33658536585381</v>
      </c>
    </row>
    <row r="175" spans="3:10" ht="20.149999999999999" customHeight="1" x14ac:dyDescent="0.35">
      <c r="C175" s="17" t="s">
        <v>27</v>
      </c>
      <c r="D175" s="16">
        <v>43344</v>
      </c>
      <c r="E175" s="16" t="s">
        <v>128</v>
      </c>
      <c r="F175" s="17" t="s">
        <v>139</v>
      </c>
      <c r="G175" s="17" t="s">
        <v>130</v>
      </c>
      <c r="H175" s="17" t="s">
        <v>137</v>
      </c>
      <c r="I175" s="18">
        <v>172</v>
      </c>
      <c r="J175" s="19">
        <v>111.9258536585366</v>
      </c>
    </row>
    <row r="176" spans="3:10" ht="20.149999999999999" customHeight="1" x14ac:dyDescent="0.35">
      <c r="C176" s="17" t="s">
        <v>27</v>
      </c>
      <c r="D176" s="16">
        <v>43344</v>
      </c>
      <c r="E176" s="16" t="s">
        <v>128</v>
      </c>
      <c r="F176" s="17" t="s">
        <v>133</v>
      </c>
      <c r="G176" s="17" t="s">
        <v>130</v>
      </c>
      <c r="H176" s="17" t="s">
        <v>137</v>
      </c>
      <c r="I176" s="18">
        <v>222</v>
      </c>
      <c r="J176" s="19">
        <v>104.61073170731709</v>
      </c>
    </row>
    <row r="177" spans="3:10" ht="20.149999999999999" customHeight="1" x14ac:dyDescent="0.35">
      <c r="C177" s="17" t="s">
        <v>27</v>
      </c>
      <c r="D177" s="16">
        <v>43344</v>
      </c>
      <c r="E177" s="16" t="s">
        <v>128</v>
      </c>
      <c r="F177" s="17" t="s">
        <v>139</v>
      </c>
      <c r="G177" s="17" t="s">
        <v>130</v>
      </c>
      <c r="H177" s="17" t="s">
        <v>137</v>
      </c>
      <c r="I177" s="18">
        <v>887</v>
      </c>
      <c r="J177" s="19">
        <v>298.55121951219519</v>
      </c>
    </row>
    <row r="178" spans="3:10" ht="20.149999999999999" customHeight="1" x14ac:dyDescent="0.35">
      <c r="C178" s="17" t="s">
        <v>27</v>
      </c>
      <c r="D178" s="16">
        <v>43344</v>
      </c>
      <c r="E178" s="16" t="s">
        <v>128</v>
      </c>
      <c r="F178" s="17" t="s">
        <v>133</v>
      </c>
      <c r="G178" s="17" t="s">
        <v>138</v>
      </c>
      <c r="H178" s="17" t="s">
        <v>137</v>
      </c>
      <c r="I178" s="18">
        <v>346</v>
      </c>
      <c r="J178" s="19">
        <v>31.055609756097557</v>
      </c>
    </row>
    <row r="179" spans="3:10" ht="20.149999999999999" customHeight="1" x14ac:dyDescent="0.35">
      <c r="C179" s="17" t="s">
        <v>27</v>
      </c>
      <c r="D179" s="16">
        <v>43344</v>
      </c>
      <c r="E179" s="16" t="s">
        <v>128</v>
      </c>
      <c r="F179" s="17" t="s">
        <v>129</v>
      </c>
      <c r="G179" s="17" t="s">
        <v>138</v>
      </c>
      <c r="H179" s="17" t="s">
        <v>137</v>
      </c>
      <c r="I179" s="18">
        <v>774</v>
      </c>
      <c r="J179" s="19">
        <v>416.82731707317066</v>
      </c>
    </row>
    <row r="180" spans="3:10" ht="20.149999999999999" customHeight="1" x14ac:dyDescent="0.35">
      <c r="C180" s="17" t="s">
        <v>27</v>
      </c>
      <c r="D180" s="16">
        <v>43344</v>
      </c>
      <c r="E180" s="16" t="s">
        <v>128</v>
      </c>
      <c r="F180" s="17" t="s">
        <v>136</v>
      </c>
      <c r="G180" s="17" t="s">
        <v>138</v>
      </c>
      <c r="H180" s="17" t="s">
        <v>137</v>
      </c>
      <c r="I180" s="18">
        <v>233</v>
      </c>
      <c r="J180" s="19">
        <v>109.79414634146342</v>
      </c>
    </row>
    <row r="181" spans="3:10" ht="20.149999999999999" customHeight="1" x14ac:dyDescent="0.35">
      <c r="C181" s="17" t="s">
        <v>27</v>
      </c>
      <c r="D181" s="16">
        <v>43344</v>
      </c>
      <c r="E181" s="16" t="s">
        <v>128</v>
      </c>
      <c r="F181" s="17" t="s">
        <v>139</v>
      </c>
      <c r="G181" s="17" t="s">
        <v>130</v>
      </c>
      <c r="H181" s="17" t="s">
        <v>132</v>
      </c>
      <c r="I181" s="18">
        <v>736</v>
      </c>
      <c r="J181" s="19">
        <v>404.62048780487817</v>
      </c>
    </row>
    <row r="182" spans="3:10" ht="20.149999999999999" customHeight="1" x14ac:dyDescent="0.35">
      <c r="C182" s="17" t="s">
        <v>27</v>
      </c>
      <c r="D182" s="16">
        <v>43344</v>
      </c>
      <c r="E182" s="16" t="s">
        <v>128</v>
      </c>
      <c r="F182" s="17" t="s">
        <v>129</v>
      </c>
      <c r="G182" s="17" t="s">
        <v>130</v>
      </c>
      <c r="H182" s="17" t="s">
        <v>132</v>
      </c>
      <c r="I182" s="18">
        <v>855</v>
      </c>
      <c r="J182" s="19">
        <v>863.34146341463418</v>
      </c>
    </row>
    <row r="183" spans="3:10" ht="20.149999999999999" customHeight="1" x14ac:dyDescent="0.35">
      <c r="C183" s="17" t="s">
        <v>28</v>
      </c>
      <c r="D183" s="16">
        <v>43374</v>
      </c>
      <c r="E183" s="16" t="s">
        <v>128</v>
      </c>
      <c r="F183" s="17" t="s">
        <v>129</v>
      </c>
      <c r="G183" s="17" t="s">
        <v>130</v>
      </c>
      <c r="H183" s="17" t="s">
        <v>131</v>
      </c>
      <c r="I183" s="18">
        <v>585</v>
      </c>
      <c r="J183" s="19">
        <v>164.08536585365854</v>
      </c>
    </row>
    <row r="184" spans="3:10" ht="20.149999999999999" customHeight="1" x14ac:dyDescent="0.35">
      <c r="C184" s="17" t="s">
        <v>28</v>
      </c>
      <c r="D184" s="16">
        <v>43374</v>
      </c>
      <c r="E184" s="16" t="s">
        <v>128</v>
      </c>
      <c r="F184" s="17" t="s">
        <v>133</v>
      </c>
      <c r="G184" s="17" t="s">
        <v>130</v>
      </c>
      <c r="H184" s="17" t="s">
        <v>131</v>
      </c>
      <c r="I184" s="18">
        <v>470</v>
      </c>
      <c r="J184" s="19">
        <v>89.643902439024387</v>
      </c>
    </row>
    <row r="185" spans="3:10" ht="20.149999999999999" customHeight="1" x14ac:dyDescent="0.35">
      <c r="C185" s="17" t="s">
        <v>28</v>
      </c>
      <c r="D185" s="16">
        <v>43374</v>
      </c>
      <c r="E185" s="16" t="s">
        <v>128</v>
      </c>
      <c r="F185" s="17" t="s">
        <v>136</v>
      </c>
      <c r="G185" s="17" t="s">
        <v>130</v>
      </c>
      <c r="H185" s="17" t="s">
        <v>131</v>
      </c>
      <c r="I185" s="18">
        <v>479</v>
      </c>
      <c r="J185" s="19">
        <v>408.43512195121946</v>
      </c>
    </row>
    <row r="186" spans="3:10" ht="20.149999999999999" customHeight="1" x14ac:dyDescent="0.35">
      <c r="C186" s="17" t="s">
        <v>28</v>
      </c>
      <c r="D186" s="16">
        <v>43374</v>
      </c>
      <c r="E186" s="16" t="s">
        <v>128</v>
      </c>
      <c r="F186" s="17" t="s">
        <v>133</v>
      </c>
      <c r="G186" s="17" t="s">
        <v>138</v>
      </c>
      <c r="H186" s="17" t="s">
        <v>131</v>
      </c>
      <c r="I186" s="18">
        <v>952</v>
      </c>
      <c r="J186" s="19">
        <v>10.680975609756098</v>
      </c>
    </row>
    <row r="187" spans="3:10" ht="20.149999999999999" customHeight="1" x14ac:dyDescent="0.35">
      <c r="C187" s="17" t="s">
        <v>28</v>
      </c>
      <c r="D187" s="16">
        <v>43374</v>
      </c>
      <c r="E187" s="16" t="s">
        <v>128</v>
      </c>
      <c r="F187" s="17" t="s">
        <v>129</v>
      </c>
      <c r="G187" s="17" t="s">
        <v>138</v>
      </c>
      <c r="H187" s="17" t="s">
        <v>131</v>
      </c>
      <c r="I187" s="18">
        <v>950</v>
      </c>
      <c r="J187" s="19">
        <v>426.34146341463412</v>
      </c>
    </row>
    <row r="188" spans="3:10" ht="20.149999999999999" customHeight="1" x14ac:dyDescent="0.35">
      <c r="C188" s="17" t="s">
        <v>28</v>
      </c>
      <c r="D188" s="16">
        <v>43374</v>
      </c>
      <c r="E188" s="16" t="s">
        <v>128</v>
      </c>
      <c r="F188" s="17" t="s">
        <v>139</v>
      </c>
      <c r="G188" s="17" t="s">
        <v>138</v>
      </c>
      <c r="H188" s="17" t="s">
        <v>131</v>
      </c>
      <c r="I188" s="18">
        <v>619</v>
      </c>
      <c r="J188" s="19">
        <v>527.81073170731713</v>
      </c>
    </row>
    <row r="189" spans="3:10" ht="20.149999999999999" customHeight="1" x14ac:dyDescent="0.35">
      <c r="C189" s="17" t="s">
        <v>28</v>
      </c>
      <c r="D189" s="16">
        <v>43374</v>
      </c>
      <c r="E189" s="16" t="s">
        <v>128</v>
      </c>
      <c r="F189" s="17" t="s">
        <v>139</v>
      </c>
      <c r="G189" s="17" t="s">
        <v>130</v>
      </c>
      <c r="H189" s="17" t="s">
        <v>134</v>
      </c>
      <c r="I189" s="18">
        <v>130</v>
      </c>
      <c r="J189" s="19">
        <v>36.463414634146346</v>
      </c>
    </row>
    <row r="190" spans="3:10" ht="20.149999999999999" customHeight="1" x14ac:dyDescent="0.35">
      <c r="C190" s="17" t="s">
        <v>28</v>
      </c>
      <c r="D190" s="16">
        <v>43374</v>
      </c>
      <c r="E190" s="16" t="s">
        <v>128</v>
      </c>
      <c r="F190" s="17" t="s">
        <v>129</v>
      </c>
      <c r="G190" s="17" t="s">
        <v>130</v>
      </c>
      <c r="H190" s="17" t="s">
        <v>134</v>
      </c>
      <c r="I190" s="18">
        <v>129</v>
      </c>
      <c r="J190" s="19">
        <v>1.4473170731707317</v>
      </c>
    </row>
    <row r="191" spans="3:10" ht="20.149999999999999" customHeight="1" x14ac:dyDescent="0.35">
      <c r="C191" s="17" t="s">
        <v>28</v>
      </c>
      <c r="D191" s="16">
        <v>43374</v>
      </c>
      <c r="E191" s="16" t="s">
        <v>128</v>
      </c>
      <c r="F191" s="17" t="s">
        <v>133</v>
      </c>
      <c r="G191" s="17" t="s">
        <v>130</v>
      </c>
      <c r="H191" s="17" t="s">
        <v>134</v>
      </c>
      <c r="I191" s="18">
        <v>387</v>
      </c>
      <c r="J191" s="19">
        <v>173.67804878048781</v>
      </c>
    </row>
    <row r="192" spans="3:10" ht="20.149999999999999" customHeight="1" x14ac:dyDescent="0.35">
      <c r="C192" s="17" t="s">
        <v>28</v>
      </c>
      <c r="D192" s="16">
        <v>43374</v>
      </c>
      <c r="E192" s="16" t="s">
        <v>128</v>
      </c>
      <c r="F192" s="17" t="s">
        <v>139</v>
      </c>
      <c r="G192" s="17" t="s">
        <v>138</v>
      </c>
      <c r="H192" s="17" t="s">
        <v>137</v>
      </c>
      <c r="I192" s="18">
        <v>561</v>
      </c>
      <c r="J192" s="19">
        <v>535.00243902439036</v>
      </c>
    </row>
    <row r="193" spans="3:10" ht="20.149999999999999" customHeight="1" x14ac:dyDescent="0.35">
      <c r="C193" s="17" t="s">
        <v>28</v>
      </c>
      <c r="D193" s="16">
        <v>43374</v>
      </c>
      <c r="E193" s="16" t="s">
        <v>128</v>
      </c>
      <c r="F193" s="17" t="s">
        <v>139</v>
      </c>
      <c r="G193" s="17" t="s">
        <v>138</v>
      </c>
      <c r="H193" s="17" t="s">
        <v>137</v>
      </c>
      <c r="I193" s="18">
        <v>696</v>
      </c>
      <c r="J193" s="19">
        <v>390.43902439024396</v>
      </c>
    </row>
    <row r="194" spans="3:10" ht="20.149999999999999" customHeight="1" x14ac:dyDescent="0.35">
      <c r="C194" s="17" t="s">
        <v>28</v>
      </c>
      <c r="D194" s="16">
        <v>43374</v>
      </c>
      <c r="E194" s="16" t="s">
        <v>128</v>
      </c>
      <c r="F194" s="17" t="s">
        <v>129</v>
      </c>
      <c r="G194" s="17" t="s">
        <v>138</v>
      </c>
      <c r="H194" s="17" t="s">
        <v>137</v>
      </c>
      <c r="I194" s="18">
        <v>412</v>
      </c>
      <c r="J194" s="19">
        <v>231.1219512195122</v>
      </c>
    </row>
    <row r="195" spans="3:10" ht="20.149999999999999" customHeight="1" x14ac:dyDescent="0.35">
      <c r="C195" s="17" t="s">
        <v>28</v>
      </c>
      <c r="D195" s="16">
        <v>43374</v>
      </c>
      <c r="E195" s="16" t="s">
        <v>128</v>
      </c>
      <c r="F195" s="17" t="s">
        <v>133</v>
      </c>
      <c r="G195" s="17" t="s">
        <v>130</v>
      </c>
      <c r="H195" s="17" t="s">
        <v>132</v>
      </c>
      <c r="I195" s="18">
        <v>897</v>
      </c>
      <c r="J195" s="19">
        <v>714.53707317073179</v>
      </c>
    </row>
    <row r="196" spans="3:10" ht="20.149999999999999" customHeight="1" x14ac:dyDescent="0.35">
      <c r="C196" s="17" t="s">
        <v>28</v>
      </c>
      <c r="D196" s="16">
        <v>43374</v>
      </c>
      <c r="E196" s="16" t="s">
        <v>128</v>
      </c>
      <c r="F196" s="17" t="s">
        <v>136</v>
      </c>
      <c r="G196" s="17" t="s">
        <v>130</v>
      </c>
      <c r="H196" s="17" t="s">
        <v>132</v>
      </c>
      <c r="I196" s="18">
        <v>218</v>
      </c>
      <c r="J196" s="19">
        <v>127.18439024390244</v>
      </c>
    </row>
    <row r="197" spans="3:10" ht="20.149999999999999" customHeight="1" x14ac:dyDescent="0.35">
      <c r="C197" s="17" t="s">
        <v>28</v>
      </c>
      <c r="D197" s="16">
        <v>43374</v>
      </c>
      <c r="E197" s="16" t="s">
        <v>128</v>
      </c>
      <c r="F197" s="17" t="s">
        <v>139</v>
      </c>
      <c r="G197" s="17" t="s">
        <v>130</v>
      </c>
      <c r="H197" s="17" t="s">
        <v>131</v>
      </c>
      <c r="I197" s="18">
        <v>122</v>
      </c>
      <c r="J197" s="19">
        <v>130.03414634146344</v>
      </c>
    </row>
    <row r="198" spans="3:10" ht="20.149999999999999" customHeight="1" x14ac:dyDescent="0.35">
      <c r="C198" s="17" t="s">
        <v>28</v>
      </c>
      <c r="D198" s="16">
        <v>43374</v>
      </c>
      <c r="E198" s="16" t="s">
        <v>128</v>
      </c>
      <c r="F198" s="17" t="s">
        <v>133</v>
      </c>
      <c r="G198" s="17" t="s">
        <v>130</v>
      </c>
      <c r="H198" s="17" t="s">
        <v>131</v>
      </c>
      <c r="I198" s="18">
        <v>815</v>
      </c>
      <c r="J198" s="19">
        <v>868.67073170731737</v>
      </c>
    </row>
    <row r="199" spans="3:10" ht="20.149999999999999" customHeight="1" x14ac:dyDescent="0.35">
      <c r="C199" s="17" t="s">
        <v>28</v>
      </c>
      <c r="D199" s="16">
        <v>43374</v>
      </c>
      <c r="E199" s="16" t="s">
        <v>128</v>
      </c>
      <c r="F199" s="17" t="s">
        <v>129</v>
      </c>
      <c r="G199" s="17" t="s">
        <v>130</v>
      </c>
      <c r="H199" s="17" t="s">
        <v>131</v>
      </c>
      <c r="I199" s="18">
        <v>883</v>
      </c>
      <c r="J199" s="19">
        <v>198.13658536585365</v>
      </c>
    </row>
    <row r="200" spans="3:10" ht="20.149999999999999" customHeight="1" x14ac:dyDescent="0.35">
      <c r="C200" s="17" t="s">
        <v>28</v>
      </c>
      <c r="D200" s="16">
        <v>43374</v>
      </c>
      <c r="E200" s="16" t="s">
        <v>128</v>
      </c>
      <c r="F200" s="17" t="s">
        <v>139</v>
      </c>
      <c r="G200" s="17" t="s">
        <v>138</v>
      </c>
      <c r="H200" s="17" t="s">
        <v>131</v>
      </c>
      <c r="I200" s="18">
        <v>476</v>
      </c>
      <c r="J200" s="19">
        <v>421.89853658536589</v>
      </c>
    </row>
    <row r="201" spans="3:10" ht="20.149999999999999" customHeight="1" x14ac:dyDescent="0.35">
      <c r="C201" s="17" t="s">
        <v>28</v>
      </c>
      <c r="D201" s="16">
        <v>43374</v>
      </c>
      <c r="E201" s="16" t="s">
        <v>128</v>
      </c>
      <c r="F201" s="17" t="s">
        <v>136</v>
      </c>
      <c r="G201" s="17" t="s">
        <v>138</v>
      </c>
      <c r="H201" s="17" t="s">
        <v>131</v>
      </c>
      <c r="I201" s="18">
        <v>443</v>
      </c>
      <c r="J201" s="19">
        <v>0</v>
      </c>
    </row>
    <row r="202" spans="3:10" ht="20.149999999999999" customHeight="1" x14ac:dyDescent="0.35">
      <c r="C202" s="17" t="s">
        <v>28</v>
      </c>
      <c r="D202" s="16">
        <v>43374</v>
      </c>
      <c r="E202" s="16" t="s">
        <v>128</v>
      </c>
      <c r="F202" s="17" t="s">
        <v>139</v>
      </c>
      <c r="G202" s="17" t="s">
        <v>138</v>
      </c>
      <c r="H202" s="17" t="s">
        <v>131</v>
      </c>
      <c r="I202" s="18">
        <v>525</v>
      </c>
      <c r="J202" s="19">
        <v>318.07317073170731</v>
      </c>
    </row>
    <row r="203" spans="3:10" ht="20.149999999999999" customHeight="1" x14ac:dyDescent="0.35">
      <c r="C203" s="17" t="s">
        <v>28</v>
      </c>
      <c r="D203" s="16">
        <v>43374</v>
      </c>
      <c r="E203" s="16" t="s">
        <v>128</v>
      </c>
      <c r="F203" s="17" t="s">
        <v>133</v>
      </c>
      <c r="G203" s="17" t="s">
        <v>130</v>
      </c>
      <c r="H203" s="17" t="s">
        <v>134</v>
      </c>
      <c r="I203" s="18">
        <v>828</v>
      </c>
      <c r="J203" s="19">
        <v>891.81658536585371</v>
      </c>
    </row>
    <row r="204" spans="3:10" ht="20.149999999999999" customHeight="1" x14ac:dyDescent="0.35">
      <c r="C204" s="17" t="s">
        <v>28</v>
      </c>
      <c r="D204" s="16">
        <v>43374</v>
      </c>
      <c r="E204" s="16" t="s">
        <v>128</v>
      </c>
      <c r="F204" s="17" t="s">
        <v>129</v>
      </c>
      <c r="G204" s="17" t="s">
        <v>130</v>
      </c>
      <c r="H204" s="17" t="s">
        <v>134</v>
      </c>
      <c r="I204" s="18">
        <v>960</v>
      </c>
      <c r="J204" s="19">
        <v>387.74634146341464</v>
      </c>
    </row>
    <row r="205" spans="3:10" ht="20.149999999999999" customHeight="1" x14ac:dyDescent="0.35">
      <c r="C205" s="17" t="s">
        <v>28</v>
      </c>
      <c r="D205" s="16">
        <v>43374</v>
      </c>
      <c r="E205" s="16" t="s">
        <v>128</v>
      </c>
      <c r="F205" s="17" t="s">
        <v>139</v>
      </c>
      <c r="G205" s="17" t="s">
        <v>130</v>
      </c>
      <c r="H205" s="17" t="s">
        <v>134</v>
      </c>
      <c r="I205" s="18">
        <v>457</v>
      </c>
      <c r="J205" s="19">
        <v>138.43756097560976</v>
      </c>
    </row>
    <row r="206" spans="3:10" ht="20.149999999999999" customHeight="1" x14ac:dyDescent="0.35">
      <c r="C206" s="17" t="s">
        <v>28</v>
      </c>
      <c r="D206" s="16">
        <v>43374</v>
      </c>
      <c r="E206" s="16" t="s">
        <v>128</v>
      </c>
      <c r="F206" s="17" t="s">
        <v>136</v>
      </c>
      <c r="G206" s="17" t="s">
        <v>138</v>
      </c>
      <c r="H206" s="17" t="s">
        <v>134</v>
      </c>
      <c r="I206" s="18">
        <v>887</v>
      </c>
      <c r="J206" s="19">
        <v>915.55707317073188</v>
      </c>
    </row>
    <row r="207" spans="3:10" ht="20.149999999999999" customHeight="1" x14ac:dyDescent="0.35">
      <c r="C207" s="17" t="s">
        <v>28</v>
      </c>
      <c r="D207" s="16">
        <v>43374</v>
      </c>
      <c r="E207" s="16" t="s">
        <v>128</v>
      </c>
      <c r="F207" s="17" t="s">
        <v>133</v>
      </c>
      <c r="G207" s="17" t="s">
        <v>138</v>
      </c>
      <c r="H207" s="17" t="s">
        <v>134</v>
      </c>
      <c r="I207" s="18">
        <v>878</v>
      </c>
      <c r="J207" s="19">
        <v>748.65560975609765</v>
      </c>
    </row>
    <row r="208" spans="3:10" ht="20.149999999999999" customHeight="1" x14ac:dyDescent="0.35">
      <c r="C208" s="17" t="s">
        <v>28</v>
      </c>
      <c r="D208" s="16">
        <v>43374</v>
      </c>
      <c r="E208" s="16" t="s">
        <v>128</v>
      </c>
      <c r="F208" s="17" t="s">
        <v>129</v>
      </c>
      <c r="G208" s="17" t="s">
        <v>138</v>
      </c>
      <c r="H208" s="17" t="s">
        <v>134</v>
      </c>
      <c r="I208" s="18">
        <v>950</v>
      </c>
      <c r="J208" s="19">
        <v>21.317073170731707</v>
      </c>
    </row>
    <row r="209" spans="3:10" ht="20.149999999999999" customHeight="1" x14ac:dyDescent="0.35">
      <c r="C209" s="17" t="s">
        <v>28</v>
      </c>
      <c r="D209" s="16">
        <v>43374</v>
      </c>
      <c r="E209" s="16" t="s">
        <v>128</v>
      </c>
      <c r="F209" s="17" t="s">
        <v>139</v>
      </c>
      <c r="G209" s="17" t="s">
        <v>130</v>
      </c>
      <c r="H209" s="17" t="s">
        <v>137</v>
      </c>
      <c r="I209" s="18">
        <v>104</v>
      </c>
      <c r="J209" s="19">
        <v>33.83804878048781</v>
      </c>
    </row>
    <row r="210" spans="3:10" ht="20.149999999999999" customHeight="1" x14ac:dyDescent="0.35">
      <c r="C210" s="17" t="s">
        <v>28</v>
      </c>
      <c r="D210" s="16">
        <v>43374</v>
      </c>
      <c r="E210" s="16" t="s">
        <v>128</v>
      </c>
      <c r="F210" s="17" t="s">
        <v>133</v>
      </c>
      <c r="G210" s="17" t="s">
        <v>130</v>
      </c>
      <c r="H210" s="17" t="s">
        <v>137</v>
      </c>
      <c r="I210" s="18">
        <v>971</v>
      </c>
      <c r="J210" s="19">
        <v>305.03609756097563</v>
      </c>
    </row>
    <row r="211" spans="3:10" ht="20.149999999999999" customHeight="1" x14ac:dyDescent="0.35">
      <c r="C211" s="17" t="s">
        <v>28</v>
      </c>
      <c r="D211" s="16">
        <v>43374</v>
      </c>
      <c r="E211" s="16" t="s">
        <v>128</v>
      </c>
      <c r="F211" s="17" t="s">
        <v>139</v>
      </c>
      <c r="G211" s="17" t="s">
        <v>130</v>
      </c>
      <c r="H211" s="17" t="s">
        <v>137</v>
      </c>
      <c r="I211" s="18">
        <v>936</v>
      </c>
      <c r="J211" s="19">
        <v>903.12585365853647</v>
      </c>
    </row>
    <row r="212" spans="3:10" ht="20.149999999999999" customHeight="1" x14ac:dyDescent="0.35">
      <c r="C212" s="17" t="s">
        <v>28</v>
      </c>
      <c r="D212" s="16">
        <v>43374</v>
      </c>
      <c r="E212" s="16" t="s">
        <v>128</v>
      </c>
      <c r="F212" s="17" t="s">
        <v>133</v>
      </c>
      <c r="G212" s="17" t="s">
        <v>138</v>
      </c>
      <c r="H212" s="17" t="s">
        <v>137</v>
      </c>
      <c r="I212" s="18">
        <v>684</v>
      </c>
      <c r="J212" s="19">
        <v>153.48292682926831</v>
      </c>
    </row>
    <row r="213" spans="3:10" ht="20.149999999999999" customHeight="1" x14ac:dyDescent="0.35">
      <c r="C213" s="17" t="s">
        <v>28</v>
      </c>
      <c r="D213" s="16">
        <v>43374</v>
      </c>
      <c r="E213" s="16" t="s">
        <v>128</v>
      </c>
      <c r="F213" s="17" t="s">
        <v>129</v>
      </c>
      <c r="G213" s="17" t="s">
        <v>138</v>
      </c>
      <c r="H213" s="17" t="s">
        <v>137</v>
      </c>
      <c r="I213" s="18">
        <v>161</v>
      </c>
      <c r="J213" s="19">
        <v>86.704390243902452</v>
      </c>
    </row>
    <row r="214" spans="3:10" ht="20.149999999999999" customHeight="1" x14ac:dyDescent="0.35">
      <c r="C214" s="17" t="s">
        <v>28</v>
      </c>
      <c r="D214" s="16">
        <v>43374</v>
      </c>
      <c r="E214" s="16" t="s">
        <v>128</v>
      </c>
      <c r="F214" s="17" t="s">
        <v>136</v>
      </c>
      <c r="G214" s="17" t="s">
        <v>138</v>
      </c>
      <c r="H214" s="17" t="s">
        <v>137</v>
      </c>
      <c r="I214" s="18">
        <v>790</v>
      </c>
      <c r="J214" s="19">
        <v>88.634146341463406</v>
      </c>
    </row>
    <row r="215" spans="3:10" ht="20.149999999999999" customHeight="1" x14ac:dyDescent="0.35">
      <c r="C215" s="17" t="s">
        <v>28</v>
      </c>
      <c r="D215" s="16">
        <v>43374</v>
      </c>
      <c r="E215" s="16" t="s">
        <v>128</v>
      </c>
      <c r="F215" s="17" t="s">
        <v>139</v>
      </c>
      <c r="G215" s="17" t="s">
        <v>130</v>
      </c>
      <c r="H215" s="17" t="s">
        <v>132</v>
      </c>
      <c r="I215" s="18">
        <v>411</v>
      </c>
      <c r="J215" s="19">
        <v>216.72731707317078</v>
      </c>
    </row>
    <row r="216" spans="3:10" ht="20.149999999999999" customHeight="1" x14ac:dyDescent="0.35">
      <c r="C216" s="17" t="s">
        <v>28</v>
      </c>
      <c r="D216" s="16">
        <v>43374</v>
      </c>
      <c r="E216" s="16" t="s">
        <v>128</v>
      </c>
      <c r="F216" s="17" t="s">
        <v>129</v>
      </c>
      <c r="G216" s="17" t="s">
        <v>130</v>
      </c>
      <c r="H216" s="17" t="s">
        <v>132</v>
      </c>
      <c r="I216" s="18">
        <v>797</v>
      </c>
      <c r="J216" s="19">
        <v>697.47219512195113</v>
      </c>
    </row>
    <row r="217" spans="3:10" ht="20.149999999999999" customHeight="1" x14ac:dyDescent="0.35">
      <c r="C217" s="17" t="s">
        <v>29</v>
      </c>
      <c r="D217" s="16">
        <v>43405</v>
      </c>
      <c r="E217" s="16" t="s">
        <v>128</v>
      </c>
      <c r="F217" s="17" t="s">
        <v>129</v>
      </c>
      <c r="G217" s="17" t="s">
        <v>130</v>
      </c>
      <c r="H217" s="17" t="s">
        <v>131</v>
      </c>
      <c r="I217" s="18">
        <v>345</v>
      </c>
      <c r="J217" s="19">
        <v>309.65853658536588</v>
      </c>
    </row>
    <row r="218" spans="3:10" ht="20.149999999999999" customHeight="1" x14ac:dyDescent="0.35">
      <c r="C218" s="17" t="s">
        <v>29</v>
      </c>
      <c r="D218" s="16">
        <v>43405</v>
      </c>
      <c r="E218" s="16" t="s">
        <v>128</v>
      </c>
      <c r="F218" s="17" t="s">
        <v>139</v>
      </c>
      <c r="G218" s="17" t="s">
        <v>138</v>
      </c>
      <c r="H218" s="17" t="s">
        <v>131</v>
      </c>
      <c r="I218" s="18">
        <v>490</v>
      </c>
      <c r="J218" s="19">
        <v>417.81463414634146</v>
      </c>
    </row>
    <row r="219" spans="3:10" ht="20.149999999999999" customHeight="1" x14ac:dyDescent="0.35">
      <c r="C219" s="17" t="s">
        <v>29</v>
      </c>
      <c r="D219" s="16">
        <v>43405</v>
      </c>
      <c r="E219" s="16" t="s">
        <v>128</v>
      </c>
      <c r="F219" s="17" t="s">
        <v>139</v>
      </c>
      <c r="G219" s="17" t="s">
        <v>130</v>
      </c>
      <c r="H219" s="17" t="s">
        <v>134</v>
      </c>
      <c r="I219" s="18">
        <v>673</v>
      </c>
      <c r="J219" s="19">
        <v>151.01463414634145</v>
      </c>
    </row>
    <row r="220" spans="3:10" ht="20.149999999999999" customHeight="1" x14ac:dyDescent="0.35">
      <c r="C220" s="17" t="s">
        <v>29</v>
      </c>
      <c r="D220" s="16">
        <v>43405</v>
      </c>
      <c r="E220" s="16" t="s">
        <v>128</v>
      </c>
      <c r="F220" s="17" t="s">
        <v>129</v>
      </c>
      <c r="G220" s="17" t="s">
        <v>130</v>
      </c>
      <c r="H220" s="17" t="s">
        <v>134</v>
      </c>
      <c r="I220" s="18">
        <v>261</v>
      </c>
      <c r="J220" s="19">
        <v>11.713170731707317</v>
      </c>
    </row>
    <row r="221" spans="3:10" ht="20.149999999999999" customHeight="1" x14ac:dyDescent="0.35">
      <c r="C221" s="17" t="s">
        <v>29</v>
      </c>
      <c r="D221" s="16">
        <v>43405</v>
      </c>
      <c r="E221" s="16" t="s">
        <v>128</v>
      </c>
      <c r="F221" s="17" t="s">
        <v>133</v>
      </c>
      <c r="G221" s="17" t="s">
        <v>130</v>
      </c>
      <c r="H221" s="17" t="s">
        <v>134</v>
      </c>
      <c r="I221" s="18">
        <v>977</v>
      </c>
      <c r="J221" s="19">
        <v>876.91707317073156</v>
      </c>
    </row>
    <row r="222" spans="3:10" ht="20.149999999999999" customHeight="1" x14ac:dyDescent="0.35">
      <c r="C222" s="17" t="s">
        <v>29</v>
      </c>
      <c r="D222" s="16">
        <v>43405</v>
      </c>
      <c r="E222" s="16" t="s">
        <v>128</v>
      </c>
      <c r="F222" s="17" t="s">
        <v>136</v>
      </c>
      <c r="G222" s="17" t="s">
        <v>138</v>
      </c>
      <c r="H222" s="17" t="s">
        <v>134</v>
      </c>
      <c r="I222" s="18">
        <v>382</v>
      </c>
      <c r="J222" s="19">
        <v>321.43902439024384</v>
      </c>
    </row>
    <row r="223" spans="3:10" ht="20.149999999999999" customHeight="1" x14ac:dyDescent="0.35">
      <c r="C223" s="17" t="s">
        <v>29</v>
      </c>
      <c r="D223" s="16">
        <v>43405</v>
      </c>
      <c r="E223" s="16" t="s">
        <v>128</v>
      </c>
      <c r="F223" s="17" t="s">
        <v>129</v>
      </c>
      <c r="G223" s="17" t="s">
        <v>138</v>
      </c>
      <c r="H223" s="17" t="s">
        <v>134</v>
      </c>
      <c r="I223" s="18">
        <v>140</v>
      </c>
      <c r="J223" s="19">
        <v>106.80975609756098</v>
      </c>
    </row>
    <row r="224" spans="3:10" ht="20.149999999999999" customHeight="1" x14ac:dyDescent="0.35">
      <c r="C224" s="17" t="s">
        <v>29</v>
      </c>
      <c r="D224" s="16">
        <v>43405</v>
      </c>
      <c r="E224" s="16" t="s">
        <v>128</v>
      </c>
      <c r="F224" s="17" t="s">
        <v>139</v>
      </c>
      <c r="G224" s="17" t="s">
        <v>138</v>
      </c>
      <c r="H224" s="17" t="s">
        <v>134</v>
      </c>
      <c r="I224" s="18">
        <v>871</v>
      </c>
      <c r="J224" s="19">
        <v>586.33170731707321</v>
      </c>
    </row>
    <row r="225" spans="3:10" ht="20.149999999999999" customHeight="1" x14ac:dyDescent="0.35">
      <c r="C225" s="17" t="s">
        <v>29</v>
      </c>
      <c r="D225" s="16">
        <v>43405</v>
      </c>
      <c r="E225" s="16" t="s">
        <v>128</v>
      </c>
      <c r="F225" s="17" t="s">
        <v>136</v>
      </c>
      <c r="G225" s="17" t="s">
        <v>130</v>
      </c>
      <c r="H225" s="17" t="s">
        <v>137</v>
      </c>
      <c r="I225" s="18">
        <v>797</v>
      </c>
      <c r="J225" s="19">
        <v>411.32975609756102</v>
      </c>
    </row>
    <row r="226" spans="3:10" ht="20.149999999999999" customHeight="1" x14ac:dyDescent="0.35">
      <c r="C226" s="17" t="s">
        <v>29</v>
      </c>
      <c r="D226" s="16">
        <v>43405</v>
      </c>
      <c r="E226" s="16" t="s">
        <v>128</v>
      </c>
      <c r="F226" s="17" t="s">
        <v>129</v>
      </c>
      <c r="G226" s="17" t="s">
        <v>130</v>
      </c>
      <c r="H226" s="17" t="s">
        <v>137</v>
      </c>
      <c r="I226" s="18">
        <v>394</v>
      </c>
      <c r="J226" s="19">
        <v>194.50146341463417</v>
      </c>
    </row>
    <row r="227" spans="3:10" ht="20.149999999999999" customHeight="1" x14ac:dyDescent="0.35">
      <c r="C227" s="17" t="s">
        <v>29</v>
      </c>
      <c r="D227" s="16">
        <v>43405</v>
      </c>
      <c r="E227" s="16" t="s">
        <v>128</v>
      </c>
      <c r="F227" s="17" t="s">
        <v>133</v>
      </c>
      <c r="G227" s="17" t="s">
        <v>130</v>
      </c>
      <c r="H227" s="17" t="s">
        <v>137</v>
      </c>
      <c r="I227" s="18">
        <v>852</v>
      </c>
      <c r="J227" s="19">
        <v>736.04487804878056</v>
      </c>
    </row>
    <row r="228" spans="3:10" ht="20.149999999999999" customHeight="1" x14ac:dyDescent="0.35">
      <c r="C228" s="17" t="s">
        <v>29</v>
      </c>
      <c r="D228" s="16">
        <v>43405</v>
      </c>
      <c r="E228" s="16" t="s">
        <v>128</v>
      </c>
      <c r="F228" s="17" t="s">
        <v>139</v>
      </c>
      <c r="G228" s="17" t="s">
        <v>138</v>
      </c>
      <c r="H228" s="17" t="s">
        <v>137</v>
      </c>
      <c r="I228" s="18">
        <v>656</v>
      </c>
      <c r="J228" s="19">
        <v>522.55999999999995</v>
      </c>
    </row>
    <row r="229" spans="3:10" ht="20.149999999999999" customHeight="1" x14ac:dyDescent="0.35">
      <c r="C229" s="17" t="s">
        <v>29</v>
      </c>
      <c r="D229" s="16">
        <v>43405</v>
      </c>
      <c r="E229" s="16" t="s">
        <v>128</v>
      </c>
      <c r="F229" s="17" t="s">
        <v>139</v>
      </c>
      <c r="G229" s="17" t="s">
        <v>138</v>
      </c>
      <c r="H229" s="17" t="s">
        <v>137</v>
      </c>
      <c r="I229" s="18">
        <v>602</v>
      </c>
      <c r="J229" s="19">
        <v>337.70731707317077</v>
      </c>
    </row>
    <row r="230" spans="3:10" ht="20.149999999999999" customHeight="1" x14ac:dyDescent="0.35">
      <c r="C230" s="17" t="s">
        <v>29</v>
      </c>
      <c r="D230" s="16">
        <v>43405</v>
      </c>
      <c r="E230" s="16" t="s">
        <v>128</v>
      </c>
      <c r="F230" s="17" t="s">
        <v>129</v>
      </c>
      <c r="G230" s="17" t="s">
        <v>138</v>
      </c>
      <c r="H230" s="17" t="s">
        <v>137</v>
      </c>
      <c r="I230" s="18">
        <v>821</v>
      </c>
      <c r="J230" s="19">
        <v>690.84146341463429</v>
      </c>
    </row>
    <row r="231" spans="3:10" ht="20.149999999999999" customHeight="1" x14ac:dyDescent="0.35">
      <c r="C231" s="17" t="s">
        <v>29</v>
      </c>
      <c r="D231" s="16">
        <v>43405</v>
      </c>
      <c r="E231" s="16" t="s">
        <v>128</v>
      </c>
      <c r="F231" s="17" t="s">
        <v>133</v>
      </c>
      <c r="G231" s="17" t="s">
        <v>130</v>
      </c>
      <c r="H231" s="17" t="s">
        <v>132</v>
      </c>
      <c r="I231" s="18">
        <v>766</v>
      </c>
      <c r="J231" s="19">
        <v>489.86634146341464</v>
      </c>
    </row>
    <row r="232" spans="3:10" ht="20.149999999999999" customHeight="1" x14ac:dyDescent="0.35">
      <c r="C232" s="17" t="s">
        <v>29</v>
      </c>
      <c r="D232" s="16">
        <v>43405</v>
      </c>
      <c r="E232" s="16" t="s">
        <v>128</v>
      </c>
      <c r="F232" s="17" t="s">
        <v>136</v>
      </c>
      <c r="G232" s="17" t="s">
        <v>130</v>
      </c>
      <c r="H232" s="17" t="s">
        <v>132</v>
      </c>
      <c r="I232" s="18">
        <v>937</v>
      </c>
      <c r="J232" s="19">
        <v>798.96390243902454</v>
      </c>
    </row>
    <row r="233" spans="3:10" ht="20.149999999999999" customHeight="1" x14ac:dyDescent="0.35">
      <c r="C233" s="17" t="s">
        <v>29</v>
      </c>
      <c r="D233" s="16">
        <v>43405</v>
      </c>
      <c r="E233" s="16" t="s">
        <v>128</v>
      </c>
      <c r="F233" s="17" t="s">
        <v>139</v>
      </c>
      <c r="G233" s="17" t="s">
        <v>130</v>
      </c>
      <c r="H233" s="17" t="s">
        <v>131</v>
      </c>
      <c r="I233" s="18">
        <v>573</v>
      </c>
      <c r="J233" s="19">
        <v>244.29365853658535</v>
      </c>
    </row>
    <row r="234" spans="3:10" ht="20.149999999999999" customHeight="1" x14ac:dyDescent="0.35">
      <c r="C234" s="17" t="s">
        <v>29</v>
      </c>
      <c r="D234" s="16">
        <v>43405</v>
      </c>
      <c r="E234" s="16" t="s">
        <v>128</v>
      </c>
      <c r="F234" s="17" t="s">
        <v>133</v>
      </c>
      <c r="G234" s="17" t="s">
        <v>130</v>
      </c>
      <c r="H234" s="17" t="s">
        <v>131</v>
      </c>
      <c r="I234" s="18">
        <v>303</v>
      </c>
      <c r="J234" s="19">
        <v>122.38243902439024</v>
      </c>
    </row>
    <row r="235" spans="3:10" ht="20.149999999999999" customHeight="1" x14ac:dyDescent="0.35">
      <c r="C235" s="17" t="s">
        <v>29</v>
      </c>
      <c r="D235" s="16">
        <v>43405</v>
      </c>
      <c r="E235" s="16" t="s">
        <v>128</v>
      </c>
      <c r="F235" s="17" t="s">
        <v>129</v>
      </c>
      <c r="G235" s="17" t="s">
        <v>130</v>
      </c>
      <c r="H235" s="17" t="s">
        <v>131</v>
      </c>
      <c r="I235" s="18">
        <v>825</v>
      </c>
      <c r="J235" s="19">
        <v>277.6829268292683</v>
      </c>
    </row>
    <row r="236" spans="3:10" ht="20.149999999999999" customHeight="1" x14ac:dyDescent="0.35">
      <c r="C236" s="17" t="s">
        <v>29</v>
      </c>
      <c r="D236" s="16">
        <v>43405</v>
      </c>
      <c r="E236" s="16" t="s">
        <v>128</v>
      </c>
      <c r="F236" s="17" t="s">
        <v>139</v>
      </c>
      <c r="G236" s="17" t="s">
        <v>138</v>
      </c>
      <c r="H236" s="17" t="s">
        <v>131</v>
      </c>
      <c r="I236" s="18">
        <v>534</v>
      </c>
      <c r="J236" s="19">
        <v>515.24487804878049</v>
      </c>
    </row>
    <row r="237" spans="3:10" ht="20.149999999999999" customHeight="1" x14ac:dyDescent="0.35">
      <c r="C237" s="17" t="s">
        <v>29</v>
      </c>
      <c r="D237" s="16">
        <v>43405</v>
      </c>
      <c r="E237" s="16" t="s">
        <v>128</v>
      </c>
      <c r="F237" s="17" t="s">
        <v>136</v>
      </c>
      <c r="G237" s="17" t="s">
        <v>138</v>
      </c>
      <c r="H237" s="17" t="s">
        <v>131</v>
      </c>
      <c r="I237" s="18">
        <v>209</v>
      </c>
      <c r="J237" s="19">
        <v>0</v>
      </c>
    </row>
    <row r="238" spans="3:10" ht="20.149999999999999" customHeight="1" x14ac:dyDescent="0.35">
      <c r="C238" s="17" t="s">
        <v>29</v>
      </c>
      <c r="D238" s="16">
        <v>43405</v>
      </c>
      <c r="E238" s="16" t="s">
        <v>128</v>
      </c>
      <c r="F238" s="17" t="s">
        <v>139</v>
      </c>
      <c r="G238" s="17" t="s">
        <v>138</v>
      </c>
      <c r="H238" s="17" t="s">
        <v>131</v>
      </c>
      <c r="I238" s="18">
        <v>289</v>
      </c>
      <c r="J238" s="19">
        <v>291.81951219512194</v>
      </c>
    </row>
    <row r="239" spans="3:10" ht="20.149999999999999" customHeight="1" x14ac:dyDescent="0.35">
      <c r="C239" s="17" t="s">
        <v>29</v>
      </c>
      <c r="D239" s="16">
        <v>43405</v>
      </c>
      <c r="E239" s="16" t="s">
        <v>128</v>
      </c>
      <c r="F239" s="17" t="s">
        <v>133</v>
      </c>
      <c r="G239" s="17" t="s">
        <v>130</v>
      </c>
      <c r="H239" s="17" t="s">
        <v>134</v>
      </c>
      <c r="I239" s="18">
        <v>281</v>
      </c>
      <c r="J239" s="19">
        <v>302.65756097560973</v>
      </c>
    </row>
    <row r="240" spans="3:10" ht="20.149999999999999" customHeight="1" x14ac:dyDescent="0.35">
      <c r="C240" s="17" t="s">
        <v>29</v>
      </c>
      <c r="D240" s="16">
        <v>43405</v>
      </c>
      <c r="E240" s="16" t="s">
        <v>128</v>
      </c>
      <c r="F240" s="17" t="s">
        <v>129</v>
      </c>
      <c r="G240" s="17" t="s">
        <v>130</v>
      </c>
      <c r="H240" s="17" t="s">
        <v>134</v>
      </c>
      <c r="I240" s="18">
        <v>545</v>
      </c>
      <c r="J240" s="19">
        <v>48.917073170731712</v>
      </c>
    </row>
    <row r="241" spans="3:10" ht="20.149999999999999" customHeight="1" x14ac:dyDescent="0.35">
      <c r="C241" s="17" t="s">
        <v>29</v>
      </c>
      <c r="D241" s="16">
        <v>43405</v>
      </c>
      <c r="E241" s="16" t="s">
        <v>128</v>
      </c>
      <c r="F241" s="17" t="s">
        <v>139</v>
      </c>
      <c r="G241" s="17" t="s">
        <v>130</v>
      </c>
      <c r="H241" s="17" t="s">
        <v>134</v>
      </c>
      <c r="I241" s="18">
        <v>966</v>
      </c>
      <c r="J241" s="19">
        <v>195.0848780487805</v>
      </c>
    </row>
    <row r="242" spans="3:10" ht="20.149999999999999" customHeight="1" x14ac:dyDescent="0.35">
      <c r="C242" s="17" t="s">
        <v>29</v>
      </c>
      <c r="D242" s="16">
        <v>43405</v>
      </c>
      <c r="E242" s="16" t="s">
        <v>128</v>
      </c>
      <c r="F242" s="17" t="s">
        <v>136</v>
      </c>
      <c r="G242" s="17" t="s">
        <v>138</v>
      </c>
      <c r="H242" s="17" t="s">
        <v>134</v>
      </c>
      <c r="I242" s="18">
        <v>992</v>
      </c>
      <c r="J242" s="19">
        <v>845.86146341463404</v>
      </c>
    </row>
    <row r="243" spans="3:10" ht="20.149999999999999" customHeight="1" x14ac:dyDescent="0.35">
      <c r="C243" s="17" t="s">
        <v>29</v>
      </c>
      <c r="D243" s="16">
        <v>43405</v>
      </c>
      <c r="E243" s="16" t="s">
        <v>128</v>
      </c>
      <c r="F243" s="17" t="s">
        <v>133</v>
      </c>
      <c r="G243" s="17" t="s">
        <v>138</v>
      </c>
      <c r="H243" s="17" t="s">
        <v>134</v>
      </c>
      <c r="I243" s="18">
        <v>369</v>
      </c>
      <c r="J243" s="19">
        <v>186.3</v>
      </c>
    </row>
    <row r="244" spans="3:10" ht="20.149999999999999" customHeight="1" x14ac:dyDescent="0.35">
      <c r="C244" s="17" t="s">
        <v>29</v>
      </c>
      <c r="D244" s="16">
        <v>43405</v>
      </c>
      <c r="E244" s="16" t="s">
        <v>128</v>
      </c>
      <c r="F244" s="17" t="s">
        <v>129</v>
      </c>
      <c r="G244" s="17" t="s">
        <v>138</v>
      </c>
      <c r="H244" s="17" t="s">
        <v>134</v>
      </c>
      <c r="I244" s="18">
        <v>809</v>
      </c>
      <c r="J244" s="19">
        <v>635.36097560975622</v>
      </c>
    </row>
    <row r="245" spans="3:10" ht="20.149999999999999" customHeight="1" x14ac:dyDescent="0.35">
      <c r="C245" s="17" t="s">
        <v>29</v>
      </c>
      <c r="D245" s="16">
        <v>43405</v>
      </c>
      <c r="E245" s="16" t="s">
        <v>128</v>
      </c>
      <c r="F245" s="17" t="s">
        <v>139</v>
      </c>
      <c r="G245" s="17" t="s">
        <v>130</v>
      </c>
      <c r="H245" s="17" t="s">
        <v>137</v>
      </c>
      <c r="I245" s="18">
        <v>595</v>
      </c>
      <c r="J245" s="19">
        <v>387.1853658536586</v>
      </c>
    </row>
    <row r="246" spans="3:10" ht="20.149999999999999" customHeight="1" x14ac:dyDescent="0.35">
      <c r="C246" s="17" t="s">
        <v>29</v>
      </c>
      <c r="D246" s="16">
        <v>43405</v>
      </c>
      <c r="E246" s="16" t="s">
        <v>128</v>
      </c>
      <c r="F246" s="17" t="s">
        <v>133</v>
      </c>
      <c r="G246" s="17" t="s">
        <v>130</v>
      </c>
      <c r="H246" s="17" t="s">
        <v>137</v>
      </c>
      <c r="I246" s="18">
        <v>566</v>
      </c>
      <c r="J246" s="19">
        <v>177.80682926829269</v>
      </c>
    </row>
    <row r="247" spans="3:10" ht="20.149999999999999" customHeight="1" x14ac:dyDescent="0.35">
      <c r="C247" s="17" t="s">
        <v>29</v>
      </c>
      <c r="D247" s="16">
        <v>43405</v>
      </c>
      <c r="E247" s="16" t="s">
        <v>128</v>
      </c>
      <c r="F247" s="17" t="s">
        <v>139</v>
      </c>
      <c r="G247" s="17" t="s">
        <v>130</v>
      </c>
      <c r="H247" s="17" t="s">
        <v>137</v>
      </c>
      <c r="I247" s="18">
        <v>832</v>
      </c>
      <c r="J247" s="19">
        <v>280.03902439024392</v>
      </c>
    </row>
    <row r="248" spans="3:10" ht="20.149999999999999" customHeight="1" x14ac:dyDescent="0.35">
      <c r="C248" s="17" t="s">
        <v>29</v>
      </c>
      <c r="D248" s="16">
        <v>43405</v>
      </c>
      <c r="E248" s="16" t="s">
        <v>128</v>
      </c>
      <c r="F248" s="17" t="s">
        <v>133</v>
      </c>
      <c r="G248" s="17" t="s">
        <v>138</v>
      </c>
      <c r="H248" s="17" t="s">
        <v>137</v>
      </c>
      <c r="I248" s="18">
        <v>415</v>
      </c>
      <c r="J248" s="19">
        <v>55.873170731707326</v>
      </c>
    </row>
    <row r="249" spans="3:10" ht="20.149999999999999" customHeight="1" x14ac:dyDescent="0.35">
      <c r="C249" s="17" t="s">
        <v>29</v>
      </c>
      <c r="D249" s="16">
        <v>43405</v>
      </c>
      <c r="E249" s="16" t="s">
        <v>128</v>
      </c>
      <c r="F249" s="17" t="s">
        <v>129</v>
      </c>
      <c r="G249" s="17" t="s">
        <v>138</v>
      </c>
      <c r="H249" s="17" t="s">
        <v>137</v>
      </c>
      <c r="I249" s="18">
        <v>263</v>
      </c>
      <c r="J249" s="19">
        <v>212.45268292682928</v>
      </c>
    </row>
    <row r="250" spans="3:10" ht="20.149999999999999" customHeight="1" x14ac:dyDescent="0.35">
      <c r="C250" s="17" t="s">
        <v>29</v>
      </c>
      <c r="D250" s="16">
        <v>43405</v>
      </c>
      <c r="E250" s="16" t="s">
        <v>128</v>
      </c>
      <c r="F250" s="17" t="s">
        <v>136</v>
      </c>
      <c r="G250" s="17" t="s">
        <v>138</v>
      </c>
      <c r="H250" s="17" t="s">
        <v>137</v>
      </c>
      <c r="I250" s="18">
        <v>503</v>
      </c>
      <c r="J250" s="19">
        <v>237.02341463414635</v>
      </c>
    </row>
    <row r="251" spans="3:10" ht="20.149999999999999" customHeight="1" x14ac:dyDescent="0.35">
      <c r="C251" s="17" t="s">
        <v>29</v>
      </c>
      <c r="D251" s="16">
        <v>43405</v>
      </c>
      <c r="E251" s="16" t="s">
        <v>128</v>
      </c>
      <c r="F251" s="17" t="s">
        <v>139</v>
      </c>
      <c r="G251" s="17" t="s">
        <v>130</v>
      </c>
      <c r="H251" s="17" t="s">
        <v>132</v>
      </c>
      <c r="I251" s="18">
        <v>400</v>
      </c>
      <c r="J251" s="19">
        <v>439.80487804878049</v>
      </c>
    </row>
    <row r="252" spans="3:10" ht="20.149999999999999" customHeight="1" x14ac:dyDescent="0.35">
      <c r="C252" s="17" t="s">
        <v>29</v>
      </c>
      <c r="D252" s="16">
        <v>43405</v>
      </c>
      <c r="E252" s="16" t="s">
        <v>128</v>
      </c>
      <c r="F252" s="17" t="s">
        <v>129</v>
      </c>
      <c r="G252" s="17" t="s">
        <v>130</v>
      </c>
      <c r="H252" s="17" t="s">
        <v>132</v>
      </c>
      <c r="I252" s="18">
        <v>145</v>
      </c>
      <c r="J252" s="19">
        <v>146.41463414634148</v>
      </c>
    </row>
    <row r="253" spans="3:10" ht="20.149999999999999" customHeight="1" x14ac:dyDescent="0.35">
      <c r="C253" s="17" t="s">
        <v>30</v>
      </c>
      <c r="D253" s="16">
        <v>43435</v>
      </c>
      <c r="E253" s="16" t="s">
        <v>128</v>
      </c>
      <c r="F253" s="17" t="s">
        <v>129</v>
      </c>
      <c r="G253" s="17" t="s">
        <v>130</v>
      </c>
      <c r="H253" s="17" t="s">
        <v>131</v>
      </c>
      <c r="I253" s="18">
        <v>299</v>
      </c>
      <c r="J253" s="19">
        <v>301.91707317073178</v>
      </c>
    </row>
    <row r="254" spans="3:10" ht="20.149999999999999" customHeight="1" x14ac:dyDescent="0.35">
      <c r="C254" s="17" t="s">
        <v>30</v>
      </c>
      <c r="D254" s="16">
        <v>43435</v>
      </c>
      <c r="E254" s="16" t="s">
        <v>128</v>
      </c>
      <c r="F254" s="17" t="s">
        <v>133</v>
      </c>
      <c r="G254" s="17" t="s">
        <v>130</v>
      </c>
      <c r="H254" s="17" t="s">
        <v>131</v>
      </c>
      <c r="I254" s="18">
        <v>921</v>
      </c>
      <c r="J254" s="19">
        <v>578.65756097560973</v>
      </c>
    </row>
    <row r="255" spans="3:10" ht="20.149999999999999" customHeight="1" x14ac:dyDescent="0.35">
      <c r="C255" s="17" t="s">
        <v>30</v>
      </c>
      <c r="D255" s="16">
        <v>43435</v>
      </c>
      <c r="E255" s="16" t="s">
        <v>128</v>
      </c>
      <c r="F255" s="17" t="s">
        <v>136</v>
      </c>
      <c r="G255" s="17" t="s">
        <v>138</v>
      </c>
      <c r="H255" s="17" t="s">
        <v>134</v>
      </c>
      <c r="I255" s="18">
        <v>211</v>
      </c>
      <c r="J255" s="19">
        <v>177.54878048780486</v>
      </c>
    </row>
    <row r="256" spans="3:10" ht="20.149999999999999" customHeight="1" x14ac:dyDescent="0.35">
      <c r="C256" s="17" t="s">
        <v>30</v>
      </c>
      <c r="D256" s="16">
        <v>43435</v>
      </c>
      <c r="E256" s="16" t="s">
        <v>128</v>
      </c>
      <c r="F256" s="17" t="s">
        <v>129</v>
      </c>
      <c r="G256" s="17" t="s">
        <v>138</v>
      </c>
      <c r="H256" s="17" t="s">
        <v>134</v>
      </c>
      <c r="I256" s="18">
        <v>241</v>
      </c>
      <c r="J256" s="19">
        <v>205.4965853658536</v>
      </c>
    </row>
    <row r="257" spans="3:10" ht="20.149999999999999" customHeight="1" x14ac:dyDescent="0.35">
      <c r="C257" s="17" t="s">
        <v>30</v>
      </c>
      <c r="D257" s="16">
        <v>43435</v>
      </c>
      <c r="E257" s="16" t="s">
        <v>128</v>
      </c>
      <c r="F257" s="17" t="s">
        <v>139</v>
      </c>
      <c r="G257" s="17" t="s">
        <v>138</v>
      </c>
      <c r="H257" s="17" t="s">
        <v>134</v>
      </c>
      <c r="I257" s="18">
        <v>944</v>
      </c>
      <c r="J257" s="19">
        <v>635.47317073170734</v>
      </c>
    </row>
    <row r="258" spans="3:10" ht="20.149999999999999" customHeight="1" x14ac:dyDescent="0.35">
      <c r="C258" s="17" t="s">
        <v>30</v>
      </c>
      <c r="D258" s="16">
        <v>43435</v>
      </c>
      <c r="E258" s="16" t="s">
        <v>128</v>
      </c>
      <c r="F258" s="17" t="s">
        <v>136</v>
      </c>
      <c r="G258" s="17" t="s">
        <v>130</v>
      </c>
      <c r="H258" s="17" t="s">
        <v>137</v>
      </c>
      <c r="I258" s="18">
        <v>659</v>
      </c>
      <c r="J258" s="19">
        <v>340.10829268292696</v>
      </c>
    </row>
    <row r="259" spans="3:10" ht="20.149999999999999" customHeight="1" x14ac:dyDescent="0.35">
      <c r="C259" s="17" t="s">
        <v>30</v>
      </c>
      <c r="D259" s="16">
        <v>43435</v>
      </c>
      <c r="E259" s="16" t="s">
        <v>128</v>
      </c>
      <c r="F259" s="17" t="s">
        <v>129</v>
      </c>
      <c r="G259" s="17" t="s">
        <v>130</v>
      </c>
      <c r="H259" s="17" t="s">
        <v>137</v>
      </c>
      <c r="I259" s="18">
        <v>677</v>
      </c>
      <c r="J259" s="19">
        <v>546.88390243902438</v>
      </c>
    </row>
    <row r="260" spans="3:10" ht="20.149999999999999" customHeight="1" x14ac:dyDescent="0.35">
      <c r="C260" s="17" t="s">
        <v>30</v>
      </c>
      <c r="D260" s="16">
        <v>43435</v>
      </c>
      <c r="E260" s="16" t="s">
        <v>128</v>
      </c>
      <c r="F260" s="17" t="s">
        <v>133</v>
      </c>
      <c r="G260" s="17" t="s">
        <v>130</v>
      </c>
      <c r="H260" s="17" t="s">
        <v>137</v>
      </c>
      <c r="I260" s="18">
        <v>236</v>
      </c>
      <c r="J260" s="19">
        <v>47.660487804878038</v>
      </c>
    </row>
    <row r="261" spans="3:10" ht="20.149999999999999" customHeight="1" x14ac:dyDescent="0.35">
      <c r="C261" s="17" t="s">
        <v>30</v>
      </c>
      <c r="D261" s="16">
        <v>43435</v>
      </c>
      <c r="E261" s="16" t="s">
        <v>128</v>
      </c>
      <c r="F261" s="17" t="s">
        <v>139</v>
      </c>
      <c r="G261" s="17" t="s">
        <v>138</v>
      </c>
      <c r="H261" s="17" t="s">
        <v>137</v>
      </c>
      <c r="I261" s="18">
        <v>836</v>
      </c>
      <c r="J261" s="19">
        <v>797.25853658536607</v>
      </c>
    </row>
    <row r="262" spans="3:10" ht="20.149999999999999" customHeight="1" x14ac:dyDescent="0.35">
      <c r="C262" s="17" t="s">
        <v>30</v>
      </c>
      <c r="D262" s="16">
        <v>43435</v>
      </c>
      <c r="E262" s="16" t="s">
        <v>128</v>
      </c>
      <c r="F262" s="17" t="s">
        <v>139</v>
      </c>
      <c r="G262" s="17" t="s">
        <v>138</v>
      </c>
      <c r="H262" s="17" t="s">
        <v>137</v>
      </c>
      <c r="I262" s="18">
        <v>202</v>
      </c>
      <c r="J262" s="19">
        <v>0</v>
      </c>
    </row>
    <row r="263" spans="3:10" ht="20.149999999999999" customHeight="1" x14ac:dyDescent="0.35">
      <c r="C263" s="17" t="s">
        <v>30</v>
      </c>
      <c r="D263" s="16">
        <v>43435</v>
      </c>
      <c r="E263" s="16" t="s">
        <v>128</v>
      </c>
      <c r="F263" s="17" t="s">
        <v>129</v>
      </c>
      <c r="G263" s="17" t="s">
        <v>138</v>
      </c>
      <c r="H263" s="17" t="s">
        <v>137</v>
      </c>
      <c r="I263" s="18">
        <v>468</v>
      </c>
      <c r="J263" s="19">
        <v>0</v>
      </c>
    </row>
    <row r="264" spans="3:10" ht="20.149999999999999" customHeight="1" x14ac:dyDescent="0.35">
      <c r="C264" s="17" t="s">
        <v>30</v>
      </c>
      <c r="D264" s="16">
        <v>43435</v>
      </c>
      <c r="E264" s="16" t="s">
        <v>128</v>
      </c>
      <c r="F264" s="17" t="s">
        <v>133</v>
      </c>
      <c r="G264" s="17" t="s">
        <v>130</v>
      </c>
      <c r="H264" s="17" t="s">
        <v>132</v>
      </c>
      <c r="I264" s="18">
        <v>885</v>
      </c>
      <c r="J264" s="19">
        <v>704.97804878048771</v>
      </c>
    </row>
    <row r="265" spans="3:10" ht="20.149999999999999" customHeight="1" x14ac:dyDescent="0.35">
      <c r="C265" s="17" t="s">
        <v>30</v>
      </c>
      <c r="D265" s="16">
        <v>43435</v>
      </c>
      <c r="E265" s="16" t="s">
        <v>128</v>
      </c>
      <c r="F265" s="17" t="s">
        <v>136</v>
      </c>
      <c r="G265" s="17" t="s">
        <v>130</v>
      </c>
      <c r="H265" s="17" t="s">
        <v>132</v>
      </c>
      <c r="I265" s="18">
        <v>212</v>
      </c>
      <c r="J265" s="19">
        <v>123.68390243902439</v>
      </c>
    </row>
    <row r="266" spans="3:10" ht="20.149999999999999" customHeight="1" x14ac:dyDescent="0.35">
      <c r="C266" s="17" t="s">
        <v>30</v>
      </c>
      <c r="D266" s="16">
        <v>43435</v>
      </c>
      <c r="E266" s="16" t="s">
        <v>128</v>
      </c>
      <c r="F266" s="17" t="s">
        <v>139</v>
      </c>
      <c r="G266" s="17" t="s">
        <v>130</v>
      </c>
      <c r="H266" s="17" t="s">
        <v>131</v>
      </c>
      <c r="I266" s="18">
        <v>464</v>
      </c>
      <c r="J266" s="19">
        <v>296.73365853658538</v>
      </c>
    </row>
    <row r="267" spans="3:10" ht="20.149999999999999" customHeight="1" x14ac:dyDescent="0.35">
      <c r="C267" s="17" t="s">
        <v>30</v>
      </c>
      <c r="D267" s="16">
        <v>43435</v>
      </c>
      <c r="E267" s="16" t="s">
        <v>128</v>
      </c>
      <c r="F267" s="17" t="s">
        <v>133</v>
      </c>
      <c r="G267" s="17" t="s">
        <v>130</v>
      </c>
      <c r="H267" s="17" t="s">
        <v>131</v>
      </c>
      <c r="I267" s="18">
        <v>640</v>
      </c>
      <c r="J267" s="19">
        <v>552.89756097560962</v>
      </c>
    </row>
    <row r="268" spans="3:10" ht="20.149999999999999" customHeight="1" x14ac:dyDescent="0.35">
      <c r="C268" s="17" t="s">
        <v>30</v>
      </c>
      <c r="D268" s="16">
        <v>43435</v>
      </c>
      <c r="E268" s="16" t="s">
        <v>128</v>
      </c>
      <c r="F268" s="17" t="s">
        <v>129</v>
      </c>
      <c r="G268" s="17" t="s">
        <v>130</v>
      </c>
      <c r="H268" s="17" t="s">
        <v>131</v>
      </c>
      <c r="I268" s="18">
        <v>207</v>
      </c>
      <c r="J268" s="19">
        <v>116.12195121951221</v>
      </c>
    </row>
    <row r="269" spans="3:10" ht="20.149999999999999" customHeight="1" x14ac:dyDescent="0.35">
      <c r="C269" s="17" t="s">
        <v>30</v>
      </c>
      <c r="D269" s="16">
        <v>43435</v>
      </c>
      <c r="E269" s="16" t="s">
        <v>128</v>
      </c>
      <c r="F269" s="17" t="s">
        <v>139</v>
      </c>
      <c r="G269" s="17" t="s">
        <v>138</v>
      </c>
      <c r="H269" s="17" t="s">
        <v>131</v>
      </c>
      <c r="I269" s="18">
        <v>751</v>
      </c>
      <c r="J269" s="19">
        <v>783.60439024390246</v>
      </c>
    </row>
    <row r="270" spans="3:10" ht="20.149999999999999" customHeight="1" x14ac:dyDescent="0.35">
      <c r="C270" s="17" t="s">
        <v>30</v>
      </c>
      <c r="D270" s="16">
        <v>43435</v>
      </c>
      <c r="E270" s="16" t="s">
        <v>128</v>
      </c>
      <c r="F270" s="17" t="s">
        <v>136</v>
      </c>
      <c r="G270" s="17" t="s">
        <v>138</v>
      </c>
      <c r="H270" s="17" t="s">
        <v>131</v>
      </c>
      <c r="I270" s="18">
        <v>794</v>
      </c>
      <c r="J270" s="19">
        <v>0</v>
      </c>
    </row>
    <row r="271" spans="3:10" ht="20.149999999999999" customHeight="1" x14ac:dyDescent="0.35">
      <c r="C271" s="17" t="s">
        <v>30</v>
      </c>
      <c r="D271" s="16">
        <v>43435</v>
      </c>
      <c r="E271" s="16" t="s">
        <v>128</v>
      </c>
      <c r="F271" s="17" t="s">
        <v>139</v>
      </c>
      <c r="G271" s="17" t="s">
        <v>138</v>
      </c>
      <c r="H271" s="17" t="s">
        <v>131</v>
      </c>
      <c r="I271" s="18">
        <v>454</v>
      </c>
      <c r="J271" s="19">
        <v>275.05756097560976</v>
      </c>
    </row>
    <row r="272" spans="3:10" ht="20.149999999999999" customHeight="1" x14ac:dyDescent="0.35">
      <c r="C272" s="17" t="s">
        <v>30</v>
      </c>
      <c r="D272" s="16">
        <v>43435</v>
      </c>
      <c r="E272" s="16" t="s">
        <v>128</v>
      </c>
      <c r="F272" s="17" t="s">
        <v>133</v>
      </c>
      <c r="G272" s="17" t="s">
        <v>130</v>
      </c>
      <c r="H272" s="17" t="s">
        <v>134</v>
      </c>
      <c r="I272" s="18">
        <v>410</v>
      </c>
      <c r="J272" s="19">
        <v>441.6</v>
      </c>
    </row>
    <row r="273" spans="3:10" ht="20.149999999999999" customHeight="1" x14ac:dyDescent="0.35">
      <c r="C273" s="17" t="s">
        <v>30</v>
      </c>
      <c r="D273" s="16">
        <v>43435</v>
      </c>
      <c r="E273" s="16" t="s">
        <v>128</v>
      </c>
      <c r="F273" s="17" t="s">
        <v>129</v>
      </c>
      <c r="G273" s="17" t="s">
        <v>130</v>
      </c>
      <c r="H273" s="17" t="s">
        <v>134</v>
      </c>
      <c r="I273" s="18">
        <v>242</v>
      </c>
      <c r="J273" s="19">
        <v>217.20975609756101</v>
      </c>
    </row>
    <row r="274" spans="3:10" ht="20.149999999999999" customHeight="1" x14ac:dyDescent="0.35">
      <c r="C274" s="17" t="s">
        <v>30</v>
      </c>
      <c r="D274" s="16">
        <v>43435</v>
      </c>
      <c r="E274" s="16" t="s">
        <v>128</v>
      </c>
      <c r="F274" s="17" t="s">
        <v>139</v>
      </c>
      <c r="G274" s="17" t="s">
        <v>130</v>
      </c>
      <c r="H274" s="17" t="s">
        <v>134</v>
      </c>
      <c r="I274" s="18">
        <v>645</v>
      </c>
      <c r="J274" s="19">
        <v>130.25853658536587</v>
      </c>
    </row>
    <row r="275" spans="3:10" ht="20.149999999999999" customHeight="1" x14ac:dyDescent="0.35">
      <c r="C275" s="17" t="s">
        <v>30</v>
      </c>
      <c r="D275" s="16">
        <v>43435</v>
      </c>
      <c r="E275" s="16" t="s">
        <v>128</v>
      </c>
      <c r="F275" s="17" t="s">
        <v>136</v>
      </c>
      <c r="G275" s="17" t="s">
        <v>138</v>
      </c>
      <c r="H275" s="17" t="s">
        <v>134</v>
      </c>
      <c r="I275" s="18">
        <v>108</v>
      </c>
      <c r="J275" s="19">
        <v>111.47707317073173</v>
      </c>
    </row>
    <row r="276" spans="3:10" ht="20.149999999999999" customHeight="1" x14ac:dyDescent="0.35">
      <c r="C276" s="17" t="s">
        <v>30</v>
      </c>
      <c r="D276" s="16">
        <v>43435</v>
      </c>
      <c r="E276" s="16" t="s">
        <v>128</v>
      </c>
      <c r="F276" s="17" t="s">
        <v>133</v>
      </c>
      <c r="G276" s="17" t="s">
        <v>138</v>
      </c>
      <c r="H276" s="17" t="s">
        <v>134</v>
      </c>
      <c r="I276" s="18">
        <v>372</v>
      </c>
      <c r="J276" s="19">
        <v>158.5990243902439</v>
      </c>
    </row>
    <row r="277" spans="3:10" ht="20.149999999999999" customHeight="1" x14ac:dyDescent="0.35">
      <c r="C277" s="17" t="s">
        <v>30</v>
      </c>
      <c r="D277" s="16">
        <v>43435</v>
      </c>
      <c r="E277" s="16" t="s">
        <v>128</v>
      </c>
      <c r="F277" s="17" t="s">
        <v>129</v>
      </c>
      <c r="G277" s="17" t="s">
        <v>138</v>
      </c>
      <c r="H277" s="17" t="s">
        <v>134</v>
      </c>
      <c r="I277" s="18">
        <v>644</v>
      </c>
      <c r="J277" s="19">
        <v>245.66243902439021</v>
      </c>
    </row>
    <row r="278" spans="3:10" ht="20.149999999999999" customHeight="1" x14ac:dyDescent="0.35">
      <c r="C278" s="17" t="s">
        <v>30</v>
      </c>
      <c r="D278" s="16">
        <v>43435</v>
      </c>
      <c r="E278" s="16" t="s">
        <v>128</v>
      </c>
      <c r="F278" s="17" t="s">
        <v>139</v>
      </c>
      <c r="G278" s="17" t="s">
        <v>130</v>
      </c>
      <c r="H278" s="17" t="s">
        <v>137</v>
      </c>
      <c r="I278" s="18">
        <v>492</v>
      </c>
      <c r="J278" s="19">
        <v>160.08000000000001</v>
      </c>
    </row>
    <row r="279" spans="3:10" ht="20.149999999999999" customHeight="1" x14ac:dyDescent="0.35">
      <c r="C279" s="17" t="s">
        <v>30</v>
      </c>
      <c r="D279" s="16">
        <v>43435</v>
      </c>
      <c r="E279" s="16" t="s">
        <v>128</v>
      </c>
      <c r="F279" s="17" t="s">
        <v>133</v>
      </c>
      <c r="G279" s="17" t="s">
        <v>130</v>
      </c>
      <c r="H279" s="17" t="s">
        <v>137</v>
      </c>
      <c r="I279" s="18">
        <v>481</v>
      </c>
      <c r="J279" s="19">
        <v>75.552195121951215</v>
      </c>
    </row>
    <row r="280" spans="3:10" ht="20.149999999999999" customHeight="1" x14ac:dyDescent="0.35">
      <c r="C280" s="17" t="s">
        <v>30</v>
      </c>
      <c r="D280" s="16">
        <v>43435</v>
      </c>
      <c r="E280" s="16" t="s">
        <v>128</v>
      </c>
      <c r="F280" s="17" t="s">
        <v>139</v>
      </c>
      <c r="G280" s="17" t="s">
        <v>130</v>
      </c>
      <c r="H280" s="17" t="s">
        <v>137</v>
      </c>
      <c r="I280" s="18">
        <v>595</v>
      </c>
      <c r="J280" s="19">
        <v>480.64390243902437</v>
      </c>
    </row>
    <row r="281" spans="3:10" ht="20.149999999999999" customHeight="1" x14ac:dyDescent="0.35">
      <c r="C281" s="17" t="s">
        <v>30</v>
      </c>
      <c r="D281" s="16">
        <v>43435</v>
      </c>
      <c r="E281" s="16" t="s">
        <v>128</v>
      </c>
      <c r="F281" s="17" t="s">
        <v>133</v>
      </c>
      <c r="G281" s="17" t="s">
        <v>138</v>
      </c>
      <c r="H281" s="17" t="s">
        <v>137</v>
      </c>
      <c r="I281" s="18">
        <v>826</v>
      </c>
      <c r="J281" s="19">
        <v>74.138536585365841</v>
      </c>
    </row>
    <row r="282" spans="3:10" ht="20.149999999999999" customHeight="1" x14ac:dyDescent="0.35">
      <c r="C282" s="17" t="s">
        <v>30</v>
      </c>
      <c r="D282" s="16">
        <v>43435</v>
      </c>
      <c r="E282" s="16" t="s">
        <v>128</v>
      </c>
      <c r="F282" s="17" t="s">
        <v>129</v>
      </c>
      <c r="G282" s="17" t="s">
        <v>138</v>
      </c>
      <c r="H282" s="17" t="s">
        <v>137</v>
      </c>
      <c r="I282" s="18">
        <v>302</v>
      </c>
      <c r="J282" s="19">
        <v>81.319024390243882</v>
      </c>
    </row>
    <row r="283" spans="3:10" ht="20.149999999999999" customHeight="1" x14ac:dyDescent="0.35">
      <c r="C283" s="17" t="s">
        <v>30</v>
      </c>
      <c r="D283" s="16">
        <v>43435</v>
      </c>
      <c r="E283" s="16" t="s">
        <v>128</v>
      </c>
      <c r="F283" s="17" t="s">
        <v>136</v>
      </c>
      <c r="G283" s="17" t="s">
        <v>138</v>
      </c>
      <c r="H283" s="17" t="s">
        <v>137</v>
      </c>
      <c r="I283" s="18">
        <v>162</v>
      </c>
      <c r="J283" s="19">
        <v>18.175609756097561</v>
      </c>
    </row>
    <row r="284" spans="3:10" ht="20.149999999999999" customHeight="1" x14ac:dyDescent="0.35">
      <c r="C284" s="17" t="s">
        <v>30</v>
      </c>
      <c r="D284" s="16">
        <v>43435</v>
      </c>
      <c r="E284" s="16" t="s">
        <v>128</v>
      </c>
      <c r="F284" s="17" t="s">
        <v>139</v>
      </c>
      <c r="G284" s="17" t="s">
        <v>130</v>
      </c>
      <c r="H284" s="17" t="s">
        <v>132</v>
      </c>
      <c r="I284" s="18">
        <v>962</v>
      </c>
      <c r="J284" s="19">
        <v>485.69268292682915</v>
      </c>
    </row>
    <row r="285" spans="3:10" ht="20.149999999999999" customHeight="1" x14ac:dyDescent="0.35">
      <c r="C285" s="17" t="s">
        <v>30</v>
      </c>
      <c r="D285" s="16">
        <v>43435</v>
      </c>
      <c r="E285" s="16" t="s">
        <v>128</v>
      </c>
      <c r="F285" s="17" t="s">
        <v>129</v>
      </c>
      <c r="G285" s="17" t="s">
        <v>130</v>
      </c>
      <c r="H285" s="17" t="s">
        <v>132</v>
      </c>
      <c r="I285" s="18">
        <v>943</v>
      </c>
      <c r="J285" s="19">
        <v>592.48</v>
      </c>
    </row>
    <row r="286" spans="3:10" ht="20.149999999999999" customHeight="1" x14ac:dyDescent="0.35">
      <c r="C286" s="17" t="s">
        <v>19</v>
      </c>
      <c r="D286" s="16">
        <v>43466</v>
      </c>
      <c r="E286" s="16" t="s">
        <v>128</v>
      </c>
      <c r="F286" s="17" t="s">
        <v>129</v>
      </c>
      <c r="G286" s="17" t="s">
        <v>130</v>
      </c>
      <c r="H286" s="17" t="s">
        <v>131</v>
      </c>
      <c r="I286" s="18">
        <v>934</v>
      </c>
      <c r="J286" s="19">
        <v>471.55609756097567</v>
      </c>
    </row>
    <row r="287" spans="3:10" ht="20.149999999999999" customHeight="1" x14ac:dyDescent="0.35">
      <c r="C287" s="17" t="s">
        <v>19</v>
      </c>
      <c r="D287" s="16">
        <v>43466</v>
      </c>
      <c r="E287" s="16" t="s">
        <v>128</v>
      </c>
      <c r="F287" s="17" t="s">
        <v>133</v>
      </c>
      <c r="G287" s="17" t="s">
        <v>130</v>
      </c>
      <c r="H287" s="17" t="s">
        <v>131</v>
      </c>
      <c r="I287" s="18">
        <v>913</v>
      </c>
      <c r="J287" s="19">
        <v>573.63121951219512</v>
      </c>
    </row>
    <row r="288" spans="3:10" ht="20.149999999999999" customHeight="1" x14ac:dyDescent="0.35">
      <c r="C288" s="17" t="s">
        <v>19</v>
      </c>
      <c r="D288" s="16">
        <v>43466</v>
      </c>
      <c r="E288" s="16" t="s">
        <v>128</v>
      </c>
      <c r="F288" s="17" t="s">
        <v>136</v>
      </c>
      <c r="G288" s="17" t="s">
        <v>130</v>
      </c>
      <c r="H288" s="17" t="s">
        <v>131</v>
      </c>
      <c r="I288" s="18">
        <v>176</v>
      </c>
      <c r="J288" s="19">
        <v>136.24975609756098</v>
      </c>
    </row>
    <row r="289" spans="3:10" ht="20.149999999999999" customHeight="1" x14ac:dyDescent="0.35">
      <c r="C289" s="17" t="s">
        <v>19</v>
      </c>
      <c r="D289" s="16">
        <v>43466</v>
      </c>
      <c r="E289" s="16" t="s">
        <v>128</v>
      </c>
      <c r="F289" s="17" t="s">
        <v>133</v>
      </c>
      <c r="G289" s="17" t="s">
        <v>138</v>
      </c>
      <c r="H289" s="17" t="s">
        <v>131</v>
      </c>
      <c r="I289" s="18">
        <v>241</v>
      </c>
      <c r="J289" s="19">
        <v>94.636585365853662</v>
      </c>
    </row>
    <row r="290" spans="3:10" ht="20.149999999999999" customHeight="1" x14ac:dyDescent="0.35">
      <c r="C290" s="17" t="s">
        <v>19</v>
      </c>
      <c r="D290" s="16">
        <v>43466</v>
      </c>
      <c r="E290" s="16" t="s">
        <v>128</v>
      </c>
      <c r="F290" s="17" t="s">
        <v>129</v>
      </c>
      <c r="G290" s="17" t="s">
        <v>138</v>
      </c>
      <c r="H290" s="17" t="s">
        <v>131</v>
      </c>
      <c r="I290" s="18">
        <v>923</v>
      </c>
      <c r="J290" s="19">
        <v>414.22439024390241</v>
      </c>
    </row>
    <row r="291" spans="3:10" ht="20.149999999999999" customHeight="1" x14ac:dyDescent="0.35">
      <c r="C291" s="17" t="s">
        <v>19</v>
      </c>
      <c r="D291" s="16">
        <v>43466</v>
      </c>
      <c r="E291" s="16" t="s">
        <v>128</v>
      </c>
      <c r="F291" s="17" t="s">
        <v>139</v>
      </c>
      <c r="G291" s="17" t="s">
        <v>138</v>
      </c>
      <c r="H291" s="17" t="s">
        <v>131</v>
      </c>
      <c r="I291" s="18">
        <v>469</v>
      </c>
      <c r="J291" s="19">
        <v>21.04780487804878</v>
      </c>
    </row>
    <row r="292" spans="3:10" ht="20.149999999999999" customHeight="1" x14ac:dyDescent="0.35">
      <c r="C292" s="17" t="s">
        <v>19</v>
      </c>
      <c r="D292" s="16">
        <v>43466</v>
      </c>
      <c r="E292" s="16" t="s">
        <v>128</v>
      </c>
      <c r="F292" s="17" t="s">
        <v>139</v>
      </c>
      <c r="G292" s="17" t="s">
        <v>130</v>
      </c>
      <c r="H292" s="17" t="s">
        <v>134</v>
      </c>
      <c r="I292" s="18">
        <v>280</v>
      </c>
      <c r="J292" s="19">
        <v>31.414634146341459</v>
      </c>
    </row>
    <row r="293" spans="3:10" ht="20.149999999999999" customHeight="1" x14ac:dyDescent="0.35">
      <c r="C293" s="17" t="s">
        <v>19</v>
      </c>
      <c r="D293" s="16">
        <v>43466</v>
      </c>
      <c r="E293" s="16" t="s">
        <v>128</v>
      </c>
      <c r="F293" s="17" t="s">
        <v>129</v>
      </c>
      <c r="G293" s="17" t="s">
        <v>130</v>
      </c>
      <c r="H293" s="17" t="s">
        <v>134</v>
      </c>
      <c r="I293" s="18">
        <v>217</v>
      </c>
      <c r="J293" s="19">
        <v>7.3039024390243901</v>
      </c>
    </row>
    <row r="294" spans="3:10" ht="20.149999999999999" customHeight="1" x14ac:dyDescent="0.35">
      <c r="C294" s="17" t="s">
        <v>19</v>
      </c>
      <c r="D294" s="16">
        <v>43466</v>
      </c>
      <c r="E294" s="16" t="s">
        <v>128</v>
      </c>
      <c r="F294" s="17" t="s">
        <v>133</v>
      </c>
      <c r="G294" s="17" t="s">
        <v>130</v>
      </c>
      <c r="H294" s="17" t="s">
        <v>134</v>
      </c>
      <c r="I294" s="18">
        <v>370</v>
      </c>
      <c r="J294" s="19">
        <v>166.04878048780486</v>
      </c>
    </row>
    <row r="295" spans="3:10" ht="20.149999999999999" customHeight="1" x14ac:dyDescent="0.35">
      <c r="C295" s="17" t="s">
        <v>19</v>
      </c>
      <c r="D295" s="16">
        <v>43466</v>
      </c>
      <c r="E295" s="16" t="s">
        <v>128</v>
      </c>
      <c r="F295" s="17" t="s">
        <v>136</v>
      </c>
      <c r="G295" s="17" t="s">
        <v>138</v>
      </c>
      <c r="H295" s="17" t="s">
        <v>134</v>
      </c>
      <c r="I295" s="18">
        <v>374</v>
      </c>
      <c r="J295" s="19">
        <v>314.70731707317071</v>
      </c>
    </row>
    <row r="296" spans="3:10" ht="20.149999999999999" customHeight="1" x14ac:dyDescent="0.35">
      <c r="C296" s="17" t="s">
        <v>19</v>
      </c>
      <c r="D296" s="16">
        <v>43466</v>
      </c>
      <c r="E296" s="16" t="s">
        <v>128</v>
      </c>
      <c r="F296" s="17" t="s">
        <v>129</v>
      </c>
      <c r="G296" s="17" t="s">
        <v>138</v>
      </c>
      <c r="H296" s="17" t="s">
        <v>134</v>
      </c>
      <c r="I296" s="18">
        <v>294</v>
      </c>
      <c r="J296" s="19">
        <v>250.68878048780488</v>
      </c>
    </row>
    <row r="297" spans="3:10" ht="20.149999999999999" customHeight="1" x14ac:dyDescent="0.35">
      <c r="C297" s="17" t="s">
        <v>19</v>
      </c>
      <c r="D297" s="16">
        <v>43466</v>
      </c>
      <c r="E297" s="16" t="s">
        <v>128</v>
      </c>
      <c r="F297" s="17" t="s">
        <v>139</v>
      </c>
      <c r="G297" s="17" t="s">
        <v>138</v>
      </c>
      <c r="H297" s="17" t="s">
        <v>134</v>
      </c>
      <c r="I297" s="18">
        <v>526</v>
      </c>
      <c r="J297" s="19">
        <v>236.05853658536583</v>
      </c>
    </row>
    <row r="298" spans="3:10" ht="20.149999999999999" customHeight="1" x14ac:dyDescent="0.35">
      <c r="C298" s="17" t="s">
        <v>19</v>
      </c>
      <c r="D298" s="16">
        <v>43466</v>
      </c>
      <c r="E298" s="16" t="s">
        <v>128</v>
      </c>
      <c r="F298" s="17" t="s">
        <v>136</v>
      </c>
      <c r="G298" s="17" t="s">
        <v>130</v>
      </c>
      <c r="H298" s="17" t="s">
        <v>137</v>
      </c>
      <c r="I298" s="18">
        <v>742</v>
      </c>
      <c r="J298" s="19">
        <v>382.9443902439026</v>
      </c>
    </row>
    <row r="299" spans="3:10" ht="20.149999999999999" customHeight="1" x14ac:dyDescent="0.35">
      <c r="C299" s="17" t="s">
        <v>19</v>
      </c>
      <c r="D299" s="16">
        <v>43466</v>
      </c>
      <c r="E299" s="16" t="s">
        <v>128</v>
      </c>
      <c r="F299" s="17" t="s">
        <v>129</v>
      </c>
      <c r="G299" s="17" t="s">
        <v>130</v>
      </c>
      <c r="H299" s="17" t="s">
        <v>137</v>
      </c>
      <c r="I299" s="18">
        <v>979</v>
      </c>
      <c r="J299" s="19">
        <v>878.71219512195137</v>
      </c>
    </row>
    <row r="300" spans="3:10" ht="20.149999999999999" customHeight="1" x14ac:dyDescent="0.35">
      <c r="C300" s="17" t="s">
        <v>19</v>
      </c>
      <c r="D300" s="16">
        <v>43466</v>
      </c>
      <c r="E300" s="16" t="s">
        <v>128</v>
      </c>
      <c r="F300" s="17" t="s">
        <v>133</v>
      </c>
      <c r="G300" s="17" t="s">
        <v>130</v>
      </c>
      <c r="H300" s="17" t="s">
        <v>137</v>
      </c>
      <c r="I300" s="18">
        <v>432</v>
      </c>
      <c r="J300" s="19">
        <v>285.96292682926827</v>
      </c>
    </row>
    <row r="301" spans="3:10" ht="20.149999999999999" customHeight="1" x14ac:dyDescent="0.35">
      <c r="C301" s="17" t="s">
        <v>19</v>
      </c>
      <c r="D301" s="16">
        <v>43466</v>
      </c>
      <c r="E301" s="16" t="s">
        <v>128</v>
      </c>
      <c r="F301" s="17" t="s">
        <v>139</v>
      </c>
      <c r="G301" s="17" t="s">
        <v>138</v>
      </c>
      <c r="H301" s="17" t="s">
        <v>137</v>
      </c>
      <c r="I301" s="18">
        <v>534</v>
      </c>
      <c r="J301" s="19">
        <v>341.49951219512201</v>
      </c>
    </row>
    <row r="302" spans="3:10" ht="20.149999999999999" customHeight="1" x14ac:dyDescent="0.35">
      <c r="C302" s="17" t="s">
        <v>19</v>
      </c>
      <c r="D302" s="16">
        <v>43466</v>
      </c>
      <c r="E302" s="16" t="s">
        <v>128</v>
      </c>
      <c r="F302" s="17" t="s">
        <v>139</v>
      </c>
      <c r="G302" s="17" t="s">
        <v>138</v>
      </c>
      <c r="H302" s="17" t="s">
        <v>137</v>
      </c>
      <c r="I302" s="18">
        <v>807</v>
      </c>
      <c r="J302" s="19">
        <v>452.70731707317077</v>
      </c>
    </row>
    <row r="303" spans="3:10" ht="20.149999999999999" customHeight="1" x14ac:dyDescent="0.35">
      <c r="C303" s="17" t="s">
        <v>19</v>
      </c>
      <c r="D303" s="16">
        <v>43466</v>
      </c>
      <c r="E303" s="16" t="s">
        <v>128</v>
      </c>
      <c r="F303" s="17" t="s">
        <v>129</v>
      </c>
      <c r="G303" s="17" t="s">
        <v>138</v>
      </c>
      <c r="H303" s="17" t="s">
        <v>137</v>
      </c>
      <c r="I303" s="18">
        <v>882</v>
      </c>
      <c r="J303" s="19">
        <v>247.39024390243904</v>
      </c>
    </row>
    <row r="304" spans="3:10" ht="20.149999999999999" customHeight="1" x14ac:dyDescent="0.35">
      <c r="C304" s="17" t="s">
        <v>19</v>
      </c>
      <c r="D304" s="16">
        <v>43466</v>
      </c>
      <c r="E304" s="16" t="s">
        <v>128</v>
      </c>
      <c r="F304" s="17" t="s">
        <v>133</v>
      </c>
      <c r="G304" s="17" t="s">
        <v>130</v>
      </c>
      <c r="H304" s="17" t="s">
        <v>132</v>
      </c>
      <c r="I304" s="18">
        <v>725</v>
      </c>
      <c r="J304" s="19">
        <v>463.64634146341467</v>
      </c>
    </row>
    <row r="305" spans="3:10" ht="20.149999999999999" customHeight="1" x14ac:dyDescent="0.35">
      <c r="C305" s="17" t="s">
        <v>19</v>
      </c>
      <c r="D305" s="16">
        <v>43466</v>
      </c>
      <c r="E305" s="16" t="s">
        <v>128</v>
      </c>
      <c r="F305" s="17" t="s">
        <v>136</v>
      </c>
      <c r="G305" s="17" t="s">
        <v>130</v>
      </c>
      <c r="H305" s="17" t="s">
        <v>132</v>
      </c>
      <c r="I305" s="18">
        <v>957</v>
      </c>
      <c r="J305" s="19">
        <v>42.948292682926834</v>
      </c>
    </row>
    <row r="306" spans="3:10" ht="20.149999999999999" customHeight="1" x14ac:dyDescent="0.35">
      <c r="C306" s="17" t="s">
        <v>19</v>
      </c>
      <c r="D306" s="16">
        <v>43466</v>
      </c>
      <c r="E306" s="16" t="s">
        <v>128</v>
      </c>
      <c r="F306" s="17" t="s">
        <v>139</v>
      </c>
      <c r="G306" s="17" t="s">
        <v>130</v>
      </c>
      <c r="H306" s="17" t="s">
        <v>131</v>
      </c>
      <c r="I306" s="18">
        <v>670</v>
      </c>
      <c r="J306" s="19">
        <v>142.82439024390243</v>
      </c>
    </row>
    <row r="307" spans="3:10" ht="20.149999999999999" customHeight="1" x14ac:dyDescent="0.35">
      <c r="C307" s="17" t="s">
        <v>19</v>
      </c>
      <c r="D307" s="16">
        <v>43466</v>
      </c>
      <c r="E307" s="16" t="s">
        <v>128</v>
      </c>
      <c r="F307" s="17" t="s">
        <v>133</v>
      </c>
      <c r="G307" s="17" t="s">
        <v>130</v>
      </c>
      <c r="H307" s="17" t="s">
        <v>131</v>
      </c>
      <c r="I307" s="18">
        <v>574</v>
      </c>
      <c r="J307" s="19">
        <v>611.80000000000018</v>
      </c>
    </row>
    <row r="308" spans="3:10" ht="20.149999999999999" customHeight="1" x14ac:dyDescent="0.35">
      <c r="C308" s="17" t="s">
        <v>19</v>
      </c>
      <c r="D308" s="16">
        <v>43466</v>
      </c>
      <c r="E308" s="16" t="s">
        <v>128</v>
      </c>
      <c r="F308" s="17" t="s">
        <v>129</v>
      </c>
      <c r="G308" s="17" t="s">
        <v>130</v>
      </c>
      <c r="H308" s="17" t="s">
        <v>131</v>
      </c>
      <c r="I308" s="18">
        <v>887</v>
      </c>
      <c r="J308" s="19">
        <v>99.517073170731706</v>
      </c>
    </row>
    <row r="309" spans="3:10" ht="20.149999999999999" customHeight="1" x14ac:dyDescent="0.35">
      <c r="C309" s="17" t="s">
        <v>19</v>
      </c>
      <c r="D309" s="16">
        <v>43466</v>
      </c>
      <c r="E309" s="16" t="s">
        <v>128</v>
      </c>
      <c r="F309" s="17" t="s">
        <v>139</v>
      </c>
      <c r="G309" s="17" t="s">
        <v>138</v>
      </c>
      <c r="H309" s="17" t="s">
        <v>131</v>
      </c>
      <c r="I309" s="18">
        <v>974</v>
      </c>
      <c r="J309" s="19">
        <v>1016.2858536585366</v>
      </c>
    </row>
    <row r="310" spans="3:10" ht="20.149999999999999" customHeight="1" x14ac:dyDescent="0.35">
      <c r="C310" s="17" t="s">
        <v>19</v>
      </c>
      <c r="D310" s="16">
        <v>43466</v>
      </c>
      <c r="E310" s="16" t="s">
        <v>128</v>
      </c>
      <c r="F310" s="17" t="s">
        <v>136</v>
      </c>
      <c r="G310" s="17" t="s">
        <v>138</v>
      </c>
      <c r="H310" s="17" t="s">
        <v>131</v>
      </c>
      <c r="I310" s="18">
        <v>891</v>
      </c>
      <c r="J310" s="19">
        <v>0</v>
      </c>
    </row>
    <row r="311" spans="3:10" ht="20.149999999999999" customHeight="1" x14ac:dyDescent="0.35">
      <c r="C311" s="17" t="s">
        <v>19</v>
      </c>
      <c r="D311" s="16">
        <v>43466</v>
      </c>
      <c r="E311" s="16" t="s">
        <v>128</v>
      </c>
      <c r="F311" s="17" t="s">
        <v>139</v>
      </c>
      <c r="G311" s="17" t="s">
        <v>138</v>
      </c>
      <c r="H311" s="17" t="s">
        <v>131</v>
      </c>
      <c r="I311" s="18">
        <v>587</v>
      </c>
      <c r="J311" s="19">
        <v>355.63609756097554</v>
      </c>
    </row>
    <row r="312" spans="3:10" ht="20.149999999999999" customHeight="1" x14ac:dyDescent="0.35">
      <c r="C312" s="17" t="s">
        <v>19</v>
      </c>
      <c r="D312" s="16">
        <v>43466</v>
      </c>
      <c r="E312" s="16" t="s">
        <v>128</v>
      </c>
      <c r="F312" s="17" t="s">
        <v>133</v>
      </c>
      <c r="G312" s="17" t="s">
        <v>130</v>
      </c>
      <c r="H312" s="17" t="s">
        <v>134</v>
      </c>
      <c r="I312" s="18">
        <v>639</v>
      </c>
      <c r="J312" s="19">
        <v>172.06243902439022</v>
      </c>
    </row>
    <row r="313" spans="3:10" ht="20.149999999999999" customHeight="1" x14ac:dyDescent="0.35">
      <c r="C313" s="17" t="s">
        <v>19</v>
      </c>
      <c r="D313" s="16">
        <v>43466</v>
      </c>
      <c r="E313" s="16" t="s">
        <v>128</v>
      </c>
      <c r="F313" s="17" t="s">
        <v>129</v>
      </c>
      <c r="G313" s="17" t="s">
        <v>130</v>
      </c>
      <c r="H313" s="17" t="s">
        <v>134</v>
      </c>
      <c r="I313" s="18">
        <v>858</v>
      </c>
      <c r="J313" s="19">
        <v>346.5482926829269</v>
      </c>
    </row>
    <row r="314" spans="3:10" ht="20.149999999999999" customHeight="1" x14ac:dyDescent="0.35">
      <c r="C314" s="17" t="s">
        <v>19</v>
      </c>
      <c r="D314" s="16">
        <v>43466</v>
      </c>
      <c r="E314" s="16" t="s">
        <v>128</v>
      </c>
      <c r="F314" s="17" t="s">
        <v>139</v>
      </c>
      <c r="G314" s="17" t="s">
        <v>130</v>
      </c>
      <c r="H314" s="17" t="s">
        <v>134</v>
      </c>
      <c r="I314" s="18">
        <v>211</v>
      </c>
      <c r="J314" s="19">
        <v>85.223414634146351</v>
      </c>
    </row>
    <row r="315" spans="3:10" ht="20.149999999999999" customHeight="1" x14ac:dyDescent="0.35">
      <c r="C315" s="17" t="s">
        <v>19</v>
      </c>
      <c r="D315" s="16">
        <v>43466</v>
      </c>
      <c r="E315" s="16" t="s">
        <v>128</v>
      </c>
      <c r="F315" s="17" t="s">
        <v>136</v>
      </c>
      <c r="G315" s="17" t="s">
        <v>138</v>
      </c>
      <c r="H315" s="17" t="s">
        <v>134</v>
      </c>
      <c r="I315" s="18">
        <v>771</v>
      </c>
      <c r="J315" s="19">
        <v>726.62048780487805</v>
      </c>
    </row>
    <row r="316" spans="3:10" ht="20.149999999999999" customHeight="1" x14ac:dyDescent="0.35">
      <c r="C316" s="17" t="s">
        <v>19</v>
      </c>
      <c r="D316" s="16">
        <v>43466</v>
      </c>
      <c r="E316" s="16" t="s">
        <v>128</v>
      </c>
      <c r="F316" s="17" t="s">
        <v>133</v>
      </c>
      <c r="G316" s="17" t="s">
        <v>138</v>
      </c>
      <c r="H316" s="17" t="s">
        <v>134</v>
      </c>
      <c r="I316" s="18">
        <v>711</v>
      </c>
      <c r="J316" s="19">
        <v>550.41804878048777</v>
      </c>
    </row>
    <row r="317" spans="3:10" ht="20.149999999999999" customHeight="1" x14ac:dyDescent="0.35">
      <c r="C317" s="17" t="s">
        <v>19</v>
      </c>
      <c r="D317" s="16">
        <v>43466</v>
      </c>
      <c r="E317" s="16" t="s">
        <v>128</v>
      </c>
      <c r="F317" s="17" t="s">
        <v>129</v>
      </c>
      <c r="G317" s="17" t="s">
        <v>138</v>
      </c>
      <c r="H317" s="17" t="s">
        <v>134</v>
      </c>
      <c r="I317" s="18">
        <v>669</v>
      </c>
      <c r="J317" s="19">
        <v>15.011707317073169</v>
      </c>
    </row>
    <row r="318" spans="3:10" ht="20.149999999999999" customHeight="1" x14ac:dyDescent="0.35">
      <c r="C318" s="17" t="s">
        <v>19</v>
      </c>
      <c r="D318" s="16">
        <v>43466</v>
      </c>
      <c r="E318" s="16" t="s">
        <v>128</v>
      </c>
      <c r="F318" s="17" t="s">
        <v>139</v>
      </c>
      <c r="G318" s="17" t="s">
        <v>130</v>
      </c>
      <c r="H318" s="17" t="s">
        <v>137</v>
      </c>
      <c r="I318" s="18">
        <v>857</v>
      </c>
      <c r="J318" s="19">
        <v>557.67707317073177</v>
      </c>
    </row>
    <row r="319" spans="3:10" ht="20.149999999999999" customHeight="1" x14ac:dyDescent="0.35">
      <c r="C319" s="17" t="s">
        <v>19</v>
      </c>
      <c r="D319" s="16">
        <v>43466</v>
      </c>
      <c r="E319" s="16" t="s">
        <v>128</v>
      </c>
      <c r="F319" s="17" t="s">
        <v>129</v>
      </c>
      <c r="G319" s="17" t="s">
        <v>130</v>
      </c>
      <c r="H319" s="17" t="s">
        <v>132</v>
      </c>
      <c r="I319" s="18">
        <v>303</v>
      </c>
      <c r="J319" s="19">
        <v>190.37268292682927</v>
      </c>
    </row>
    <row r="320" spans="3:10" ht="20.149999999999999" customHeight="1" x14ac:dyDescent="0.35">
      <c r="C320" s="17" t="s">
        <v>20</v>
      </c>
      <c r="D320" s="16">
        <v>43497</v>
      </c>
      <c r="E320" s="16" t="s">
        <v>128</v>
      </c>
      <c r="F320" s="17" t="s">
        <v>129</v>
      </c>
      <c r="G320" s="17" t="s">
        <v>130</v>
      </c>
      <c r="H320" s="17" t="s">
        <v>131</v>
      </c>
      <c r="I320" s="18">
        <v>979</v>
      </c>
      <c r="J320" s="19">
        <v>494.27560975609771</v>
      </c>
    </row>
    <row r="321" spans="3:10" ht="20.149999999999999" customHeight="1" x14ac:dyDescent="0.35">
      <c r="C321" s="17" t="s">
        <v>20</v>
      </c>
      <c r="D321" s="16">
        <v>43497</v>
      </c>
      <c r="E321" s="16" t="s">
        <v>128</v>
      </c>
      <c r="F321" s="17" t="s">
        <v>133</v>
      </c>
      <c r="G321" s="17" t="s">
        <v>130</v>
      </c>
      <c r="H321" s="17" t="s">
        <v>131</v>
      </c>
      <c r="I321" s="18">
        <v>170</v>
      </c>
      <c r="J321" s="19">
        <v>74.385365853658541</v>
      </c>
    </row>
    <row r="322" spans="3:10" ht="20.149999999999999" customHeight="1" x14ac:dyDescent="0.35">
      <c r="C322" s="17" t="s">
        <v>20</v>
      </c>
      <c r="D322" s="16">
        <v>43497</v>
      </c>
      <c r="E322" s="16" t="s">
        <v>128</v>
      </c>
      <c r="F322" s="17" t="s">
        <v>136</v>
      </c>
      <c r="G322" s="17" t="s">
        <v>130</v>
      </c>
      <c r="H322" s="17" t="s">
        <v>131</v>
      </c>
      <c r="I322" s="18">
        <v>769</v>
      </c>
      <c r="J322" s="19">
        <v>327.85658536585368</v>
      </c>
    </row>
    <row r="323" spans="3:10" ht="20.149999999999999" customHeight="1" x14ac:dyDescent="0.35">
      <c r="C323" s="17" t="s">
        <v>20</v>
      </c>
      <c r="D323" s="16">
        <v>43497</v>
      </c>
      <c r="E323" s="16" t="s">
        <v>128</v>
      </c>
      <c r="F323" s="17" t="s">
        <v>133</v>
      </c>
      <c r="G323" s="17" t="s">
        <v>138</v>
      </c>
      <c r="H323" s="17" t="s">
        <v>131</v>
      </c>
      <c r="I323" s="18">
        <v>142</v>
      </c>
      <c r="J323" s="19">
        <v>54.167804878048784</v>
      </c>
    </row>
    <row r="324" spans="3:10" ht="20.149999999999999" customHeight="1" x14ac:dyDescent="0.35">
      <c r="C324" s="17" t="s">
        <v>20</v>
      </c>
      <c r="D324" s="16">
        <v>43497</v>
      </c>
      <c r="E324" s="16" t="s">
        <v>128</v>
      </c>
      <c r="F324" s="17" t="s">
        <v>129</v>
      </c>
      <c r="G324" s="17" t="s">
        <v>138</v>
      </c>
      <c r="H324" s="17" t="s">
        <v>131</v>
      </c>
      <c r="I324" s="18">
        <v>341</v>
      </c>
      <c r="J324" s="19">
        <v>0</v>
      </c>
    </row>
    <row r="325" spans="3:10" ht="20.149999999999999" customHeight="1" x14ac:dyDescent="0.35">
      <c r="C325" s="17" t="s">
        <v>20</v>
      </c>
      <c r="D325" s="16">
        <v>43497</v>
      </c>
      <c r="E325" s="16" t="s">
        <v>128</v>
      </c>
      <c r="F325" s="17" t="s">
        <v>139</v>
      </c>
      <c r="G325" s="17" t="s">
        <v>138</v>
      </c>
      <c r="H325" s="17" t="s">
        <v>131</v>
      </c>
      <c r="I325" s="18">
        <v>543</v>
      </c>
      <c r="J325" s="19">
        <v>316.79414634146343</v>
      </c>
    </row>
    <row r="326" spans="3:10" ht="20.149999999999999" customHeight="1" x14ac:dyDescent="0.35">
      <c r="C326" s="17" t="s">
        <v>20</v>
      </c>
      <c r="D326" s="16">
        <v>43497</v>
      </c>
      <c r="E326" s="16" t="s">
        <v>128</v>
      </c>
      <c r="F326" s="17" t="s">
        <v>139</v>
      </c>
      <c r="G326" s="17" t="s">
        <v>130</v>
      </c>
      <c r="H326" s="17" t="s">
        <v>134</v>
      </c>
      <c r="I326" s="18">
        <v>301</v>
      </c>
      <c r="J326" s="19">
        <v>16.885365853658538</v>
      </c>
    </row>
    <row r="327" spans="3:10" ht="20.149999999999999" customHeight="1" x14ac:dyDescent="0.35">
      <c r="C327" s="17" t="s">
        <v>20</v>
      </c>
      <c r="D327" s="16">
        <v>43497</v>
      </c>
      <c r="E327" s="16" t="s">
        <v>128</v>
      </c>
      <c r="F327" s="17" t="s">
        <v>129</v>
      </c>
      <c r="G327" s="17" t="s">
        <v>130</v>
      </c>
      <c r="H327" s="17" t="s">
        <v>134</v>
      </c>
      <c r="I327" s="18">
        <v>990</v>
      </c>
      <c r="J327" s="19">
        <v>44.42926829268292</v>
      </c>
    </row>
    <row r="328" spans="3:10" ht="20.149999999999999" customHeight="1" x14ac:dyDescent="0.35">
      <c r="C328" s="17" t="s">
        <v>20</v>
      </c>
      <c r="D328" s="16">
        <v>43497</v>
      </c>
      <c r="E328" s="16" t="s">
        <v>128</v>
      </c>
      <c r="F328" s="17" t="s">
        <v>133</v>
      </c>
      <c r="G328" s="17" t="s">
        <v>130</v>
      </c>
      <c r="H328" s="17" t="s">
        <v>134</v>
      </c>
      <c r="I328" s="18">
        <v>404</v>
      </c>
      <c r="J328" s="19">
        <v>362.61463414634142</v>
      </c>
    </row>
    <row r="329" spans="3:10" ht="20.149999999999999" customHeight="1" x14ac:dyDescent="0.35">
      <c r="C329" s="17" t="s">
        <v>20</v>
      </c>
      <c r="D329" s="16">
        <v>43497</v>
      </c>
      <c r="E329" s="16" t="s">
        <v>128</v>
      </c>
      <c r="F329" s="17" t="s">
        <v>136</v>
      </c>
      <c r="G329" s="17" t="s">
        <v>138</v>
      </c>
      <c r="H329" s="17" t="s">
        <v>134</v>
      </c>
      <c r="I329" s="18">
        <v>869</v>
      </c>
      <c r="J329" s="19">
        <v>828.72926829268295</v>
      </c>
    </row>
    <row r="330" spans="3:10" ht="20.149999999999999" customHeight="1" x14ac:dyDescent="0.35">
      <c r="C330" s="17" t="s">
        <v>20</v>
      </c>
      <c r="D330" s="16">
        <v>43497</v>
      </c>
      <c r="E330" s="16" t="s">
        <v>128</v>
      </c>
      <c r="F330" s="17" t="s">
        <v>129</v>
      </c>
      <c r="G330" s="17" t="s">
        <v>138</v>
      </c>
      <c r="H330" s="17" t="s">
        <v>134</v>
      </c>
      <c r="I330" s="18">
        <v>203</v>
      </c>
      <c r="J330" s="19">
        <v>136.65365853658534</v>
      </c>
    </row>
    <row r="331" spans="3:10" ht="20.149999999999999" customHeight="1" x14ac:dyDescent="0.35">
      <c r="C331" s="17" t="s">
        <v>20</v>
      </c>
      <c r="D331" s="16">
        <v>43497</v>
      </c>
      <c r="E331" s="16" t="s">
        <v>128</v>
      </c>
      <c r="F331" s="17" t="s">
        <v>139</v>
      </c>
      <c r="G331" s="17" t="s">
        <v>138</v>
      </c>
      <c r="H331" s="17" t="s">
        <v>134</v>
      </c>
      <c r="I331" s="18">
        <v>772</v>
      </c>
      <c r="J331" s="19">
        <v>173.22926829268289</v>
      </c>
    </row>
    <row r="332" spans="3:10" ht="20.149999999999999" customHeight="1" x14ac:dyDescent="0.35">
      <c r="C332" s="17" t="s">
        <v>20</v>
      </c>
      <c r="D332" s="16">
        <v>43497</v>
      </c>
      <c r="E332" s="16" t="s">
        <v>128</v>
      </c>
      <c r="F332" s="17" t="s">
        <v>136</v>
      </c>
      <c r="G332" s="17" t="s">
        <v>130</v>
      </c>
      <c r="H332" s="17" t="s">
        <v>137</v>
      </c>
      <c r="I332" s="18">
        <v>549</v>
      </c>
      <c r="J332" s="19">
        <v>61.595121951219518</v>
      </c>
    </row>
    <row r="333" spans="3:10" ht="20.149999999999999" customHeight="1" x14ac:dyDescent="0.35">
      <c r="C333" s="17" t="s">
        <v>20</v>
      </c>
      <c r="D333" s="16">
        <v>43497</v>
      </c>
      <c r="E333" s="16" t="s">
        <v>128</v>
      </c>
      <c r="F333" s="17" t="s">
        <v>129</v>
      </c>
      <c r="G333" s="17" t="s">
        <v>130</v>
      </c>
      <c r="H333" s="17" t="s">
        <v>137</v>
      </c>
      <c r="I333" s="18">
        <v>208</v>
      </c>
      <c r="J333" s="19">
        <v>102.6809756097561</v>
      </c>
    </row>
    <row r="334" spans="3:10" ht="20.149999999999999" customHeight="1" x14ac:dyDescent="0.35">
      <c r="C334" s="17" t="s">
        <v>20</v>
      </c>
      <c r="D334" s="16">
        <v>43497</v>
      </c>
      <c r="E334" s="16" t="s">
        <v>128</v>
      </c>
      <c r="F334" s="17" t="s">
        <v>133</v>
      </c>
      <c r="G334" s="17" t="s">
        <v>130</v>
      </c>
      <c r="H334" s="17" t="s">
        <v>137</v>
      </c>
      <c r="I334" s="18">
        <v>567</v>
      </c>
      <c r="J334" s="19">
        <v>114.50634146341461</v>
      </c>
    </row>
    <row r="335" spans="3:10" ht="20.149999999999999" customHeight="1" x14ac:dyDescent="0.35">
      <c r="C335" s="17" t="s">
        <v>20</v>
      </c>
      <c r="D335" s="16">
        <v>43497</v>
      </c>
      <c r="E335" s="16" t="s">
        <v>128</v>
      </c>
      <c r="F335" s="17" t="s">
        <v>139</v>
      </c>
      <c r="G335" s="17" t="s">
        <v>138</v>
      </c>
      <c r="H335" s="17" t="s">
        <v>137</v>
      </c>
      <c r="I335" s="18">
        <v>913</v>
      </c>
      <c r="J335" s="19">
        <v>583.87463414634146</v>
      </c>
    </row>
    <row r="336" spans="3:10" ht="20.149999999999999" customHeight="1" x14ac:dyDescent="0.35">
      <c r="C336" s="17" t="s">
        <v>20</v>
      </c>
      <c r="D336" s="16">
        <v>43497</v>
      </c>
      <c r="E336" s="16" t="s">
        <v>128</v>
      </c>
      <c r="F336" s="17" t="s">
        <v>139</v>
      </c>
      <c r="G336" s="17" t="s">
        <v>138</v>
      </c>
      <c r="H336" s="17" t="s">
        <v>137</v>
      </c>
      <c r="I336" s="18">
        <v>662</v>
      </c>
      <c r="J336" s="19">
        <v>371.36585365853659</v>
      </c>
    </row>
    <row r="337" spans="3:10" ht="20.149999999999999" customHeight="1" x14ac:dyDescent="0.35">
      <c r="C337" s="17" t="s">
        <v>20</v>
      </c>
      <c r="D337" s="16">
        <v>43497</v>
      </c>
      <c r="E337" s="16" t="s">
        <v>128</v>
      </c>
      <c r="F337" s="17" t="s">
        <v>129</v>
      </c>
      <c r="G337" s="17" t="s">
        <v>138</v>
      </c>
      <c r="H337" s="17" t="s">
        <v>137</v>
      </c>
      <c r="I337" s="18">
        <v>805</v>
      </c>
      <c r="J337" s="19">
        <v>0</v>
      </c>
    </row>
    <row r="338" spans="3:10" ht="20.149999999999999" customHeight="1" x14ac:dyDescent="0.35">
      <c r="C338" s="17" t="s">
        <v>20</v>
      </c>
      <c r="D338" s="16">
        <v>43497</v>
      </c>
      <c r="E338" s="16" t="s">
        <v>128</v>
      </c>
      <c r="F338" s="17" t="s">
        <v>133</v>
      </c>
      <c r="G338" s="17" t="s">
        <v>130</v>
      </c>
      <c r="H338" s="17" t="s">
        <v>132</v>
      </c>
      <c r="I338" s="18">
        <v>936</v>
      </c>
      <c r="J338" s="19">
        <v>745.60390243902441</v>
      </c>
    </row>
    <row r="339" spans="3:10" ht="20.149999999999999" customHeight="1" x14ac:dyDescent="0.35">
      <c r="C339" s="17" t="s">
        <v>20</v>
      </c>
      <c r="D339" s="16">
        <v>43497</v>
      </c>
      <c r="E339" s="16" t="s">
        <v>128</v>
      </c>
      <c r="F339" s="17" t="s">
        <v>136</v>
      </c>
      <c r="G339" s="17" t="s">
        <v>130</v>
      </c>
      <c r="H339" s="17" t="s">
        <v>132</v>
      </c>
      <c r="I339" s="18">
        <v>998</v>
      </c>
      <c r="J339" s="19">
        <v>313.51804878048779</v>
      </c>
    </row>
    <row r="340" spans="3:10" ht="20.149999999999999" customHeight="1" x14ac:dyDescent="0.35">
      <c r="C340" s="17" t="s">
        <v>20</v>
      </c>
      <c r="D340" s="16">
        <v>43497</v>
      </c>
      <c r="E340" s="16" t="s">
        <v>128</v>
      </c>
      <c r="F340" s="17" t="s">
        <v>139</v>
      </c>
      <c r="G340" s="17" t="s">
        <v>130</v>
      </c>
      <c r="H340" s="17" t="s">
        <v>131</v>
      </c>
      <c r="I340" s="18">
        <v>879</v>
      </c>
      <c r="J340" s="19">
        <v>562.13121951219512</v>
      </c>
    </row>
    <row r="341" spans="3:10" ht="20.149999999999999" customHeight="1" x14ac:dyDescent="0.35">
      <c r="C341" s="17" t="s">
        <v>20</v>
      </c>
      <c r="D341" s="16">
        <v>43497</v>
      </c>
      <c r="E341" s="16" t="s">
        <v>128</v>
      </c>
      <c r="F341" s="17" t="s">
        <v>133</v>
      </c>
      <c r="G341" s="17" t="s">
        <v>130</v>
      </c>
      <c r="H341" s="17" t="s">
        <v>131</v>
      </c>
      <c r="I341" s="18">
        <v>967</v>
      </c>
      <c r="J341" s="19">
        <v>1030.6804878048779</v>
      </c>
    </row>
    <row r="342" spans="3:10" ht="20.149999999999999" customHeight="1" x14ac:dyDescent="0.35">
      <c r="C342" s="17" t="s">
        <v>20</v>
      </c>
      <c r="D342" s="16">
        <v>43497</v>
      </c>
      <c r="E342" s="16" t="s">
        <v>128</v>
      </c>
      <c r="F342" s="17" t="s">
        <v>129</v>
      </c>
      <c r="G342" s="17" t="s">
        <v>130</v>
      </c>
      <c r="H342" s="17" t="s">
        <v>131</v>
      </c>
      <c r="I342" s="18">
        <v>487</v>
      </c>
      <c r="J342" s="19">
        <v>109.27804878048781</v>
      </c>
    </row>
    <row r="343" spans="3:10" ht="20.149999999999999" customHeight="1" x14ac:dyDescent="0.35">
      <c r="C343" s="17" t="s">
        <v>20</v>
      </c>
      <c r="D343" s="16">
        <v>43497</v>
      </c>
      <c r="E343" s="16" t="s">
        <v>128</v>
      </c>
      <c r="F343" s="17" t="s">
        <v>139</v>
      </c>
      <c r="G343" s="17" t="s">
        <v>138</v>
      </c>
      <c r="H343" s="17" t="s">
        <v>131</v>
      </c>
      <c r="I343" s="18">
        <v>657</v>
      </c>
      <c r="J343" s="19">
        <v>530.72780487804869</v>
      </c>
    </row>
    <row r="344" spans="3:10" ht="20.149999999999999" customHeight="1" x14ac:dyDescent="0.35">
      <c r="C344" s="17" t="s">
        <v>20</v>
      </c>
      <c r="D344" s="16">
        <v>43497</v>
      </c>
      <c r="E344" s="16" t="s">
        <v>128</v>
      </c>
      <c r="F344" s="17" t="s">
        <v>136</v>
      </c>
      <c r="G344" s="17" t="s">
        <v>138</v>
      </c>
      <c r="H344" s="17" t="s">
        <v>131</v>
      </c>
      <c r="I344" s="18">
        <v>349</v>
      </c>
      <c r="J344" s="19">
        <v>0</v>
      </c>
    </row>
    <row r="345" spans="3:10" ht="20.149999999999999" customHeight="1" x14ac:dyDescent="0.35">
      <c r="C345" s="17" t="s">
        <v>20</v>
      </c>
      <c r="D345" s="16">
        <v>43497</v>
      </c>
      <c r="E345" s="16" t="s">
        <v>128</v>
      </c>
      <c r="F345" s="17" t="s">
        <v>139</v>
      </c>
      <c r="G345" s="17" t="s">
        <v>138</v>
      </c>
      <c r="H345" s="17" t="s">
        <v>131</v>
      </c>
      <c r="I345" s="18">
        <v>923</v>
      </c>
      <c r="J345" s="19">
        <v>559.20292682926822</v>
      </c>
    </row>
    <row r="346" spans="3:10" ht="20.149999999999999" customHeight="1" x14ac:dyDescent="0.35">
      <c r="C346" s="17" t="s">
        <v>20</v>
      </c>
      <c r="D346" s="16">
        <v>43497</v>
      </c>
      <c r="E346" s="16" t="s">
        <v>128</v>
      </c>
      <c r="F346" s="17" t="s">
        <v>133</v>
      </c>
      <c r="G346" s="17" t="s">
        <v>130</v>
      </c>
      <c r="H346" s="17" t="s">
        <v>134</v>
      </c>
      <c r="I346" s="18">
        <v>145</v>
      </c>
      <c r="J346" s="19">
        <v>39.043902439024386</v>
      </c>
    </row>
    <row r="347" spans="3:10" ht="20.149999999999999" customHeight="1" x14ac:dyDescent="0.35">
      <c r="C347" s="17" t="s">
        <v>20</v>
      </c>
      <c r="D347" s="16">
        <v>43497</v>
      </c>
      <c r="E347" s="16" t="s">
        <v>128</v>
      </c>
      <c r="F347" s="17" t="s">
        <v>129</v>
      </c>
      <c r="G347" s="17" t="s">
        <v>130</v>
      </c>
      <c r="H347" s="17" t="s">
        <v>134</v>
      </c>
      <c r="I347" s="18">
        <v>327</v>
      </c>
      <c r="J347" s="19">
        <v>132.07609756097563</v>
      </c>
    </row>
    <row r="348" spans="3:10" ht="20.149999999999999" customHeight="1" x14ac:dyDescent="0.35">
      <c r="C348" s="17" t="s">
        <v>20</v>
      </c>
      <c r="D348" s="16">
        <v>43497</v>
      </c>
      <c r="E348" s="16" t="s">
        <v>128</v>
      </c>
      <c r="F348" s="17" t="s">
        <v>139</v>
      </c>
      <c r="G348" s="17" t="s">
        <v>130</v>
      </c>
      <c r="H348" s="17" t="s">
        <v>134</v>
      </c>
      <c r="I348" s="18">
        <v>995</v>
      </c>
      <c r="J348" s="19">
        <v>100.4707317073171</v>
      </c>
    </row>
    <row r="349" spans="3:10" ht="20.149999999999999" customHeight="1" x14ac:dyDescent="0.35">
      <c r="C349" s="17" t="s">
        <v>20</v>
      </c>
      <c r="D349" s="16">
        <v>43497</v>
      </c>
      <c r="E349" s="16" t="s">
        <v>128</v>
      </c>
      <c r="F349" s="17" t="s">
        <v>136</v>
      </c>
      <c r="G349" s="17" t="s">
        <v>138</v>
      </c>
      <c r="H349" s="17" t="s">
        <v>134</v>
      </c>
      <c r="I349" s="18">
        <v>551</v>
      </c>
      <c r="J349" s="19">
        <v>469.82829268292681</v>
      </c>
    </row>
    <row r="350" spans="3:10" ht="20.149999999999999" customHeight="1" x14ac:dyDescent="0.35">
      <c r="C350" s="17" t="s">
        <v>20</v>
      </c>
      <c r="D350" s="16">
        <v>43497</v>
      </c>
      <c r="E350" s="16" t="s">
        <v>128</v>
      </c>
      <c r="F350" s="17" t="s">
        <v>129</v>
      </c>
      <c r="G350" s="17" t="s">
        <v>130</v>
      </c>
      <c r="H350" s="17" t="s">
        <v>132</v>
      </c>
      <c r="I350" s="18">
        <v>788</v>
      </c>
      <c r="J350" s="19">
        <v>689.59609756097552</v>
      </c>
    </row>
    <row r="351" spans="3:10" ht="20.149999999999999" customHeight="1" x14ac:dyDescent="0.35">
      <c r="C351" s="17" t="s">
        <v>21</v>
      </c>
      <c r="D351" s="16">
        <v>43525</v>
      </c>
      <c r="E351" s="16" t="s">
        <v>128</v>
      </c>
      <c r="F351" s="17" t="s">
        <v>129</v>
      </c>
      <c r="G351" s="17" t="s">
        <v>130</v>
      </c>
      <c r="H351" s="17" t="s">
        <v>131</v>
      </c>
      <c r="I351" s="18">
        <v>705</v>
      </c>
      <c r="J351" s="19">
        <v>197.7439024390244</v>
      </c>
    </row>
    <row r="352" spans="3:10" ht="20.149999999999999" customHeight="1" x14ac:dyDescent="0.35">
      <c r="C352" s="17" t="s">
        <v>21</v>
      </c>
      <c r="D352" s="16">
        <v>43525</v>
      </c>
      <c r="E352" s="16" t="s">
        <v>128</v>
      </c>
      <c r="F352" s="17" t="s">
        <v>133</v>
      </c>
      <c r="G352" s="17" t="s">
        <v>130</v>
      </c>
      <c r="H352" s="17" t="s">
        <v>131</v>
      </c>
      <c r="I352" s="18">
        <v>799</v>
      </c>
      <c r="J352" s="19">
        <v>699.22243902439038</v>
      </c>
    </row>
    <row r="353" spans="3:10" ht="20.149999999999999" customHeight="1" x14ac:dyDescent="0.35">
      <c r="C353" s="17" t="s">
        <v>21</v>
      </c>
      <c r="D353" s="16">
        <v>43525</v>
      </c>
      <c r="E353" s="16" t="s">
        <v>128</v>
      </c>
      <c r="F353" s="17" t="s">
        <v>136</v>
      </c>
      <c r="G353" s="17" t="s">
        <v>130</v>
      </c>
      <c r="H353" s="17" t="s">
        <v>131</v>
      </c>
      <c r="I353" s="18">
        <v>636</v>
      </c>
      <c r="J353" s="19">
        <v>271.15317073170735</v>
      </c>
    </row>
    <row r="354" spans="3:10" ht="20.149999999999999" customHeight="1" x14ac:dyDescent="0.35">
      <c r="C354" s="17" t="s">
        <v>21</v>
      </c>
      <c r="D354" s="16">
        <v>43525</v>
      </c>
      <c r="E354" s="16" t="s">
        <v>128</v>
      </c>
      <c r="F354" s="17" t="s">
        <v>133</v>
      </c>
      <c r="G354" s="17" t="s">
        <v>138</v>
      </c>
      <c r="H354" s="17" t="s">
        <v>131</v>
      </c>
      <c r="I354" s="18">
        <v>332</v>
      </c>
      <c r="J354" s="19">
        <v>126.64585365853659</v>
      </c>
    </row>
    <row r="355" spans="3:10" ht="20.149999999999999" customHeight="1" x14ac:dyDescent="0.35">
      <c r="C355" s="17" t="s">
        <v>21</v>
      </c>
      <c r="D355" s="16">
        <v>43525</v>
      </c>
      <c r="E355" s="16" t="s">
        <v>128</v>
      </c>
      <c r="F355" s="17" t="s">
        <v>129</v>
      </c>
      <c r="G355" s="17" t="s">
        <v>138</v>
      </c>
      <c r="H355" s="17" t="s">
        <v>131</v>
      </c>
      <c r="I355" s="18">
        <v>589</v>
      </c>
      <c r="J355" s="19">
        <v>132.16585365853658</v>
      </c>
    </row>
    <row r="356" spans="3:10" ht="20.149999999999999" customHeight="1" x14ac:dyDescent="0.35">
      <c r="C356" s="17" t="s">
        <v>21</v>
      </c>
      <c r="D356" s="16">
        <v>43525</v>
      </c>
      <c r="E356" s="16" t="s">
        <v>128</v>
      </c>
      <c r="F356" s="17" t="s">
        <v>139</v>
      </c>
      <c r="G356" s="17" t="s">
        <v>138</v>
      </c>
      <c r="H356" s="17" t="s">
        <v>131</v>
      </c>
      <c r="I356" s="18">
        <v>456</v>
      </c>
      <c r="J356" s="19">
        <v>388.82341463414639</v>
      </c>
    </row>
    <row r="357" spans="3:10" ht="20.149999999999999" customHeight="1" x14ac:dyDescent="0.35">
      <c r="C357" s="17" t="s">
        <v>21</v>
      </c>
      <c r="D357" s="16">
        <v>43525</v>
      </c>
      <c r="E357" s="16" t="s">
        <v>128</v>
      </c>
      <c r="F357" s="17" t="s">
        <v>139</v>
      </c>
      <c r="G357" s="17" t="s">
        <v>130</v>
      </c>
      <c r="H357" s="17" t="s">
        <v>134</v>
      </c>
      <c r="I357" s="18">
        <v>876</v>
      </c>
      <c r="J357" s="19">
        <v>196.56585365853658</v>
      </c>
    </row>
    <row r="358" spans="3:10" ht="20.149999999999999" customHeight="1" x14ac:dyDescent="0.35">
      <c r="C358" s="17" t="s">
        <v>21</v>
      </c>
      <c r="D358" s="16">
        <v>43525</v>
      </c>
      <c r="E358" s="16" t="s">
        <v>128</v>
      </c>
      <c r="F358" s="17" t="s">
        <v>129</v>
      </c>
      <c r="G358" s="17" t="s">
        <v>130</v>
      </c>
      <c r="H358" s="17" t="s">
        <v>134</v>
      </c>
      <c r="I358" s="18">
        <v>880</v>
      </c>
      <c r="J358" s="19">
        <v>49.365853658536579</v>
      </c>
    </row>
    <row r="359" spans="3:10" ht="20.149999999999999" customHeight="1" x14ac:dyDescent="0.35">
      <c r="C359" s="17" t="s">
        <v>21</v>
      </c>
      <c r="D359" s="16">
        <v>43525</v>
      </c>
      <c r="E359" s="16" t="s">
        <v>128</v>
      </c>
      <c r="F359" s="17" t="s">
        <v>133</v>
      </c>
      <c r="G359" s="17" t="s">
        <v>130</v>
      </c>
      <c r="H359" s="17" t="s">
        <v>134</v>
      </c>
      <c r="I359" s="18">
        <v>285</v>
      </c>
      <c r="J359" s="19">
        <v>191.85365853658536</v>
      </c>
    </row>
    <row r="360" spans="3:10" ht="20.149999999999999" customHeight="1" x14ac:dyDescent="0.35">
      <c r="C360" s="17" t="s">
        <v>21</v>
      </c>
      <c r="D360" s="16">
        <v>43525</v>
      </c>
      <c r="E360" s="16" t="s">
        <v>128</v>
      </c>
      <c r="F360" s="17" t="s">
        <v>136</v>
      </c>
      <c r="G360" s="17" t="s">
        <v>138</v>
      </c>
      <c r="H360" s="17" t="s">
        <v>134</v>
      </c>
      <c r="I360" s="18">
        <v>350</v>
      </c>
      <c r="J360" s="19">
        <v>373.04878048780489</v>
      </c>
    </row>
    <row r="361" spans="3:10" ht="20.149999999999999" customHeight="1" x14ac:dyDescent="0.35">
      <c r="C361" s="17" t="s">
        <v>21</v>
      </c>
      <c r="D361" s="16">
        <v>43525</v>
      </c>
      <c r="E361" s="16" t="s">
        <v>128</v>
      </c>
      <c r="F361" s="17" t="s">
        <v>129</v>
      </c>
      <c r="G361" s="17" t="s">
        <v>138</v>
      </c>
      <c r="H361" s="17" t="s">
        <v>134</v>
      </c>
      <c r="I361" s="18">
        <v>116</v>
      </c>
      <c r="J361" s="19">
        <v>88.499512195121952</v>
      </c>
    </row>
    <row r="362" spans="3:10" ht="20.149999999999999" customHeight="1" x14ac:dyDescent="0.35">
      <c r="C362" s="17" t="s">
        <v>21</v>
      </c>
      <c r="D362" s="16">
        <v>43525</v>
      </c>
      <c r="E362" s="16" t="s">
        <v>128</v>
      </c>
      <c r="F362" s="17" t="s">
        <v>139</v>
      </c>
      <c r="G362" s="17" t="s">
        <v>138</v>
      </c>
      <c r="H362" s="17" t="s">
        <v>134</v>
      </c>
      <c r="I362" s="18">
        <v>792</v>
      </c>
      <c r="J362" s="19">
        <v>0</v>
      </c>
    </row>
    <row r="363" spans="3:10" ht="20.149999999999999" customHeight="1" x14ac:dyDescent="0.35">
      <c r="C363" s="17" t="s">
        <v>21</v>
      </c>
      <c r="D363" s="16">
        <v>43525</v>
      </c>
      <c r="E363" s="16" t="s">
        <v>128</v>
      </c>
      <c r="F363" s="17" t="s">
        <v>136</v>
      </c>
      <c r="G363" s="17" t="s">
        <v>130</v>
      </c>
      <c r="H363" s="17" t="s">
        <v>137</v>
      </c>
      <c r="I363" s="18">
        <v>138</v>
      </c>
      <c r="J363" s="19">
        <v>126.96</v>
      </c>
    </row>
    <row r="364" spans="3:10" ht="20.149999999999999" customHeight="1" x14ac:dyDescent="0.35">
      <c r="C364" s="17" t="s">
        <v>21</v>
      </c>
      <c r="D364" s="16">
        <v>43525</v>
      </c>
      <c r="E364" s="16" t="s">
        <v>128</v>
      </c>
      <c r="F364" s="17" t="s">
        <v>129</v>
      </c>
      <c r="G364" s="17" t="s">
        <v>130</v>
      </c>
      <c r="H364" s="17" t="s">
        <v>137</v>
      </c>
      <c r="I364" s="18">
        <v>1000</v>
      </c>
      <c r="J364" s="19">
        <v>89.75609756097559</v>
      </c>
    </row>
    <row r="365" spans="3:10" ht="20.149999999999999" customHeight="1" x14ac:dyDescent="0.35">
      <c r="C365" s="17" t="s">
        <v>21</v>
      </c>
      <c r="D365" s="16">
        <v>43525</v>
      </c>
      <c r="E365" s="16" t="s">
        <v>128</v>
      </c>
      <c r="F365" s="17" t="s">
        <v>133</v>
      </c>
      <c r="G365" s="17" t="s">
        <v>130</v>
      </c>
      <c r="H365" s="17" t="s">
        <v>137</v>
      </c>
      <c r="I365" s="18">
        <v>867</v>
      </c>
      <c r="J365" s="19">
        <v>924.09512195121965</v>
      </c>
    </row>
    <row r="366" spans="3:10" ht="20.149999999999999" customHeight="1" x14ac:dyDescent="0.35">
      <c r="C366" s="17" t="s">
        <v>21</v>
      </c>
      <c r="D366" s="16">
        <v>43525</v>
      </c>
      <c r="E366" s="16" t="s">
        <v>128</v>
      </c>
      <c r="F366" s="17" t="s">
        <v>139</v>
      </c>
      <c r="G366" s="17" t="s">
        <v>138</v>
      </c>
      <c r="H366" s="17" t="s">
        <v>137</v>
      </c>
      <c r="I366" s="18">
        <v>311</v>
      </c>
      <c r="J366" s="19">
        <v>296.58780487804887</v>
      </c>
    </row>
    <row r="367" spans="3:10" ht="20.149999999999999" customHeight="1" x14ac:dyDescent="0.35">
      <c r="C367" s="17" t="s">
        <v>21</v>
      </c>
      <c r="D367" s="16">
        <v>43525</v>
      </c>
      <c r="E367" s="16" t="s">
        <v>128</v>
      </c>
      <c r="F367" s="17" t="s">
        <v>139</v>
      </c>
      <c r="G367" s="17" t="s">
        <v>138</v>
      </c>
      <c r="H367" s="17" t="s">
        <v>137</v>
      </c>
      <c r="I367" s="18">
        <v>559</v>
      </c>
      <c r="J367" s="19">
        <v>313.58536585365852</v>
      </c>
    </row>
    <row r="368" spans="3:10" ht="20.149999999999999" customHeight="1" x14ac:dyDescent="0.35">
      <c r="C368" s="17" t="s">
        <v>21</v>
      </c>
      <c r="D368" s="16">
        <v>43525</v>
      </c>
      <c r="E368" s="16" t="s">
        <v>128</v>
      </c>
      <c r="F368" s="17" t="s">
        <v>129</v>
      </c>
      <c r="G368" s="17" t="s">
        <v>138</v>
      </c>
      <c r="H368" s="17" t="s">
        <v>137</v>
      </c>
      <c r="I368" s="18">
        <v>327</v>
      </c>
      <c r="J368" s="19">
        <v>91.719512195121951</v>
      </c>
    </row>
    <row r="369" spans="3:10" ht="20.149999999999999" customHeight="1" x14ac:dyDescent="0.35">
      <c r="C369" s="17" t="s">
        <v>21</v>
      </c>
      <c r="D369" s="16">
        <v>43525</v>
      </c>
      <c r="E369" s="16" t="s">
        <v>128</v>
      </c>
      <c r="F369" s="17" t="s">
        <v>136</v>
      </c>
      <c r="G369" s="17" t="s">
        <v>138</v>
      </c>
      <c r="H369" s="17" t="s">
        <v>134</v>
      </c>
      <c r="I369" s="18">
        <v>263</v>
      </c>
      <c r="J369" s="19">
        <v>247.86146341463413</v>
      </c>
    </row>
    <row r="370" spans="3:10" ht="20.149999999999999" customHeight="1" x14ac:dyDescent="0.35">
      <c r="C370" s="17" t="s">
        <v>21</v>
      </c>
      <c r="D370" s="16">
        <v>43525</v>
      </c>
      <c r="E370" s="16" t="s">
        <v>128</v>
      </c>
      <c r="F370" s="17" t="s">
        <v>133</v>
      </c>
      <c r="G370" s="17" t="s">
        <v>138</v>
      </c>
      <c r="H370" s="17" t="s">
        <v>134</v>
      </c>
      <c r="I370" s="18">
        <v>720</v>
      </c>
      <c r="J370" s="19">
        <v>306.96585365853662</v>
      </c>
    </row>
    <row r="371" spans="3:10" ht="20.149999999999999" customHeight="1" x14ac:dyDescent="0.35">
      <c r="C371" s="17" t="s">
        <v>21</v>
      </c>
      <c r="D371" s="16">
        <v>43525</v>
      </c>
      <c r="E371" s="16" t="s">
        <v>128</v>
      </c>
      <c r="F371" s="17" t="s">
        <v>129</v>
      </c>
      <c r="G371" s="17" t="s">
        <v>138</v>
      </c>
      <c r="H371" s="17" t="s">
        <v>134</v>
      </c>
      <c r="I371" s="18">
        <v>175</v>
      </c>
      <c r="J371" s="19">
        <v>133.51219512195121</v>
      </c>
    </row>
    <row r="372" spans="3:10" ht="20.149999999999999" customHeight="1" x14ac:dyDescent="0.35">
      <c r="C372" s="17" t="s">
        <v>21</v>
      </c>
      <c r="D372" s="16">
        <v>43525</v>
      </c>
      <c r="E372" s="16" t="s">
        <v>128</v>
      </c>
      <c r="F372" s="17" t="s">
        <v>139</v>
      </c>
      <c r="G372" s="17" t="s">
        <v>130</v>
      </c>
      <c r="H372" s="17" t="s">
        <v>137</v>
      </c>
      <c r="I372" s="18">
        <v>544</v>
      </c>
      <c r="J372" s="19">
        <v>274.6536585365854</v>
      </c>
    </row>
    <row r="373" spans="3:10" ht="20.149999999999999" customHeight="1" x14ac:dyDescent="0.35">
      <c r="C373" s="17" t="s">
        <v>21</v>
      </c>
      <c r="D373" s="16">
        <v>43525</v>
      </c>
      <c r="E373" s="16" t="s">
        <v>128</v>
      </c>
      <c r="F373" s="17" t="s">
        <v>133</v>
      </c>
      <c r="G373" s="17" t="s">
        <v>130</v>
      </c>
      <c r="H373" s="17" t="s">
        <v>137</v>
      </c>
      <c r="I373" s="18">
        <v>897</v>
      </c>
      <c r="J373" s="19">
        <v>563.5785365853659</v>
      </c>
    </row>
    <row r="374" spans="3:10" ht="20.149999999999999" customHeight="1" x14ac:dyDescent="0.35">
      <c r="C374" s="17" t="s">
        <v>21</v>
      </c>
      <c r="D374" s="16">
        <v>43525</v>
      </c>
      <c r="E374" s="16" t="s">
        <v>128</v>
      </c>
      <c r="F374" s="17" t="s">
        <v>139</v>
      </c>
      <c r="G374" s="17" t="s">
        <v>130</v>
      </c>
      <c r="H374" s="17" t="s">
        <v>137</v>
      </c>
      <c r="I374" s="18">
        <v>398</v>
      </c>
      <c r="J374" s="19">
        <v>321.50634146341469</v>
      </c>
    </row>
    <row r="375" spans="3:10" ht="20.149999999999999" customHeight="1" x14ac:dyDescent="0.35">
      <c r="C375" s="17" t="s">
        <v>21</v>
      </c>
      <c r="D375" s="16">
        <v>43525</v>
      </c>
      <c r="E375" s="16" t="s">
        <v>128</v>
      </c>
      <c r="F375" s="17" t="s">
        <v>133</v>
      </c>
      <c r="G375" s="17" t="s">
        <v>138</v>
      </c>
      <c r="H375" s="17" t="s">
        <v>137</v>
      </c>
      <c r="I375" s="18">
        <v>995</v>
      </c>
      <c r="J375" s="19">
        <v>223.26829268292684</v>
      </c>
    </row>
    <row r="376" spans="3:10" ht="20.149999999999999" customHeight="1" x14ac:dyDescent="0.35">
      <c r="C376" s="17" t="s">
        <v>21</v>
      </c>
      <c r="D376" s="16">
        <v>43525</v>
      </c>
      <c r="E376" s="16" t="s">
        <v>128</v>
      </c>
      <c r="F376" s="17" t="s">
        <v>129</v>
      </c>
      <c r="G376" s="17" t="s">
        <v>138</v>
      </c>
      <c r="H376" s="17" t="s">
        <v>137</v>
      </c>
      <c r="I376" s="18">
        <v>376</v>
      </c>
      <c r="J376" s="19">
        <v>101.24487804878051</v>
      </c>
    </row>
    <row r="377" spans="3:10" ht="20.149999999999999" customHeight="1" x14ac:dyDescent="0.35">
      <c r="C377" s="17" t="s">
        <v>21</v>
      </c>
      <c r="D377" s="16">
        <v>43525</v>
      </c>
      <c r="E377" s="16" t="s">
        <v>128</v>
      </c>
      <c r="F377" s="17" t="s">
        <v>136</v>
      </c>
      <c r="G377" s="17" t="s">
        <v>138</v>
      </c>
      <c r="H377" s="17" t="s">
        <v>137</v>
      </c>
      <c r="I377" s="18">
        <v>660</v>
      </c>
      <c r="J377" s="19">
        <v>503.53170731707314</v>
      </c>
    </row>
    <row r="378" spans="3:10" ht="20.149999999999999" customHeight="1" x14ac:dyDescent="0.35">
      <c r="C378" s="17" t="s">
        <v>21</v>
      </c>
      <c r="D378" s="16">
        <v>43525</v>
      </c>
      <c r="E378" s="16" t="s">
        <v>128</v>
      </c>
      <c r="F378" s="17" t="s">
        <v>139</v>
      </c>
      <c r="G378" s="17" t="s">
        <v>130</v>
      </c>
      <c r="H378" s="17" t="s">
        <v>132</v>
      </c>
      <c r="I378" s="18">
        <v>202</v>
      </c>
      <c r="J378" s="19">
        <v>111.05073170731708</v>
      </c>
    </row>
    <row r="379" spans="3:10" ht="20.149999999999999" customHeight="1" x14ac:dyDescent="0.35">
      <c r="C379" s="17" t="s">
        <v>21</v>
      </c>
      <c r="D379" s="16">
        <v>43525</v>
      </c>
      <c r="E379" s="16" t="s">
        <v>128</v>
      </c>
      <c r="F379" s="17" t="s">
        <v>129</v>
      </c>
      <c r="G379" s="17" t="s">
        <v>130</v>
      </c>
      <c r="H379" s="17" t="s">
        <v>132</v>
      </c>
      <c r="I379" s="18">
        <v>972</v>
      </c>
      <c r="J379" s="19">
        <v>370.78243902439027</v>
      </c>
    </row>
    <row r="380" spans="3:10" ht="20.149999999999999" customHeight="1" x14ac:dyDescent="0.35">
      <c r="C380" s="17" t="s">
        <v>22</v>
      </c>
      <c r="D380" s="16">
        <v>43556</v>
      </c>
      <c r="E380" s="16" t="s">
        <v>135</v>
      </c>
      <c r="F380" s="17" t="s">
        <v>129</v>
      </c>
      <c r="G380" s="17" t="s">
        <v>130</v>
      </c>
      <c r="H380" s="17" t="s">
        <v>131</v>
      </c>
      <c r="I380" s="18">
        <v>832</v>
      </c>
      <c r="J380" s="19">
        <v>138.90593850527418</v>
      </c>
    </row>
    <row r="381" spans="3:10" ht="20.149999999999999" customHeight="1" x14ac:dyDescent="0.35">
      <c r="C381" s="17" t="s">
        <v>22</v>
      </c>
      <c r="D381" s="16">
        <v>43556</v>
      </c>
      <c r="E381" s="16" t="s">
        <v>135</v>
      </c>
      <c r="F381" s="17" t="s">
        <v>133</v>
      </c>
      <c r="G381" s="17" t="s">
        <v>130</v>
      </c>
      <c r="H381" s="17" t="s">
        <v>131</v>
      </c>
      <c r="I381" s="18">
        <v>584</v>
      </c>
      <c r="J381" s="19">
        <v>360.62000000000006</v>
      </c>
    </row>
    <row r="382" spans="3:10" ht="20.149999999999999" customHeight="1" x14ac:dyDescent="0.35">
      <c r="C382" s="17" t="s">
        <v>22</v>
      </c>
      <c r="D382" s="16">
        <v>43556</v>
      </c>
      <c r="E382" s="16" t="s">
        <v>135</v>
      </c>
      <c r="F382" s="17" t="s">
        <v>136</v>
      </c>
      <c r="G382" s="17" t="s">
        <v>130</v>
      </c>
      <c r="H382" s="17" t="s">
        <v>131</v>
      </c>
      <c r="I382" s="18">
        <v>679</v>
      </c>
      <c r="J382" s="19">
        <v>198.60750000000004</v>
      </c>
    </row>
    <row r="383" spans="3:10" ht="20.149999999999999" customHeight="1" x14ac:dyDescent="0.35">
      <c r="C383" s="17" t="s">
        <v>22</v>
      </c>
      <c r="D383" s="16">
        <v>43556</v>
      </c>
      <c r="E383" s="16" t="s">
        <v>135</v>
      </c>
      <c r="F383" s="17" t="s">
        <v>133</v>
      </c>
      <c r="G383" s="17" t="s">
        <v>138</v>
      </c>
      <c r="H383" s="17" t="s">
        <v>131</v>
      </c>
      <c r="I383" s="18">
        <v>990</v>
      </c>
      <c r="J383" s="19">
        <v>431.1450000000001</v>
      </c>
    </row>
    <row r="384" spans="3:10" ht="20.149999999999999" customHeight="1" x14ac:dyDescent="0.35">
      <c r="C384" s="17" t="s">
        <v>22</v>
      </c>
      <c r="D384" s="16">
        <v>43556</v>
      </c>
      <c r="E384" s="16" t="s">
        <v>135</v>
      </c>
      <c r="F384" s="17" t="s">
        <v>129</v>
      </c>
      <c r="G384" s="17" t="s">
        <v>138</v>
      </c>
      <c r="H384" s="17" t="s">
        <v>131</v>
      </c>
      <c r="I384" s="18">
        <v>427</v>
      </c>
      <c r="J384" s="19">
        <v>55.51</v>
      </c>
    </row>
    <row r="385" spans="3:10" ht="20.149999999999999" customHeight="1" x14ac:dyDescent="0.35">
      <c r="C385" s="17" t="s">
        <v>22</v>
      </c>
      <c r="D385" s="16">
        <v>43556</v>
      </c>
      <c r="E385" s="16" t="s">
        <v>135</v>
      </c>
      <c r="F385" s="17" t="s">
        <v>139</v>
      </c>
      <c r="G385" s="17" t="s">
        <v>138</v>
      </c>
      <c r="H385" s="17" t="s">
        <v>131</v>
      </c>
      <c r="I385" s="18">
        <v>258</v>
      </c>
      <c r="J385" s="19">
        <v>134.16</v>
      </c>
    </row>
    <row r="386" spans="3:10" ht="20.149999999999999" customHeight="1" x14ac:dyDescent="0.35">
      <c r="C386" s="17" t="s">
        <v>22</v>
      </c>
      <c r="D386" s="16">
        <v>43556</v>
      </c>
      <c r="E386" s="16" t="s">
        <v>135</v>
      </c>
      <c r="F386" s="17" t="s">
        <v>139</v>
      </c>
      <c r="G386" s="17" t="s">
        <v>130</v>
      </c>
      <c r="H386" s="17" t="s">
        <v>134</v>
      </c>
      <c r="I386" s="18">
        <v>122</v>
      </c>
      <c r="J386" s="19">
        <v>11.895000000000003</v>
      </c>
    </row>
    <row r="387" spans="3:10" ht="20.149999999999999" customHeight="1" x14ac:dyDescent="0.35">
      <c r="C387" s="17" t="s">
        <v>22</v>
      </c>
      <c r="D387" s="16">
        <v>43556</v>
      </c>
      <c r="E387" s="16" t="s">
        <v>135</v>
      </c>
      <c r="F387" s="17" t="s">
        <v>129</v>
      </c>
      <c r="G387" s="17" t="s">
        <v>130</v>
      </c>
      <c r="H387" s="17" t="s">
        <v>134</v>
      </c>
      <c r="I387" s="18">
        <v>939</v>
      </c>
      <c r="J387" s="19">
        <v>24.414000000000001</v>
      </c>
    </row>
    <row r="388" spans="3:10" ht="20.149999999999999" customHeight="1" x14ac:dyDescent="0.35">
      <c r="C388" s="17" t="s">
        <v>22</v>
      </c>
      <c r="D388" s="16">
        <v>43556</v>
      </c>
      <c r="E388" s="16" t="s">
        <v>135</v>
      </c>
      <c r="F388" s="17" t="s">
        <v>133</v>
      </c>
      <c r="G388" s="17" t="s">
        <v>130</v>
      </c>
      <c r="H388" s="17" t="s">
        <v>134</v>
      </c>
      <c r="I388" s="18">
        <v>312</v>
      </c>
      <c r="J388" s="19">
        <v>162.24</v>
      </c>
    </row>
    <row r="389" spans="3:10" ht="20.149999999999999" customHeight="1" x14ac:dyDescent="0.35">
      <c r="C389" s="17" t="s">
        <v>22</v>
      </c>
      <c r="D389" s="16">
        <v>43556</v>
      </c>
      <c r="E389" s="16" t="s">
        <v>135</v>
      </c>
      <c r="F389" s="17" t="s">
        <v>136</v>
      </c>
      <c r="G389" s="17" t="s">
        <v>138</v>
      </c>
      <c r="H389" s="17" t="s">
        <v>134</v>
      </c>
      <c r="I389" s="18">
        <v>557</v>
      </c>
      <c r="J389" s="19">
        <v>343.94749999999999</v>
      </c>
    </row>
    <row r="390" spans="3:10" ht="20.149999999999999" customHeight="1" x14ac:dyDescent="0.35">
      <c r="C390" s="17" t="s">
        <v>22</v>
      </c>
      <c r="D390" s="16">
        <v>43556</v>
      </c>
      <c r="E390" s="16" t="s">
        <v>135</v>
      </c>
      <c r="F390" s="17" t="s">
        <v>129</v>
      </c>
      <c r="G390" s="17" t="s">
        <v>138</v>
      </c>
      <c r="H390" s="17" t="s">
        <v>134</v>
      </c>
      <c r="I390" s="18">
        <v>603</v>
      </c>
      <c r="J390" s="19">
        <v>360.59399999999999</v>
      </c>
    </row>
    <row r="391" spans="3:10" ht="20.149999999999999" customHeight="1" x14ac:dyDescent="0.35">
      <c r="C391" s="17" t="s">
        <v>22</v>
      </c>
      <c r="D391" s="16">
        <v>43556</v>
      </c>
      <c r="E391" s="16" t="s">
        <v>135</v>
      </c>
      <c r="F391" s="17" t="s">
        <v>139</v>
      </c>
      <c r="G391" s="17" t="s">
        <v>138</v>
      </c>
      <c r="H391" s="17" t="s">
        <v>134</v>
      </c>
      <c r="I391" s="18">
        <v>272</v>
      </c>
      <c r="J391" s="19">
        <v>141.44</v>
      </c>
    </row>
    <row r="392" spans="3:10" ht="20.149999999999999" customHeight="1" x14ac:dyDescent="0.35">
      <c r="C392" s="17" t="s">
        <v>22</v>
      </c>
      <c r="D392" s="16">
        <v>43556</v>
      </c>
      <c r="E392" s="16" t="s">
        <v>135</v>
      </c>
      <c r="F392" s="17" t="s">
        <v>136</v>
      </c>
      <c r="G392" s="17" t="s">
        <v>130</v>
      </c>
      <c r="H392" s="17" t="s">
        <v>137</v>
      </c>
      <c r="I392" s="18">
        <v>771</v>
      </c>
      <c r="J392" s="19">
        <v>320.73600000000005</v>
      </c>
    </row>
    <row r="393" spans="3:10" ht="20.149999999999999" customHeight="1" x14ac:dyDescent="0.35">
      <c r="C393" s="17" t="s">
        <v>22</v>
      </c>
      <c r="D393" s="16">
        <v>43556</v>
      </c>
      <c r="E393" s="16" t="s">
        <v>135</v>
      </c>
      <c r="F393" s="17" t="s">
        <v>129</v>
      </c>
      <c r="G393" s="17" t="s">
        <v>130</v>
      </c>
      <c r="H393" s="17" t="s">
        <v>137</v>
      </c>
      <c r="I393" s="18">
        <v>978</v>
      </c>
      <c r="J393" s="19">
        <v>457.70399999999995</v>
      </c>
    </row>
    <row r="394" spans="3:10" ht="20.149999999999999" customHeight="1" x14ac:dyDescent="0.35">
      <c r="C394" s="17" t="s">
        <v>22</v>
      </c>
      <c r="D394" s="16">
        <v>43556</v>
      </c>
      <c r="E394" s="16" t="s">
        <v>135</v>
      </c>
      <c r="F394" s="17" t="s">
        <v>133</v>
      </c>
      <c r="G394" s="17" t="s">
        <v>130</v>
      </c>
      <c r="H394" s="17" t="s">
        <v>137</v>
      </c>
      <c r="I394" s="18">
        <v>158</v>
      </c>
      <c r="J394" s="19">
        <v>60.592999999999989</v>
      </c>
    </row>
    <row r="395" spans="3:10" ht="20.149999999999999" customHeight="1" x14ac:dyDescent="0.35">
      <c r="C395" s="17" t="s">
        <v>22</v>
      </c>
      <c r="D395" s="16">
        <v>43556</v>
      </c>
      <c r="E395" s="16" t="s">
        <v>135</v>
      </c>
      <c r="F395" s="17" t="s">
        <v>139</v>
      </c>
      <c r="G395" s="17" t="s">
        <v>138</v>
      </c>
      <c r="H395" s="17" t="s">
        <v>137</v>
      </c>
      <c r="I395" s="18">
        <v>804</v>
      </c>
      <c r="J395" s="19">
        <v>73.164000000000001</v>
      </c>
    </row>
    <row r="396" spans="3:10" ht="20.149999999999999" customHeight="1" x14ac:dyDescent="0.35">
      <c r="C396" s="17" t="s">
        <v>22</v>
      </c>
      <c r="D396" s="16">
        <v>43556</v>
      </c>
      <c r="E396" s="16" t="s">
        <v>135</v>
      </c>
      <c r="F396" s="17" t="s">
        <v>139</v>
      </c>
      <c r="G396" s="17" t="s">
        <v>138</v>
      </c>
      <c r="H396" s="17" t="s">
        <v>137</v>
      </c>
      <c r="I396" s="18">
        <v>305</v>
      </c>
      <c r="J396" s="19">
        <v>0</v>
      </c>
    </row>
    <row r="397" spans="3:10" ht="20.149999999999999" customHeight="1" x14ac:dyDescent="0.35">
      <c r="C397" s="17" t="s">
        <v>22</v>
      </c>
      <c r="D397" s="16">
        <v>43556</v>
      </c>
      <c r="E397" s="16" t="s">
        <v>135</v>
      </c>
      <c r="F397" s="17" t="s">
        <v>129</v>
      </c>
      <c r="G397" s="17" t="s">
        <v>138</v>
      </c>
      <c r="H397" s="17" t="s">
        <v>137</v>
      </c>
      <c r="I397" s="18">
        <v>528</v>
      </c>
      <c r="J397" s="19">
        <v>0</v>
      </c>
    </row>
    <row r="398" spans="3:10" ht="20.149999999999999" customHeight="1" x14ac:dyDescent="0.35">
      <c r="C398" s="17" t="s">
        <v>22</v>
      </c>
      <c r="D398" s="16">
        <v>43556</v>
      </c>
      <c r="E398" s="16" t="s">
        <v>135</v>
      </c>
      <c r="F398" s="17" t="s">
        <v>133</v>
      </c>
      <c r="G398" s="17" t="s">
        <v>130</v>
      </c>
      <c r="H398" s="17" t="s">
        <v>132</v>
      </c>
      <c r="I398" s="18">
        <v>378</v>
      </c>
      <c r="J398" s="19">
        <v>68.795999999999992</v>
      </c>
    </row>
    <row r="399" spans="3:10" ht="20.149999999999999" customHeight="1" x14ac:dyDescent="0.35">
      <c r="C399" s="17" t="s">
        <v>22</v>
      </c>
      <c r="D399" s="16">
        <v>43556</v>
      </c>
      <c r="E399" s="16" t="s">
        <v>135</v>
      </c>
      <c r="F399" s="17" t="s">
        <v>136</v>
      </c>
      <c r="G399" s="17" t="s">
        <v>130</v>
      </c>
      <c r="H399" s="17" t="s">
        <v>132</v>
      </c>
      <c r="I399" s="18">
        <v>515</v>
      </c>
      <c r="J399" s="19">
        <v>267.8</v>
      </c>
    </row>
    <row r="400" spans="3:10" ht="20.149999999999999" customHeight="1" x14ac:dyDescent="0.35">
      <c r="C400" s="17" t="s">
        <v>22</v>
      </c>
      <c r="D400" s="16">
        <v>43556</v>
      </c>
      <c r="E400" s="16" t="s">
        <v>135</v>
      </c>
      <c r="F400" s="17" t="s">
        <v>139</v>
      </c>
      <c r="G400" s="17" t="s">
        <v>130</v>
      </c>
      <c r="H400" s="17" t="s">
        <v>131</v>
      </c>
      <c r="I400" s="18">
        <v>919</v>
      </c>
      <c r="J400" s="19">
        <v>567.48249999999996</v>
      </c>
    </row>
    <row r="401" spans="3:10" ht="20.149999999999999" customHeight="1" x14ac:dyDescent="0.35">
      <c r="C401" s="17" t="s">
        <v>22</v>
      </c>
      <c r="D401" s="16">
        <v>43556</v>
      </c>
      <c r="E401" s="16" t="s">
        <v>135</v>
      </c>
      <c r="F401" s="17" t="s">
        <v>133</v>
      </c>
      <c r="G401" s="17" t="s">
        <v>130</v>
      </c>
      <c r="H401" s="17" t="s">
        <v>131</v>
      </c>
      <c r="I401" s="18">
        <v>390</v>
      </c>
      <c r="J401" s="19">
        <v>91.26</v>
      </c>
    </row>
    <row r="402" spans="3:10" ht="20.149999999999999" customHeight="1" x14ac:dyDescent="0.35">
      <c r="C402" s="17" t="s">
        <v>22</v>
      </c>
      <c r="D402" s="16">
        <v>43556</v>
      </c>
      <c r="E402" s="16" t="s">
        <v>135</v>
      </c>
      <c r="F402" s="17" t="s">
        <v>129</v>
      </c>
      <c r="G402" s="17" t="s">
        <v>130</v>
      </c>
      <c r="H402" s="17" t="s">
        <v>131</v>
      </c>
      <c r="I402" s="18">
        <v>323</v>
      </c>
      <c r="J402" s="19">
        <v>104.97499999999999</v>
      </c>
    </row>
    <row r="403" spans="3:10" ht="20.149999999999999" customHeight="1" x14ac:dyDescent="0.35">
      <c r="C403" s="17" t="s">
        <v>22</v>
      </c>
      <c r="D403" s="16">
        <v>43556</v>
      </c>
      <c r="E403" s="16" t="s">
        <v>135</v>
      </c>
      <c r="F403" s="17" t="s">
        <v>139</v>
      </c>
      <c r="G403" s="17" t="s">
        <v>138</v>
      </c>
      <c r="H403" s="17" t="s">
        <v>131</v>
      </c>
      <c r="I403" s="18">
        <v>389</v>
      </c>
      <c r="J403" s="19">
        <v>235.15049999999997</v>
      </c>
    </row>
    <row r="404" spans="3:10" ht="20.149999999999999" customHeight="1" x14ac:dyDescent="0.35">
      <c r="C404" s="17" t="s">
        <v>22</v>
      </c>
      <c r="D404" s="16">
        <v>43556</v>
      </c>
      <c r="E404" s="16" t="s">
        <v>135</v>
      </c>
      <c r="F404" s="17" t="s">
        <v>136</v>
      </c>
      <c r="G404" s="17" t="s">
        <v>138</v>
      </c>
      <c r="H404" s="17" t="s">
        <v>131</v>
      </c>
      <c r="I404" s="18">
        <v>487</v>
      </c>
      <c r="J404" s="19">
        <v>0</v>
      </c>
    </row>
    <row r="405" spans="3:10" ht="20.149999999999999" customHeight="1" x14ac:dyDescent="0.35">
      <c r="C405" s="17" t="s">
        <v>22</v>
      </c>
      <c r="D405" s="16">
        <v>43556</v>
      </c>
      <c r="E405" s="16" t="s">
        <v>135</v>
      </c>
      <c r="F405" s="17" t="s">
        <v>139</v>
      </c>
      <c r="G405" s="17" t="s">
        <v>138</v>
      </c>
      <c r="H405" s="17" t="s">
        <v>131</v>
      </c>
      <c r="I405" s="18">
        <v>920</v>
      </c>
      <c r="J405" s="19">
        <v>538.20000000000005</v>
      </c>
    </row>
    <row r="406" spans="3:10" ht="20.149999999999999" customHeight="1" x14ac:dyDescent="0.35">
      <c r="C406" s="17" t="s">
        <v>22</v>
      </c>
      <c r="D406" s="16">
        <v>43556</v>
      </c>
      <c r="E406" s="16" t="s">
        <v>135</v>
      </c>
      <c r="F406" s="17" t="s">
        <v>133</v>
      </c>
      <c r="G406" s="17" t="s">
        <v>130</v>
      </c>
      <c r="H406" s="17" t="s">
        <v>137</v>
      </c>
      <c r="I406" s="18">
        <v>778</v>
      </c>
      <c r="J406" s="19">
        <v>212.39399999999998</v>
      </c>
    </row>
    <row r="407" spans="3:10" ht="20.149999999999999" customHeight="1" x14ac:dyDescent="0.35">
      <c r="C407" s="17" t="s">
        <v>22</v>
      </c>
      <c r="D407" s="16">
        <v>43556</v>
      </c>
      <c r="E407" s="16" t="s">
        <v>135</v>
      </c>
      <c r="F407" s="17" t="s">
        <v>139</v>
      </c>
      <c r="G407" s="17" t="s">
        <v>130</v>
      </c>
      <c r="H407" s="17" t="s">
        <v>137</v>
      </c>
      <c r="I407" s="18">
        <v>604</v>
      </c>
      <c r="J407" s="19">
        <v>227.70800000000003</v>
      </c>
    </row>
    <row r="408" spans="3:10" ht="20.149999999999999" customHeight="1" x14ac:dyDescent="0.35">
      <c r="C408" s="17" t="s">
        <v>22</v>
      </c>
      <c r="D408" s="16">
        <v>43556</v>
      </c>
      <c r="E408" s="16" t="s">
        <v>135</v>
      </c>
      <c r="F408" s="17" t="s">
        <v>133</v>
      </c>
      <c r="G408" s="17" t="s">
        <v>138</v>
      </c>
      <c r="H408" s="17" t="s">
        <v>137</v>
      </c>
      <c r="I408" s="18">
        <v>181</v>
      </c>
      <c r="J408" s="19">
        <v>9.4120000000000008</v>
      </c>
    </row>
    <row r="409" spans="3:10" ht="20.149999999999999" customHeight="1" x14ac:dyDescent="0.35">
      <c r="C409" s="17" t="s">
        <v>22</v>
      </c>
      <c r="D409" s="16">
        <v>43556</v>
      </c>
      <c r="E409" s="16" t="s">
        <v>135</v>
      </c>
      <c r="F409" s="17" t="s">
        <v>129</v>
      </c>
      <c r="G409" s="17" t="s">
        <v>138</v>
      </c>
      <c r="H409" s="17" t="s">
        <v>137</v>
      </c>
      <c r="I409" s="18">
        <v>108</v>
      </c>
      <c r="J409" s="19">
        <v>16.847999999999999</v>
      </c>
    </row>
    <row r="410" spans="3:10" ht="20.149999999999999" customHeight="1" x14ac:dyDescent="0.35">
      <c r="C410" s="17" t="s">
        <v>22</v>
      </c>
      <c r="D410" s="16">
        <v>43556</v>
      </c>
      <c r="E410" s="16" t="s">
        <v>135</v>
      </c>
      <c r="F410" s="17" t="s">
        <v>136</v>
      </c>
      <c r="G410" s="17" t="s">
        <v>138</v>
      </c>
      <c r="H410" s="17" t="s">
        <v>137</v>
      </c>
      <c r="I410" s="18">
        <v>266</v>
      </c>
      <c r="J410" s="19">
        <v>117.572</v>
      </c>
    </row>
    <row r="411" spans="3:10" ht="20.149999999999999" customHeight="1" x14ac:dyDescent="0.35">
      <c r="C411" s="17" t="s">
        <v>22</v>
      </c>
      <c r="D411" s="16">
        <v>43556</v>
      </c>
      <c r="E411" s="16" t="s">
        <v>135</v>
      </c>
      <c r="F411" s="17" t="s">
        <v>139</v>
      </c>
      <c r="G411" s="17" t="s">
        <v>130</v>
      </c>
      <c r="H411" s="17" t="s">
        <v>132</v>
      </c>
      <c r="I411" s="18">
        <v>432</v>
      </c>
      <c r="J411" s="19">
        <v>275.18400000000003</v>
      </c>
    </row>
    <row r="412" spans="3:10" ht="20.149999999999999" customHeight="1" x14ac:dyDescent="0.35">
      <c r="C412" s="17" t="s">
        <v>22</v>
      </c>
      <c r="D412" s="16">
        <v>43556</v>
      </c>
      <c r="E412" s="16" t="s">
        <v>135</v>
      </c>
      <c r="F412" s="17" t="s">
        <v>129</v>
      </c>
      <c r="G412" s="17" t="s">
        <v>130</v>
      </c>
      <c r="H412" s="17" t="s">
        <v>132</v>
      </c>
      <c r="I412" s="18">
        <v>223</v>
      </c>
      <c r="J412" s="19">
        <v>130.45499999999998</v>
      </c>
    </row>
    <row r="413" spans="3:10" ht="20.149999999999999" customHeight="1" x14ac:dyDescent="0.35">
      <c r="C413" s="17" t="s">
        <v>23</v>
      </c>
      <c r="D413" s="16">
        <v>43586</v>
      </c>
      <c r="E413" s="16" t="s">
        <v>135</v>
      </c>
      <c r="F413" s="17" t="s">
        <v>129</v>
      </c>
      <c r="G413" s="17" t="s">
        <v>130</v>
      </c>
      <c r="H413" s="17" t="s">
        <v>131</v>
      </c>
      <c r="I413" s="18">
        <v>910</v>
      </c>
      <c r="J413" s="19">
        <v>819</v>
      </c>
    </row>
    <row r="414" spans="3:10" ht="20.149999999999999" customHeight="1" x14ac:dyDescent="0.35">
      <c r="C414" s="17" t="s">
        <v>23</v>
      </c>
      <c r="D414" s="16">
        <v>43586</v>
      </c>
      <c r="E414" s="16" t="s">
        <v>135</v>
      </c>
      <c r="F414" s="17" t="s">
        <v>133</v>
      </c>
      <c r="G414" s="17" t="s">
        <v>130</v>
      </c>
      <c r="H414" s="17" t="s">
        <v>131</v>
      </c>
      <c r="I414" s="18">
        <v>690</v>
      </c>
      <c r="J414" s="19">
        <v>538.20000000000005</v>
      </c>
    </row>
    <row r="415" spans="3:10" ht="20.149999999999999" customHeight="1" x14ac:dyDescent="0.35">
      <c r="C415" s="17" t="s">
        <v>23</v>
      </c>
      <c r="D415" s="16">
        <v>43586</v>
      </c>
      <c r="E415" s="16" t="s">
        <v>135</v>
      </c>
      <c r="F415" s="17" t="s">
        <v>136</v>
      </c>
      <c r="G415" s="17" t="s">
        <v>130</v>
      </c>
      <c r="H415" s="17" t="s">
        <v>131</v>
      </c>
      <c r="I415" s="18">
        <v>530</v>
      </c>
      <c r="J415" s="19">
        <v>402.8</v>
      </c>
    </row>
    <row r="416" spans="3:10" ht="20.149999999999999" customHeight="1" x14ac:dyDescent="0.35">
      <c r="C416" s="17" t="s">
        <v>23</v>
      </c>
      <c r="D416" s="16">
        <v>43586</v>
      </c>
      <c r="E416" s="16" t="s">
        <v>135</v>
      </c>
      <c r="F416" s="17" t="s">
        <v>133</v>
      </c>
      <c r="G416" s="17" t="s">
        <v>138</v>
      </c>
      <c r="H416" s="17" t="s">
        <v>131</v>
      </c>
      <c r="I416" s="18">
        <v>235</v>
      </c>
      <c r="J416" s="19">
        <v>79.900000000000006</v>
      </c>
    </row>
    <row r="417" spans="3:10" ht="20.149999999999999" customHeight="1" x14ac:dyDescent="0.35">
      <c r="C417" s="17" t="s">
        <v>23</v>
      </c>
      <c r="D417" s="16">
        <v>43586</v>
      </c>
      <c r="E417" s="16" t="s">
        <v>135</v>
      </c>
      <c r="F417" s="17" t="s">
        <v>129</v>
      </c>
      <c r="G417" s="17" t="s">
        <v>138</v>
      </c>
      <c r="H417" s="17" t="s">
        <v>131</v>
      </c>
      <c r="I417" s="18">
        <v>155</v>
      </c>
      <c r="J417" s="19">
        <v>124</v>
      </c>
    </row>
    <row r="418" spans="3:10" ht="20.149999999999999" customHeight="1" x14ac:dyDescent="0.35">
      <c r="C418" s="17" t="s">
        <v>23</v>
      </c>
      <c r="D418" s="16">
        <v>43586</v>
      </c>
      <c r="E418" s="16" t="s">
        <v>135</v>
      </c>
      <c r="F418" s="17" t="s">
        <v>139</v>
      </c>
      <c r="G418" s="17" t="s">
        <v>138</v>
      </c>
      <c r="H418" s="17" t="s">
        <v>131</v>
      </c>
      <c r="I418" s="18">
        <v>347</v>
      </c>
      <c r="J418" s="19">
        <v>180.44</v>
      </c>
    </row>
    <row r="419" spans="3:10" ht="20.149999999999999" customHeight="1" x14ac:dyDescent="0.35">
      <c r="C419" s="17" t="s">
        <v>23</v>
      </c>
      <c r="D419" s="16">
        <v>43586</v>
      </c>
      <c r="E419" s="16" t="s">
        <v>135</v>
      </c>
      <c r="F419" s="17" t="s">
        <v>139</v>
      </c>
      <c r="G419" s="17" t="s">
        <v>130</v>
      </c>
      <c r="H419" s="17" t="s">
        <v>134</v>
      </c>
      <c r="I419" s="18">
        <v>680</v>
      </c>
      <c r="J419" s="19">
        <v>34</v>
      </c>
    </row>
    <row r="420" spans="3:10" ht="20.149999999999999" customHeight="1" x14ac:dyDescent="0.35">
      <c r="C420" s="17" t="s">
        <v>23</v>
      </c>
      <c r="D420" s="16">
        <v>43586</v>
      </c>
      <c r="E420" s="16" t="s">
        <v>135</v>
      </c>
      <c r="F420" s="17" t="s">
        <v>129</v>
      </c>
      <c r="G420" s="17" t="s">
        <v>130</v>
      </c>
      <c r="H420" s="17" t="s">
        <v>134</v>
      </c>
      <c r="I420" s="18">
        <v>593</v>
      </c>
      <c r="J420" s="19">
        <v>5.93</v>
      </c>
    </row>
    <row r="421" spans="3:10" ht="20.149999999999999" customHeight="1" x14ac:dyDescent="0.35">
      <c r="C421" s="17" t="s">
        <v>23</v>
      </c>
      <c r="D421" s="16">
        <v>43586</v>
      </c>
      <c r="E421" s="16" t="s">
        <v>135</v>
      </c>
      <c r="F421" s="17" t="s">
        <v>133</v>
      </c>
      <c r="G421" s="17" t="s">
        <v>130</v>
      </c>
      <c r="H421" s="17" t="s">
        <v>134</v>
      </c>
      <c r="I421" s="18">
        <v>493</v>
      </c>
      <c r="J421" s="19">
        <v>98.6</v>
      </c>
    </row>
    <row r="422" spans="3:10" ht="20.149999999999999" customHeight="1" x14ac:dyDescent="0.35">
      <c r="C422" s="17" t="s">
        <v>23</v>
      </c>
      <c r="D422" s="16">
        <v>43586</v>
      </c>
      <c r="E422" s="16" t="s">
        <v>135</v>
      </c>
      <c r="F422" s="17" t="s">
        <v>136</v>
      </c>
      <c r="G422" s="17" t="s">
        <v>138</v>
      </c>
      <c r="H422" s="17" t="s">
        <v>134</v>
      </c>
      <c r="I422" s="18">
        <v>239</v>
      </c>
      <c r="J422" s="19">
        <v>191.2</v>
      </c>
    </row>
    <row r="423" spans="3:10" ht="20.149999999999999" customHeight="1" x14ac:dyDescent="0.35">
      <c r="C423" s="17" t="s">
        <v>23</v>
      </c>
      <c r="D423" s="16">
        <v>43586</v>
      </c>
      <c r="E423" s="16" t="s">
        <v>135</v>
      </c>
      <c r="F423" s="17" t="s">
        <v>129</v>
      </c>
      <c r="G423" s="17" t="s">
        <v>138</v>
      </c>
      <c r="H423" s="17" t="s">
        <v>134</v>
      </c>
      <c r="I423" s="18">
        <v>421</v>
      </c>
      <c r="J423" s="19">
        <v>353.64</v>
      </c>
    </row>
    <row r="424" spans="3:10" ht="20.149999999999999" customHeight="1" x14ac:dyDescent="0.35">
      <c r="C424" s="17" t="s">
        <v>23</v>
      </c>
      <c r="D424" s="16">
        <v>43586</v>
      </c>
      <c r="E424" s="16" t="s">
        <v>135</v>
      </c>
      <c r="F424" s="17" t="s">
        <v>139</v>
      </c>
      <c r="G424" s="17" t="s">
        <v>138</v>
      </c>
      <c r="H424" s="17" t="s">
        <v>134</v>
      </c>
      <c r="I424" s="18">
        <v>688</v>
      </c>
      <c r="J424" s="19">
        <v>137.6</v>
      </c>
    </row>
    <row r="425" spans="3:10" ht="20.149999999999999" customHeight="1" x14ac:dyDescent="0.35">
      <c r="C425" s="17" t="s">
        <v>23</v>
      </c>
      <c r="D425" s="16">
        <v>43586</v>
      </c>
      <c r="E425" s="16" t="s">
        <v>135</v>
      </c>
      <c r="F425" s="17" t="s">
        <v>136</v>
      </c>
      <c r="G425" s="17" t="s">
        <v>130</v>
      </c>
      <c r="H425" s="17" t="s">
        <v>137</v>
      </c>
      <c r="I425" s="18">
        <v>809</v>
      </c>
      <c r="J425" s="19">
        <v>80.900000000000006</v>
      </c>
    </row>
    <row r="426" spans="3:10" ht="20.149999999999999" customHeight="1" x14ac:dyDescent="0.35">
      <c r="C426" s="17" t="s">
        <v>23</v>
      </c>
      <c r="D426" s="16">
        <v>43586</v>
      </c>
      <c r="E426" s="16" t="s">
        <v>135</v>
      </c>
      <c r="F426" s="17" t="s">
        <v>129</v>
      </c>
      <c r="G426" s="17" t="s">
        <v>130</v>
      </c>
      <c r="H426" s="17" t="s">
        <v>137</v>
      </c>
      <c r="I426" s="18">
        <v>346</v>
      </c>
      <c r="J426" s="19">
        <v>249.12</v>
      </c>
    </row>
    <row r="427" spans="3:10" ht="20.149999999999999" customHeight="1" x14ac:dyDescent="0.35">
      <c r="C427" s="17" t="s">
        <v>23</v>
      </c>
      <c r="D427" s="16">
        <v>43586</v>
      </c>
      <c r="E427" s="16" t="s">
        <v>135</v>
      </c>
      <c r="F427" s="17" t="s">
        <v>133</v>
      </c>
      <c r="G427" s="17" t="s">
        <v>130</v>
      </c>
      <c r="H427" s="17" t="s">
        <v>137</v>
      </c>
      <c r="I427" s="18">
        <v>492</v>
      </c>
      <c r="J427" s="19">
        <v>177.12</v>
      </c>
    </row>
    <row r="428" spans="3:10" ht="20.149999999999999" customHeight="1" x14ac:dyDescent="0.35">
      <c r="C428" s="17" t="s">
        <v>23</v>
      </c>
      <c r="D428" s="16">
        <v>43586</v>
      </c>
      <c r="E428" s="16" t="s">
        <v>135</v>
      </c>
      <c r="F428" s="17" t="s">
        <v>139</v>
      </c>
      <c r="G428" s="17" t="s">
        <v>138</v>
      </c>
      <c r="H428" s="17" t="s">
        <v>137</v>
      </c>
      <c r="I428" s="18">
        <v>163</v>
      </c>
      <c r="J428" s="19">
        <v>22.819999999999997</v>
      </c>
    </row>
    <row r="429" spans="3:10" ht="20.149999999999999" customHeight="1" x14ac:dyDescent="0.35">
      <c r="C429" s="17" t="s">
        <v>23</v>
      </c>
      <c r="D429" s="16">
        <v>43586</v>
      </c>
      <c r="E429" s="16" t="s">
        <v>135</v>
      </c>
      <c r="F429" s="17" t="s">
        <v>139</v>
      </c>
      <c r="G429" s="17" t="s">
        <v>138</v>
      </c>
      <c r="H429" s="17" t="s">
        <v>137</v>
      </c>
      <c r="I429" s="18">
        <v>115</v>
      </c>
      <c r="J429" s="19">
        <v>57.5</v>
      </c>
    </row>
    <row r="430" spans="3:10" ht="20.149999999999999" customHeight="1" x14ac:dyDescent="0.35">
      <c r="C430" s="17" t="s">
        <v>23</v>
      </c>
      <c r="D430" s="16">
        <v>43586</v>
      </c>
      <c r="E430" s="16" t="s">
        <v>135</v>
      </c>
      <c r="F430" s="17" t="s">
        <v>129</v>
      </c>
      <c r="G430" s="17" t="s">
        <v>138</v>
      </c>
      <c r="H430" s="17" t="s">
        <v>137</v>
      </c>
      <c r="I430" s="18">
        <v>437</v>
      </c>
      <c r="J430" s="19">
        <v>0</v>
      </c>
    </row>
    <row r="431" spans="3:10" ht="20.149999999999999" customHeight="1" x14ac:dyDescent="0.35">
      <c r="C431" s="17" t="s">
        <v>23</v>
      </c>
      <c r="D431" s="16">
        <v>43586</v>
      </c>
      <c r="E431" s="16" t="s">
        <v>135</v>
      </c>
      <c r="F431" s="17" t="s">
        <v>133</v>
      </c>
      <c r="G431" s="17" t="s">
        <v>130</v>
      </c>
      <c r="H431" s="17" t="s">
        <v>132</v>
      </c>
      <c r="I431" s="18">
        <v>117</v>
      </c>
      <c r="J431" s="19">
        <v>66.69</v>
      </c>
    </row>
    <row r="432" spans="3:10" ht="20.149999999999999" customHeight="1" x14ac:dyDescent="0.35">
      <c r="C432" s="17" t="s">
        <v>23</v>
      </c>
      <c r="D432" s="16">
        <v>43586</v>
      </c>
      <c r="E432" s="16" t="s">
        <v>135</v>
      </c>
      <c r="F432" s="17" t="s">
        <v>136</v>
      </c>
      <c r="G432" s="17" t="s">
        <v>130</v>
      </c>
      <c r="H432" s="17" t="s">
        <v>132</v>
      </c>
      <c r="I432" s="18">
        <v>922</v>
      </c>
      <c r="J432" s="19">
        <v>479.44</v>
      </c>
    </row>
    <row r="433" spans="3:10" ht="20.149999999999999" customHeight="1" x14ac:dyDescent="0.35">
      <c r="C433" s="17" t="s">
        <v>23</v>
      </c>
      <c r="D433" s="16">
        <v>43586</v>
      </c>
      <c r="E433" s="16" t="s">
        <v>135</v>
      </c>
      <c r="F433" s="17" t="s">
        <v>139</v>
      </c>
      <c r="G433" s="17" t="s">
        <v>130</v>
      </c>
      <c r="H433" s="17" t="s">
        <v>131</v>
      </c>
      <c r="I433" s="18">
        <v>662</v>
      </c>
      <c r="J433" s="19">
        <v>125.78000000000002</v>
      </c>
    </row>
    <row r="434" spans="3:10" ht="20.149999999999999" customHeight="1" x14ac:dyDescent="0.35">
      <c r="C434" s="17" t="s">
        <v>23</v>
      </c>
      <c r="D434" s="16">
        <v>43586</v>
      </c>
      <c r="E434" s="16" t="s">
        <v>135</v>
      </c>
      <c r="F434" s="17" t="s">
        <v>133</v>
      </c>
      <c r="G434" s="17" t="s">
        <v>130</v>
      </c>
      <c r="H434" s="17" t="s">
        <v>131</v>
      </c>
      <c r="I434" s="18">
        <v>964</v>
      </c>
      <c r="J434" s="19">
        <v>742.27999999999986</v>
      </c>
    </row>
    <row r="435" spans="3:10" ht="20.149999999999999" customHeight="1" x14ac:dyDescent="0.35">
      <c r="C435" s="17" t="s">
        <v>23</v>
      </c>
      <c r="D435" s="16">
        <v>43586</v>
      </c>
      <c r="E435" s="16" t="s">
        <v>135</v>
      </c>
      <c r="F435" s="17" t="s">
        <v>139</v>
      </c>
      <c r="G435" s="17" t="s">
        <v>130</v>
      </c>
      <c r="H435" s="17" t="s">
        <v>132</v>
      </c>
      <c r="I435" s="18">
        <v>760</v>
      </c>
      <c r="J435" s="19">
        <v>729.6</v>
      </c>
    </row>
    <row r="436" spans="3:10" ht="20.149999999999999" customHeight="1" x14ac:dyDescent="0.35">
      <c r="C436" s="17" t="s">
        <v>23</v>
      </c>
      <c r="D436" s="16">
        <v>43586</v>
      </c>
      <c r="E436" s="16" t="s">
        <v>135</v>
      </c>
      <c r="F436" s="17" t="s">
        <v>129</v>
      </c>
      <c r="G436" s="17" t="s">
        <v>130</v>
      </c>
      <c r="H436" s="17" t="s">
        <v>132</v>
      </c>
      <c r="I436" s="18">
        <v>544</v>
      </c>
      <c r="J436" s="19">
        <v>489.6</v>
      </c>
    </row>
    <row r="437" spans="3:10" ht="20.149999999999999" customHeight="1" x14ac:dyDescent="0.35">
      <c r="C437" s="17" t="s">
        <v>24</v>
      </c>
      <c r="D437" s="16">
        <v>43617</v>
      </c>
      <c r="E437" s="16" t="s">
        <v>135</v>
      </c>
      <c r="F437" s="17" t="s">
        <v>129</v>
      </c>
      <c r="G437" s="17" t="s">
        <v>130</v>
      </c>
      <c r="H437" s="17" t="s">
        <v>131</v>
      </c>
      <c r="I437" s="18">
        <v>843</v>
      </c>
      <c r="J437" s="19">
        <v>674.4</v>
      </c>
    </row>
    <row r="438" spans="3:10" ht="20.149999999999999" customHeight="1" x14ac:dyDescent="0.35">
      <c r="C438" s="17" t="s">
        <v>24</v>
      </c>
      <c r="D438" s="16">
        <v>43617</v>
      </c>
      <c r="E438" s="16" t="s">
        <v>135</v>
      </c>
      <c r="F438" s="17" t="s">
        <v>133</v>
      </c>
      <c r="G438" s="17" t="s">
        <v>130</v>
      </c>
      <c r="H438" s="17" t="s">
        <v>131</v>
      </c>
      <c r="I438" s="18">
        <v>125</v>
      </c>
      <c r="J438" s="19">
        <v>69.999999999999986</v>
      </c>
    </row>
    <row r="439" spans="3:10" ht="20.149999999999999" customHeight="1" x14ac:dyDescent="0.35">
      <c r="C439" s="17" t="s">
        <v>24</v>
      </c>
      <c r="D439" s="16">
        <v>43617</v>
      </c>
      <c r="E439" s="16" t="s">
        <v>135</v>
      </c>
      <c r="F439" s="17" t="s">
        <v>136</v>
      </c>
      <c r="G439" s="17" t="s">
        <v>130</v>
      </c>
      <c r="H439" s="17" t="s">
        <v>131</v>
      </c>
      <c r="I439" s="18">
        <v>242</v>
      </c>
      <c r="J439" s="19">
        <v>166.98</v>
      </c>
    </row>
    <row r="440" spans="3:10" ht="20.149999999999999" customHeight="1" x14ac:dyDescent="0.35">
      <c r="C440" s="17" t="s">
        <v>24</v>
      </c>
      <c r="D440" s="16">
        <v>43617</v>
      </c>
      <c r="E440" s="16" t="s">
        <v>135</v>
      </c>
      <c r="F440" s="17" t="s">
        <v>133</v>
      </c>
      <c r="G440" s="17" t="s">
        <v>138</v>
      </c>
      <c r="H440" s="17" t="s">
        <v>131</v>
      </c>
      <c r="I440" s="18">
        <v>447</v>
      </c>
      <c r="J440" s="19">
        <v>156.44999999999999</v>
      </c>
    </row>
    <row r="441" spans="3:10" ht="20.149999999999999" customHeight="1" x14ac:dyDescent="0.35">
      <c r="C441" s="17" t="s">
        <v>24</v>
      </c>
      <c r="D441" s="16">
        <v>43617</v>
      </c>
      <c r="E441" s="16" t="s">
        <v>135</v>
      </c>
      <c r="F441" s="17" t="s">
        <v>129</v>
      </c>
      <c r="G441" s="17" t="s">
        <v>138</v>
      </c>
      <c r="H441" s="17" t="s">
        <v>131</v>
      </c>
      <c r="I441" s="18">
        <v>478</v>
      </c>
      <c r="J441" s="19">
        <v>95.6</v>
      </c>
    </row>
    <row r="442" spans="3:10" ht="20.149999999999999" customHeight="1" x14ac:dyDescent="0.35">
      <c r="C442" s="17" t="s">
        <v>24</v>
      </c>
      <c r="D442" s="16">
        <v>43617</v>
      </c>
      <c r="E442" s="16" t="s">
        <v>135</v>
      </c>
      <c r="F442" s="17" t="s">
        <v>139</v>
      </c>
      <c r="G442" s="17" t="s">
        <v>138</v>
      </c>
      <c r="H442" s="17" t="s">
        <v>131</v>
      </c>
      <c r="I442" s="18">
        <v>843</v>
      </c>
      <c r="J442" s="19">
        <v>438.36</v>
      </c>
    </row>
    <row r="443" spans="3:10" ht="20.149999999999999" customHeight="1" x14ac:dyDescent="0.35">
      <c r="C443" s="17" t="s">
        <v>24</v>
      </c>
      <c r="D443" s="16">
        <v>43617</v>
      </c>
      <c r="E443" s="16" t="s">
        <v>135</v>
      </c>
      <c r="F443" s="17" t="s">
        <v>139</v>
      </c>
      <c r="G443" s="17" t="s">
        <v>130</v>
      </c>
      <c r="H443" s="17" t="s">
        <v>134</v>
      </c>
      <c r="I443" s="18">
        <v>363</v>
      </c>
      <c r="J443" s="19">
        <v>90.75</v>
      </c>
    </row>
    <row r="444" spans="3:10" ht="20.149999999999999" customHeight="1" x14ac:dyDescent="0.35">
      <c r="C444" s="17" t="s">
        <v>24</v>
      </c>
      <c r="D444" s="16">
        <v>43617</v>
      </c>
      <c r="E444" s="16" t="s">
        <v>135</v>
      </c>
      <c r="F444" s="17" t="s">
        <v>129</v>
      </c>
      <c r="G444" s="17" t="s">
        <v>130</v>
      </c>
      <c r="H444" s="17" t="s">
        <v>134</v>
      </c>
      <c r="I444" s="18">
        <v>129</v>
      </c>
      <c r="J444" s="19">
        <v>3.87</v>
      </c>
    </row>
    <row r="445" spans="3:10" ht="20.149999999999999" customHeight="1" x14ac:dyDescent="0.35">
      <c r="C445" s="17" t="s">
        <v>24</v>
      </c>
      <c r="D445" s="16">
        <v>43617</v>
      </c>
      <c r="E445" s="16" t="s">
        <v>135</v>
      </c>
      <c r="F445" s="17" t="s">
        <v>133</v>
      </c>
      <c r="G445" s="17" t="s">
        <v>130</v>
      </c>
      <c r="H445" s="17" t="s">
        <v>134</v>
      </c>
      <c r="I445" s="18">
        <v>927</v>
      </c>
      <c r="J445" s="19">
        <v>185.4</v>
      </c>
    </row>
    <row r="446" spans="3:10" ht="20.149999999999999" customHeight="1" x14ac:dyDescent="0.35">
      <c r="C446" s="17" t="s">
        <v>24</v>
      </c>
      <c r="D446" s="16">
        <v>43617</v>
      </c>
      <c r="E446" s="16" t="s">
        <v>135</v>
      </c>
      <c r="F446" s="17" t="s">
        <v>136</v>
      </c>
      <c r="G446" s="17" t="s">
        <v>138</v>
      </c>
      <c r="H446" s="17" t="s">
        <v>134</v>
      </c>
      <c r="I446" s="18">
        <v>589</v>
      </c>
      <c r="J446" s="19">
        <v>559.54999999999995</v>
      </c>
    </row>
    <row r="447" spans="3:10" ht="20.149999999999999" customHeight="1" x14ac:dyDescent="0.35">
      <c r="C447" s="17" t="s">
        <v>24</v>
      </c>
      <c r="D447" s="16">
        <v>43617</v>
      </c>
      <c r="E447" s="16" t="s">
        <v>135</v>
      </c>
      <c r="F447" s="17" t="s">
        <v>129</v>
      </c>
      <c r="G447" s="17" t="s">
        <v>138</v>
      </c>
      <c r="H447" s="17" t="s">
        <v>134</v>
      </c>
      <c r="I447" s="18">
        <v>789</v>
      </c>
      <c r="J447" s="19">
        <v>662.76</v>
      </c>
    </row>
    <row r="448" spans="3:10" ht="20.149999999999999" customHeight="1" x14ac:dyDescent="0.35">
      <c r="C448" s="17" t="s">
        <v>24</v>
      </c>
      <c r="D448" s="16">
        <v>43617</v>
      </c>
      <c r="E448" s="16" t="s">
        <v>135</v>
      </c>
      <c r="F448" s="17" t="s">
        <v>139</v>
      </c>
      <c r="G448" s="17" t="s">
        <v>138</v>
      </c>
      <c r="H448" s="17" t="s">
        <v>134</v>
      </c>
      <c r="I448" s="18">
        <v>182</v>
      </c>
      <c r="J448" s="19">
        <v>109.2</v>
      </c>
    </row>
    <row r="449" spans="3:10" ht="20.149999999999999" customHeight="1" x14ac:dyDescent="0.35">
      <c r="C449" s="17" t="s">
        <v>24</v>
      </c>
      <c r="D449" s="16">
        <v>43617</v>
      </c>
      <c r="E449" s="16" t="s">
        <v>135</v>
      </c>
      <c r="F449" s="17" t="s">
        <v>136</v>
      </c>
      <c r="G449" s="17" t="s">
        <v>130</v>
      </c>
      <c r="H449" s="17" t="s">
        <v>137</v>
      </c>
      <c r="I449" s="18">
        <v>488</v>
      </c>
      <c r="J449" s="19">
        <v>400.16000000000008</v>
      </c>
    </row>
    <row r="450" spans="3:10" ht="20.149999999999999" customHeight="1" x14ac:dyDescent="0.35">
      <c r="C450" s="17" t="s">
        <v>24</v>
      </c>
      <c r="D450" s="16">
        <v>43617</v>
      </c>
      <c r="E450" s="16" t="s">
        <v>135</v>
      </c>
      <c r="F450" s="17" t="s">
        <v>129</v>
      </c>
      <c r="G450" s="17" t="s">
        <v>130</v>
      </c>
      <c r="H450" s="17" t="s">
        <v>137</v>
      </c>
      <c r="I450" s="18">
        <v>322</v>
      </c>
      <c r="J450" s="19">
        <v>141.68</v>
      </c>
    </row>
    <row r="451" spans="3:10" ht="20.149999999999999" customHeight="1" x14ac:dyDescent="0.35">
      <c r="C451" s="17" t="s">
        <v>24</v>
      </c>
      <c r="D451" s="16">
        <v>43617</v>
      </c>
      <c r="E451" s="16" t="s">
        <v>135</v>
      </c>
      <c r="F451" s="17" t="s">
        <v>133</v>
      </c>
      <c r="G451" s="17" t="s">
        <v>130</v>
      </c>
      <c r="H451" s="17" t="s">
        <v>137</v>
      </c>
      <c r="I451" s="18">
        <v>390</v>
      </c>
      <c r="J451" s="19">
        <v>300.3</v>
      </c>
    </row>
    <row r="452" spans="3:10" ht="20.149999999999999" customHeight="1" x14ac:dyDescent="0.35">
      <c r="C452" s="17" t="s">
        <v>24</v>
      </c>
      <c r="D452" s="16">
        <v>43617</v>
      </c>
      <c r="E452" s="16" t="s">
        <v>135</v>
      </c>
      <c r="F452" s="17" t="s">
        <v>139</v>
      </c>
      <c r="G452" s="17" t="s">
        <v>138</v>
      </c>
      <c r="H452" s="17" t="s">
        <v>137</v>
      </c>
      <c r="I452" s="18">
        <v>910</v>
      </c>
      <c r="J452" s="19">
        <v>773.5</v>
      </c>
    </row>
    <row r="453" spans="3:10" ht="20.149999999999999" customHeight="1" x14ac:dyDescent="0.35">
      <c r="C453" s="17" t="s">
        <v>24</v>
      </c>
      <c r="D453" s="16">
        <v>43617</v>
      </c>
      <c r="E453" s="16" t="s">
        <v>135</v>
      </c>
      <c r="F453" s="17" t="s">
        <v>139</v>
      </c>
      <c r="G453" s="17" t="s">
        <v>138</v>
      </c>
      <c r="H453" s="17" t="s">
        <v>137</v>
      </c>
      <c r="I453" s="18">
        <v>730</v>
      </c>
      <c r="J453" s="19">
        <v>365</v>
      </c>
    </row>
    <row r="454" spans="3:10" ht="20.149999999999999" customHeight="1" x14ac:dyDescent="0.35">
      <c r="C454" s="17" t="s">
        <v>24</v>
      </c>
      <c r="D454" s="16">
        <v>43617</v>
      </c>
      <c r="E454" s="16" t="s">
        <v>135</v>
      </c>
      <c r="F454" s="17" t="s">
        <v>129</v>
      </c>
      <c r="G454" s="17" t="s">
        <v>138</v>
      </c>
      <c r="H454" s="17" t="s">
        <v>137</v>
      </c>
      <c r="I454" s="18">
        <v>316</v>
      </c>
      <c r="J454" s="19">
        <v>237</v>
      </c>
    </row>
    <row r="455" spans="3:10" ht="20.149999999999999" customHeight="1" x14ac:dyDescent="0.35">
      <c r="C455" s="17" t="s">
        <v>24</v>
      </c>
      <c r="D455" s="16">
        <v>43617</v>
      </c>
      <c r="E455" s="16" t="s">
        <v>135</v>
      </c>
      <c r="F455" s="17" t="s">
        <v>133</v>
      </c>
      <c r="G455" s="17" t="s">
        <v>130</v>
      </c>
      <c r="H455" s="17" t="s">
        <v>132</v>
      </c>
      <c r="I455" s="18">
        <v>501</v>
      </c>
      <c r="J455" s="19">
        <v>285.56999999999994</v>
      </c>
    </row>
    <row r="456" spans="3:10" ht="20.149999999999999" customHeight="1" x14ac:dyDescent="0.35">
      <c r="C456" s="17" t="s">
        <v>24</v>
      </c>
      <c r="D456" s="16">
        <v>43617</v>
      </c>
      <c r="E456" s="16" t="s">
        <v>135</v>
      </c>
      <c r="F456" s="17" t="s">
        <v>136</v>
      </c>
      <c r="G456" s="17" t="s">
        <v>130</v>
      </c>
      <c r="H456" s="17" t="s">
        <v>132</v>
      </c>
      <c r="I456" s="18">
        <v>904</v>
      </c>
      <c r="J456" s="19">
        <v>687.04</v>
      </c>
    </row>
    <row r="457" spans="3:10" ht="20.149999999999999" customHeight="1" x14ac:dyDescent="0.35">
      <c r="C457" s="17" t="s">
        <v>24</v>
      </c>
      <c r="D457" s="16">
        <v>43617</v>
      </c>
      <c r="E457" s="16" t="s">
        <v>135</v>
      </c>
      <c r="F457" s="17" t="s">
        <v>139</v>
      </c>
      <c r="G457" s="17" t="s">
        <v>130</v>
      </c>
      <c r="H457" s="17" t="s">
        <v>131</v>
      </c>
      <c r="I457" s="18">
        <v>796</v>
      </c>
      <c r="J457" s="19">
        <v>756.2</v>
      </c>
    </row>
    <row r="458" spans="3:10" ht="20.149999999999999" customHeight="1" x14ac:dyDescent="0.35">
      <c r="C458" s="17" t="s">
        <v>24</v>
      </c>
      <c r="D458" s="16">
        <v>43617</v>
      </c>
      <c r="E458" s="16" t="s">
        <v>135</v>
      </c>
      <c r="F458" s="17" t="s">
        <v>133</v>
      </c>
      <c r="G458" s="17" t="s">
        <v>130</v>
      </c>
      <c r="H458" s="17" t="s">
        <v>131</v>
      </c>
      <c r="I458" s="18">
        <v>417</v>
      </c>
      <c r="J458" s="19">
        <v>150.12</v>
      </c>
    </row>
    <row r="459" spans="3:10" ht="20.149999999999999" customHeight="1" x14ac:dyDescent="0.35">
      <c r="C459" s="17" t="s">
        <v>24</v>
      </c>
      <c r="D459" s="16">
        <v>43617</v>
      </c>
      <c r="E459" s="16" t="s">
        <v>135</v>
      </c>
      <c r="F459" s="17" t="s">
        <v>129</v>
      </c>
      <c r="G459" s="17" t="s">
        <v>130</v>
      </c>
      <c r="H459" s="17" t="s">
        <v>131</v>
      </c>
      <c r="I459" s="18">
        <v>711</v>
      </c>
      <c r="J459" s="19">
        <v>142.19999999999999</v>
      </c>
    </row>
    <row r="460" spans="3:10" ht="20.149999999999999" customHeight="1" x14ac:dyDescent="0.35">
      <c r="C460" s="17" t="s">
        <v>24</v>
      </c>
      <c r="D460" s="16">
        <v>43617</v>
      </c>
      <c r="E460" s="16" t="s">
        <v>135</v>
      </c>
      <c r="F460" s="17" t="s">
        <v>133</v>
      </c>
      <c r="G460" s="17" t="s">
        <v>138</v>
      </c>
      <c r="H460" s="17" t="s">
        <v>137</v>
      </c>
      <c r="I460" s="18">
        <v>832</v>
      </c>
      <c r="J460" s="19">
        <v>66.56</v>
      </c>
    </row>
    <row r="461" spans="3:10" ht="20.149999999999999" customHeight="1" x14ac:dyDescent="0.35">
      <c r="C461" s="17" t="s">
        <v>24</v>
      </c>
      <c r="D461" s="16">
        <v>43617</v>
      </c>
      <c r="E461" s="16" t="s">
        <v>135</v>
      </c>
      <c r="F461" s="17" t="s">
        <v>129</v>
      </c>
      <c r="G461" s="17" t="s">
        <v>138</v>
      </c>
      <c r="H461" s="17" t="s">
        <v>137</v>
      </c>
      <c r="I461" s="18">
        <v>839</v>
      </c>
      <c r="J461" s="19">
        <v>167.8</v>
      </c>
    </row>
    <row r="462" spans="3:10" ht="20.149999999999999" customHeight="1" x14ac:dyDescent="0.35">
      <c r="C462" s="17" t="s">
        <v>24</v>
      </c>
      <c r="D462" s="16">
        <v>43617</v>
      </c>
      <c r="E462" s="16" t="s">
        <v>135</v>
      </c>
      <c r="F462" s="17" t="s">
        <v>136</v>
      </c>
      <c r="G462" s="17" t="s">
        <v>138</v>
      </c>
      <c r="H462" s="17" t="s">
        <v>137</v>
      </c>
      <c r="I462" s="18">
        <v>231</v>
      </c>
      <c r="J462" s="19">
        <v>157.08000000000001</v>
      </c>
    </row>
    <row r="463" spans="3:10" ht="20.149999999999999" customHeight="1" x14ac:dyDescent="0.35">
      <c r="C463" s="17" t="s">
        <v>24</v>
      </c>
      <c r="D463" s="16">
        <v>43617</v>
      </c>
      <c r="E463" s="16" t="s">
        <v>135</v>
      </c>
      <c r="F463" s="17" t="s">
        <v>139</v>
      </c>
      <c r="G463" s="17" t="s">
        <v>130</v>
      </c>
      <c r="H463" s="17" t="s">
        <v>132</v>
      </c>
      <c r="I463" s="18">
        <v>306</v>
      </c>
      <c r="J463" s="19">
        <v>293.76</v>
      </c>
    </row>
    <row r="464" spans="3:10" ht="20.149999999999999" customHeight="1" x14ac:dyDescent="0.35">
      <c r="C464" s="17" t="s">
        <v>24</v>
      </c>
      <c r="D464" s="16">
        <v>43617</v>
      </c>
      <c r="E464" s="16" t="s">
        <v>135</v>
      </c>
      <c r="F464" s="17" t="s">
        <v>129</v>
      </c>
      <c r="G464" s="17" t="s">
        <v>130</v>
      </c>
      <c r="H464" s="17" t="s">
        <v>132</v>
      </c>
      <c r="I464" s="18">
        <v>734</v>
      </c>
      <c r="J464" s="19">
        <v>411.04000000000008</v>
      </c>
    </row>
    <row r="465" spans="3:10" ht="20.149999999999999" customHeight="1" x14ac:dyDescent="0.35">
      <c r="C465" s="17" t="s">
        <v>25</v>
      </c>
      <c r="D465" s="16">
        <v>43647</v>
      </c>
      <c r="E465" s="16" t="s">
        <v>135</v>
      </c>
      <c r="F465" s="17" t="s">
        <v>129</v>
      </c>
      <c r="G465" s="17" t="s">
        <v>130</v>
      </c>
      <c r="H465" s="17" t="s">
        <v>131</v>
      </c>
      <c r="I465" s="18">
        <v>515</v>
      </c>
      <c r="J465" s="19">
        <v>115.875</v>
      </c>
    </row>
    <row r="466" spans="3:10" ht="20.149999999999999" customHeight="1" x14ac:dyDescent="0.35">
      <c r="C466" s="17" t="s">
        <v>25</v>
      </c>
      <c r="D466" s="16">
        <v>43647</v>
      </c>
      <c r="E466" s="16" t="s">
        <v>135</v>
      </c>
      <c r="F466" s="17" t="s">
        <v>133</v>
      </c>
      <c r="G466" s="17" t="s">
        <v>130</v>
      </c>
      <c r="H466" s="17" t="s">
        <v>131</v>
      </c>
      <c r="I466" s="18">
        <v>135</v>
      </c>
      <c r="J466" s="19">
        <v>52.65</v>
      </c>
    </row>
    <row r="467" spans="3:10" ht="20.149999999999999" customHeight="1" x14ac:dyDescent="0.35">
      <c r="C467" s="17" t="s">
        <v>25</v>
      </c>
      <c r="D467" s="16">
        <v>43647</v>
      </c>
      <c r="E467" s="16" t="s">
        <v>135</v>
      </c>
      <c r="F467" s="17" t="s">
        <v>136</v>
      </c>
      <c r="G467" s="17" t="s">
        <v>130</v>
      </c>
      <c r="H467" s="17" t="s">
        <v>131</v>
      </c>
      <c r="I467" s="18">
        <v>517</v>
      </c>
      <c r="J467" s="19">
        <v>18.094999999999999</v>
      </c>
    </row>
    <row r="468" spans="3:10" ht="20.149999999999999" customHeight="1" x14ac:dyDescent="0.35">
      <c r="C468" s="17" t="s">
        <v>25</v>
      </c>
      <c r="D468" s="16">
        <v>43647</v>
      </c>
      <c r="E468" s="16" t="s">
        <v>135</v>
      </c>
      <c r="F468" s="17" t="s">
        <v>133</v>
      </c>
      <c r="G468" s="17" t="s">
        <v>138</v>
      </c>
      <c r="H468" s="17" t="s">
        <v>131</v>
      </c>
      <c r="I468" s="18">
        <v>862</v>
      </c>
      <c r="J468" s="19">
        <v>293.08</v>
      </c>
    </row>
    <row r="469" spans="3:10" ht="20.149999999999999" customHeight="1" x14ac:dyDescent="0.35">
      <c r="C469" s="17" t="s">
        <v>25</v>
      </c>
      <c r="D469" s="16">
        <v>43647</v>
      </c>
      <c r="E469" s="16" t="s">
        <v>135</v>
      </c>
      <c r="F469" s="17" t="s">
        <v>129</v>
      </c>
      <c r="G469" s="17" t="s">
        <v>138</v>
      </c>
      <c r="H469" s="17" t="s">
        <v>131</v>
      </c>
      <c r="I469" s="18">
        <v>190</v>
      </c>
      <c r="J469" s="19">
        <v>0</v>
      </c>
    </row>
    <row r="470" spans="3:10" ht="20.149999999999999" customHeight="1" x14ac:dyDescent="0.35">
      <c r="C470" s="17" t="s">
        <v>25</v>
      </c>
      <c r="D470" s="16">
        <v>43647</v>
      </c>
      <c r="E470" s="16" t="s">
        <v>135</v>
      </c>
      <c r="F470" s="17" t="s">
        <v>139</v>
      </c>
      <c r="G470" s="17" t="s">
        <v>138</v>
      </c>
      <c r="H470" s="17" t="s">
        <v>131</v>
      </c>
      <c r="I470" s="18">
        <v>411</v>
      </c>
      <c r="J470" s="19">
        <v>156.18</v>
      </c>
    </row>
    <row r="471" spans="3:10" ht="20.149999999999999" customHeight="1" x14ac:dyDescent="0.35">
      <c r="C471" s="17" t="s">
        <v>25</v>
      </c>
      <c r="D471" s="16">
        <v>43647</v>
      </c>
      <c r="E471" s="16" t="s">
        <v>135</v>
      </c>
      <c r="F471" s="17" t="s">
        <v>139</v>
      </c>
      <c r="G471" s="17" t="s">
        <v>130</v>
      </c>
      <c r="H471" s="17" t="s">
        <v>134</v>
      </c>
      <c r="I471" s="18">
        <v>202</v>
      </c>
      <c r="J471" s="19">
        <v>5.05</v>
      </c>
    </row>
    <row r="472" spans="3:10" ht="20.149999999999999" customHeight="1" x14ac:dyDescent="0.35">
      <c r="C472" s="17" t="s">
        <v>25</v>
      </c>
      <c r="D472" s="16">
        <v>43647</v>
      </c>
      <c r="E472" s="16" t="s">
        <v>135</v>
      </c>
      <c r="F472" s="17" t="s">
        <v>129</v>
      </c>
      <c r="G472" s="17" t="s">
        <v>130</v>
      </c>
      <c r="H472" s="17" t="s">
        <v>134</v>
      </c>
      <c r="I472" s="18">
        <v>745</v>
      </c>
      <c r="J472" s="19">
        <v>18.625</v>
      </c>
    </row>
    <row r="473" spans="3:10" ht="20.149999999999999" customHeight="1" x14ac:dyDescent="0.35">
      <c r="C473" s="17" t="s">
        <v>25</v>
      </c>
      <c r="D473" s="16">
        <v>43647</v>
      </c>
      <c r="E473" s="16" t="s">
        <v>135</v>
      </c>
      <c r="F473" s="17" t="s">
        <v>133</v>
      </c>
      <c r="G473" s="17" t="s">
        <v>130</v>
      </c>
      <c r="H473" s="17" t="s">
        <v>134</v>
      </c>
      <c r="I473" s="18">
        <v>830</v>
      </c>
      <c r="J473" s="19">
        <v>83</v>
      </c>
    </row>
    <row r="474" spans="3:10" ht="20.149999999999999" customHeight="1" x14ac:dyDescent="0.35">
      <c r="C474" s="17" t="s">
        <v>25</v>
      </c>
      <c r="D474" s="16">
        <v>43647</v>
      </c>
      <c r="E474" s="16" t="s">
        <v>135</v>
      </c>
      <c r="F474" s="17" t="s">
        <v>136</v>
      </c>
      <c r="G474" s="17" t="s">
        <v>138</v>
      </c>
      <c r="H474" s="17" t="s">
        <v>134</v>
      </c>
      <c r="I474" s="18">
        <v>990</v>
      </c>
      <c r="J474" s="19">
        <v>470.25</v>
      </c>
    </row>
    <row r="475" spans="3:10" ht="20.149999999999999" customHeight="1" x14ac:dyDescent="0.35">
      <c r="C475" s="17" t="s">
        <v>25</v>
      </c>
      <c r="D475" s="16">
        <v>43647</v>
      </c>
      <c r="E475" s="16" t="s">
        <v>135</v>
      </c>
      <c r="F475" s="17" t="s">
        <v>129</v>
      </c>
      <c r="G475" s="17" t="s">
        <v>138</v>
      </c>
      <c r="H475" s="17" t="s">
        <v>134</v>
      </c>
      <c r="I475" s="18">
        <v>867</v>
      </c>
      <c r="J475" s="19">
        <v>364.14</v>
      </c>
    </row>
    <row r="476" spans="3:10" ht="20.149999999999999" customHeight="1" x14ac:dyDescent="0.35">
      <c r="C476" s="17" t="s">
        <v>25</v>
      </c>
      <c r="D476" s="16">
        <v>43647</v>
      </c>
      <c r="E476" s="16" t="s">
        <v>135</v>
      </c>
      <c r="F476" s="17" t="s">
        <v>139</v>
      </c>
      <c r="G476" s="17" t="s">
        <v>138</v>
      </c>
      <c r="H476" s="17" t="s">
        <v>134</v>
      </c>
      <c r="I476" s="18">
        <v>270</v>
      </c>
      <c r="J476" s="19">
        <v>81</v>
      </c>
    </row>
    <row r="477" spans="3:10" ht="20.149999999999999" customHeight="1" x14ac:dyDescent="0.35">
      <c r="C477" s="17" t="s">
        <v>25</v>
      </c>
      <c r="D477" s="16">
        <v>43647</v>
      </c>
      <c r="E477" s="16" t="s">
        <v>135</v>
      </c>
      <c r="F477" s="17" t="s">
        <v>136</v>
      </c>
      <c r="G477" s="17" t="s">
        <v>130</v>
      </c>
      <c r="H477" s="17" t="s">
        <v>137</v>
      </c>
      <c r="I477" s="18">
        <v>451</v>
      </c>
      <c r="J477" s="19">
        <v>184.91000000000003</v>
      </c>
    </row>
    <row r="478" spans="3:10" ht="20.149999999999999" customHeight="1" x14ac:dyDescent="0.35">
      <c r="C478" s="17" t="s">
        <v>25</v>
      </c>
      <c r="D478" s="16">
        <v>43647</v>
      </c>
      <c r="E478" s="16" t="s">
        <v>135</v>
      </c>
      <c r="F478" s="17" t="s">
        <v>129</v>
      </c>
      <c r="G478" s="17" t="s">
        <v>130</v>
      </c>
      <c r="H478" s="17" t="s">
        <v>137</v>
      </c>
      <c r="I478" s="18">
        <v>770</v>
      </c>
      <c r="J478" s="19">
        <v>30.8</v>
      </c>
    </row>
    <row r="479" spans="3:10" ht="20.149999999999999" customHeight="1" x14ac:dyDescent="0.35">
      <c r="C479" s="17" t="s">
        <v>25</v>
      </c>
      <c r="D479" s="16">
        <v>43647</v>
      </c>
      <c r="E479" s="16" t="s">
        <v>135</v>
      </c>
      <c r="F479" s="17" t="s">
        <v>133</v>
      </c>
      <c r="G479" s="17" t="s">
        <v>130</v>
      </c>
      <c r="H479" s="17" t="s">
        <v>137</v>
      </c>
      <c r="I479" s="18">
        <v>935</v>
      </c>
      <c r="J479" s="19">
        <v>168.3</v>
      </c>
    </row>
    <row r="480" spans="3:10" ht="20.149999999999999" customHeight="1" x14ac:dyDescent="0.35">
      <c r="C480" s="17" t="s">
        <v>25</v>
      </c>
      <c r="D480" s="16">
        <v>43647</v>
      </c>
      <c r="E480" s="16" t="s">
        <v>135</v>
      </c>
      <c r="F480" s="17" t="s">
        <v>139</v>
      </c>
      <c r="G480" s="17" t="s">
        <v>138</v>
      </c>
      <c r="H480" s="17" t="s">
        <v>137</v>
      </c>
      <c r="I480" s="18">
        <v>865</v>
      </c>
      <c r="J480" s="19">
        <v>60.54999999999999</v>
      </c>
    </row>
    <row r="481" spans="3:10" ht="20.149999999999999" customHeight="1" x14ac:dyDescent="0.35">
      <c r="C481" s="17" t="s">
        <v>25</v>
      </c>
      <c r="D481" s="16">
        <v>43647</v>
      </c>
      <c r="E481" s="16" t="s">
        <v>135</v>
      </c>
      <c r="F481" s="17" t="s">
        <v>139</v>
      </c>
      <c r="G481" s="17" t="s">
        <v>138</v>
      </c>
      <c r="H481" s="17" t="s">
        <v>137</v>
      </c>
      <c r="I481" s="18">
        <v>270</v>
      </c>
      <c r="J481" s="19">
        <v>67.5</v>
      </c>
    </row>
    <row r="482" spans="3:10" ht="20.149999999999999" customHeight="1" x14ac:dyDescent="0.35">
      <c r="C482" s="17" t="s">
        <v>25</v>
      </c>
      <c r="D482" s="16">
        <v>43647</v>
      </c>
      <c r="E482" s="16" t="s">
        <v>135</v>
      </c>
      <c r="F482" s="17" t="s">
        <v>129</v>
      </c>
      <c r="G482" s="17" t="s">
        <v>138</v>
      </c>
      <c r="H482" s="17" t="s">
        <v>137</v>
      </c>
      <c r="I482" s="18">
        <v>488</v>
      </c>
      <c r="J482" s="19">
        <v>122</v>
      </c>
    </row>
    <row r="483" spans="3:10" ht="20.149999999999999" customHeight="1" x14ac:dyDescent="0.35">
      <c r="C483" s="17" t="s">
        <v>25</v>
      </c>
      <c r="D483" s="16">
        <v>43647</v>
      </c>
      <c r="E483" s="16" t="s">
        <v>135</v>
      </c>
      <c r="F483" s="17" t="s">
        <v>133</v>
      </c>
      <c r="G483" s="17" t="s">
        <v>130</v>
      </c>
      <c r="H483" s="17" t="s">
        <v>132</v>
      </c>
      <c r="I483" s="18">
        <v>137</v>
      </c>
      <c r="J483" s="19">
        <v>19.179999999999996</v>
      </c>
    </row>
    <row r="484" spans="3:10" ht="20.149999999999999" customHeight="1" x14ac:dyDescent="0.35">
      <c r="C484" s="17" t="s">
        <v>25</v>
      </c>
      <c r="D484" s="16">
        <v>43647</v>
      </c>
      <c r="E484" s="16" t="s">
        <v>135</v>
      </c>
      <c r="F484" s="17" t="s">
        <v>136</v>
      </c>
      <c r="G484" s="17" t="s">
        <v>130</v>
      </c>
      <c r="H484" s="17" t="s">
        <v>132</v>
      </c>
      <c r="I484" s="18">
        <v>485</v>
      </c>
      <c r="J484" s="19">
        <v>9.6999999999999993</v>
      </c>
    </row>
    <row r="485" spans="3:10" ht="20.149999999999999" customHeight="1" x14ac:dyDescent="0.35">
      <c r="C485" s="17" t="s">
        <v>25</v>
      </c>
      <c r="D485" s="16">
        <v>43647</v>
      </c>
      <c r="E485" s="16" t="s">
        <v>135</v>
      </c>
      <c r="F485" s="17" t="s">
        <v>139</v>
      </c>
      <c r="G485" s="17" t="s">
        <v>130</v>
      </c>
      <c r="H485" s="17" t="s">
        <v>131</v>
      </c>
      <c r="I485" s="18">
        <v>299</v>
      </c>
      <c r="J485" s="19">
        <v>142.02500000000001</v>
      </c>
    </row>
    <row r="486" spans="3:10" ht="20.149999999999999" customHeight="1" x14ac:dyDescent="0.35">
      <c r="C486" s="17" t="s">
        <v>25</v>
      </c>
      <c r="D486" s="16">
        <v>43647</v>
      </c>
      <c r="E486" s="16" t="s">
        <v>135</v>
      </c>
      <c r="F486" s="17" t="s">
        <v>133</v>
      </c>
      <c r="G486" s="17" t="s">
        <v>130</v>
      </c>
      <c r="H486" s="17" t="s">
        <v>131</v>
      </c>
      <c r="I486" s="18">
        <v>294</v>
      </c>
      <c r="J486" s="19">
        <v>52.92</v>
      </c>
    </row>
    <row r="487" spans="3:10" ht="20.149999999999999" customHeight="1" x14ac:dyDescent="0.35">
      <c r="C487" s="17" t="s">
        <v>25</v>
      </c>
      <c r="D487" s="16">
        <v>43647</v>
      </c>
      <c r="E487" s="16" t="s">
        <v>135</v>
      </c>
      <c r="F487" s="17" t="s">
        <v>129</v>
      </c>
      <c r="G487" s="17" t="s">
        <v>130</v>
      </c>
      <c r="H487" s="17" t="s">
        <v>131</v>
      </c>
      <c r="I487" s="18">
        <v>649</v>
      </c>
      <c r="J487" s="19">
        <v>97.350000000000023</v>
      </c>
    </row>
    <row r="488" spans="3:10" ht="20.149999999999999" customHeight="1" x14ac:dyDescent="0.35">
      <c r="C488" s="17" t="s">
        <v>25</v>
      </c>
      <c r="D488" s="16">
        <v>43647</v>
      </c>
      <c r="E488" s="16" t="s">
        <v>135</v>
      </c>
      <c r="F488" s="17" t="s">
        <v>139</v>
      </c>
      <c r="G488" s="17" t="s">
        <v>138</v>
      </c>
      <c r="H488" s="17" t="s">
        <v>131</v>
      </c>
      <c r="I488" s="18">
        <v>278</v>
      </c>
      <c r="J488" s="19">
        <v>90.35</v>
      </c>
    </row>
    <row r="489" spans="3:10" ht="20.149999999999999" customHeight="1" x14ac:dyDescent="0.35">
      <c r="C489" s="17" t="s">
        <v>25</v>
      </c>
      <c r="D489" s="16">
        <v>43647</v>
      </c>
      <c r="E489" s="16" t="s">
        <v>135</v>
      </c>
      <c r="F489" s="17" t="s">
        <v>129</v>
      </c>
      <c r="G489" s="17" t="s">
        <v>138</v>
      </c>
      <c r="H489" s="17" t="s">
        <v>137</v>
      </c>
      <c r="I489" s="18">
        <v>509</v>
      </c>
      <c r="J489" s="19">
        <v>61.08</v>
      </c>
    </row>
    <row r="490" spans="3:10" ht="20.149999999999999" customHeight="1" x14ac:dyDescent="0.35">
      <c r="C490" s="17" t="s">
        <v>25</v>
      </c>
      <c r="D490" s="16">
        <v>43647</v>
      </c>
      <c r="E490" s="16" t="s">
        <v>135</v>
      </c>
      <c r="F490" s="17" t="s">
        <v>136</v>
      </c>
      <c r="G490" s="17" t="s">
        <v>138</v>
      </c>
      <c r="H490" s="17" t="s">
        <v>137</v>
      </c>
      <c r="I490" s="18">
        <v>638</v>
      </c>
      <c r="J490" s="19">
        <v>31.9</v>
      </c>
    </row>
    <row r="491" spans="3:10" ht="20.149999999999999" customHeight="1" x14ac:dyDescent="0.35">
      <c r="C491" s="17" t="s">
        <v>25</v>
      </c>
      <c r="D491" s="16">
        <v>43647</v>
      </c>
      <c r="E491" s="16" t="s">
        <v>135</v>
      </c>
      <c r="F491" s="17" t="s">
        <v>139</v>
      </c>
      <c r="G491" s="17" t="s">
        <v>130</v>
      </c>
      <c r="H491" s="17" t="s">
        <v>132</v>
      </c>
      <c r="I491" s="18">
        <v>362</v>
      </c>
      <c r="J491" s="19">
        <v>81.45</v>
      </c>
    </row>
    <row r="492" spans="3:10" ht="20.149999999999999" customHeight="1" x14ac:dyDescent="0.35">
      <c r="C492" s="17" t="s">
        <v>25</v>
      </c>
      <c r="D492" s="16">
        <v>43647</v>
      </c>
      <c r="E492" s="16" t="s">
        <v>135</v>
      </c>
      <c r="F492" s="17" t="s">
        <v>129</v>
      </c>
      <c r="G492" s="17" t="s">
        <v>130</v>
      </c>
      <c r="H492" s="17" t="s">
        <v>132</v>
      </c>
      <c r="I492" s="18">
        <v>381</v>
      </c>
      <c r="J492" s="19">
        <v>22.86</v>
      </c>
    </row>
    <row r="493" spans="3:10" ht="20.149999999999999" customHeight="1" x14ac:dyDescent="0.35">
      <c r="C493" s="17" t="s">
        <v>26</v>
      </c>
      <c r="D493" s="16">
        <v>43678</v>
      </c>
      <c r="E493" s="16" t="s">
        <v>135</v>
      </c>
      <c r="F493" s="17" t="s">
        <v>129</v>
      </c>
      <c r="G493" s="17" t="s">
        <v>130</v>
      </c>
      <c r="H493" s="17" t="s">
        <v>131</v>
      </c>
      <c r="I493" s="18">
        <v>117</v>
      </c>
      <c r="J493" s="19">
        <v>40.950000000000003</v>
      </c>
    </row>
    <row r="494" spans="3:10" ht="20.149999999999999" customHeight="1" x14ac:dyDescent="0.35">
      <c r="C494" s="17" t="s">
        <v>26</v>
      </c>
      <c r="D494" s="16">
        <v>43678</v>
      </c>
      <c r="E494" s="16" t="s">
        <v>135</v>
      </c>
      <c r="F494" s="17" t="s">
        <v>133</v>
      </c>
      <c r="G494" s="17" t="s">
        <v>130</v>
      </c>
      <c r="H494" s="17" t="s">
        <v>131</v>
      </c>
      <c r="I494" s="18">
        <v>888</v>
      </c>
      <c r="J494" s="19">
        <v>150.96</v>
      </c>
    </row>
    <row r="495" spans="3:10" ht="20.149999999999999" customHeight="1" x14ac:dyDescent="0.35">
      <c r="C495" s="17" t="s">
        <v>26</v>
      </c>
      <c r="D495" s="16">
        <v>43678</v>
      </c>
      <c r="E495" s="16" t="s">
        <v>135</v>
      </c>
      <c r="F495" s="17" t="s">
        <v>136</v>
      </c>
      <c r="G495" s="17" t="s">
        <v>130</v>
      </c>
      <c r="H495" s="17" t="s">
        <v>131</v>
      </c>
      <c r="I495" s="18">
        <v>578</v>
      </c>
      <c r="J495" s="19">
        <v>260.10000000000002</v>
      </c>
    </row>
    <row r="496" spans="3:10" ht="20.149999999999999" customHeight="1" x14ac:dyDescent="0.35">
      <c r="C496" s="17" t="s">
        <v>26</v>
      </c>
      <c r="D496" s="16">
        <v>43678</v>
      </c>
      <c r="E496" s="16" t="s">
        <v>135</v>
      </c>
      <c r="F496" s="17" t="s">
        <v>133</v>
      </c>
      <c r="G496" s="17" t="s">
        <v>138</v>
      </c>
      <c r="H496" s="17" t="s">
        <v>131</v>
      </c>
      <c r="I496" s="18">
        <v>250</v>
      </c>
      <c r="J496" s="19">
        <v>87.5</v>
      </c>
    </row>
    <row r="497" spans="3:10" ht="20.149999999999999" customHeight="1" x14ac:dyDescent="0.35">
      <c r="C497" s="17" t="s">
        <v>26</v>
      </c>
      <c r="D497" s="16">
        <v>43678</v>
      </c>
      <c r="E497" s="16" t="s">
        <v>135</v>
      </c>
      <c r="F497" s="17" t="s">
        <v>129</v>
      </c>
      <c r="G497" s="17" t="s">
        <v>138</v>
      </c>
      <c r="H497" s="17" t="s">
        <v>131</v>
      </c>
      <c r="I497" s="18">
        <v>550</v>
      </c>
      <c r="J497" s="19">
        <v>220</v>
      </c>
    </row>
    <row r="498" spans="3:10" ht="20.149999999999999" customHeight="1" x14ac:dyDescent="0.35">
      <c r="C498" s="17" t="s">
        <v>26</v>
      </c>
      <c r="D498" s="16">
        <v>43678</v>
      </c>
      <c r="E498" s="16" t="s">
        <v>135</v>
      </c>
      <c r="F498" s="17" t="s">
        <v>136</v>
      </c>
      <c r="G498" s="17" t="s">
        <v>130</v>
      </c>
      <c r="H498" s="17" t="s">
        <v>137</v>
      </c>
      <c r="I498" s="18">
        <v>882</v>
      </c>
      <c r="J498" s="19">
        <v>564.48</v>
      </c>
    </row>
    <row r="499" spans="3:10" ht="20.149999999999999" customHeight="1" x14ac:dyDescent="0.35">
      <c r="C499" s="17" t="s">
        <v>26</v>
      </c>
      <c r="D499" s="16">
        <v>43678</v>
      </c>
      <c r="E499" s="16" t="s">
        <v>135</v>
      </c>
      <c r="F499" s="17" t="s">
        <v>129</v>
      </c>
      <c r="G499" s="17" t="s">
        <v>130</v>
      </c>
      <c r="H499" s="17" t="s">
        <v>137</v>
      </c>
      <c r="I499" s="18">
        <v>864</v>
      </c>
      <c r="J499" s="19">
        <v>622.08000000000004</v>
      </c>
    </row>
    <row r="500" spans="3:10" ht="20.149999999999999" customHeight="1" x14ac:dyDescent="0.35">
      <c r="C500" s="17" t="s">
        <v>26</v>
      </c>
      <c r="D500" s="16">
        <v>43678</v>
      </c>
      <c r="E500" s="16" t="s">
        <v>135</v>
      </c>
      <c r="F500" s="17" t="s">
        <v>133</v>
      </c>
      <c r="G500" s="17" t="s">
        <v>130</v>
      </c>
      <c r="H500" s="17" t="s">
        <v>137</v>
      </c>
      <c r="I500" s="18">
        <v>776</v>
      </c>
      <c r="J500" s="19">
        <v>139.68</v>
      </c>
    </row>
    <row r="501" spans="3:10" ht="20.149999999999999" customHeight="1" x14ac:dyDescent="0.35">
      <c r="C501" s="17" t="s">
        <v>26</v>
      </c>
      <c r="D501" s="16">
        <v>43678</v>
      </c>
      <c r="E501" s="16" t="s">
        <v>135</v>
      </c>
      <c r="F501" s="17" t="s">
        <v>139</v>
      </c>
      <c r="G501" s="17" t="s">
        <v>138</v>
      </c>
      <c r="H501" s="17" t="s">
        <v>137</v>
      </c>
      <c r="I501" s="18">
        <v>354</v>
      </c>
      <c r="J501" s="19">
        <v>99.119999999999976</v>
      </c>
    </row>
    <row r="502" spans="3:10" ht="20.149999999999999" customHeight="1" x14ac:dyDescent="0.35">
      <c r="C502" s="17" t="s">
        <v>26</v>
      </c>
      <c r="D502" s="16">
        <v>43678</v>
      </c>
      <c r="E502" s="16" t="s">
        <v>135</v>
      </c>
      <c r="F502" s="17" t="s">
        <v>139</v>
      </c>
      <c r="G502" s="17" t="s">
        <v>138</v>
      </c>
      <c r="H502" s="17" t="s">
        <v>137</v>
      </c>
      <c r="I502" s="18">
        <v>818</v>
      </c>
      <c r="J502" s="19">
        <v>409</v>
      </c>
    </row>
    <row r="503" spans="3:10" ht="20.149999999999999" customHeight="1" x14ac:dyDescent="0.35">
      <c r="C503" s="17" t="s">
        <v>26</v>
      </c>
      <c r="D503" s="16">
        <v>43678</v>
      </c>
      <c r="E503" s="16" t="s">
        <v>135</v>
      </c>
      <c r="F503" s="17" t="s">
        <v>129</v>
      </c>
      <c r="G503" s="17" t="s">
        <v>138</v>
      </c>
      <c r="H503" s="17" t="s">
        <v>137</v>
      </c>
      <c r="I503" s="18">
        <v>707</v>
      </c>
      <c r="J503" s="19">
        <v>176.75</v>
      </c>
    </row>
    <row r="504" spans="3:10" ht="20.149999999999999" customHeight="1" x14ac:dyDescent="0.35">
      <c r="C504" s="17" t="s">
        <v>26</v>
      </c>
      <c r="D504" s="16">
        <v>43678</v>
      </c>
      <c r="E504" s="16" t="s">
        <v>135</v>
      </c>
      <c r="F504" s="17" t="s">
        <v>133</v>
      </c>
      <c r="G504" s="17" t="s">
        <v>130</v>
      </c>
      <c r="H504" s="17" t="s">
        <v>132</v>
      </c>
      <c r="I504" s="18">
        <v>224</v>
      </c>
      <c r="J504" s="19">
        <v>190.4</v>
      </c>
    </row>
    <row r="505" spans="3:10" ht="20.149999999999999" customHeight="1" x14ac:dyDescent="0.35">
      <c r="C505" s="17" t="s">
        <v>26</v>
      </c>
      <c r="D505" s="16">
        <v>43678</v>
      </c>
      <c r="E505" s="16" t="s">
        <v>135</v>
      </c>
      <c r="F505" s="17" t="s">
        <v>136</v>
      </c>
      <c r="G505" s="17" t="s">
        <v>130</v>
      </c>
      <c r="H505" s="17" t="s">
        <v>132</v>
      </c>
      <c r="I505" s="18">
        <v>539</v>
      </c>
      <c r="J505" s="19">
        <v>280.27999999999997</v>
      </c>
    </row>
    <row r="506" spans="3:10" ht="20.149999999999999" customHeight="1" x14ac:dyDescent="0.35">
      <c r="C506" s="17" t="s">
        <v>26</v>
      </c>
      <c r="D506" s="16">
        <v>43678</v>
      </c>
      <c r="E506" s="16" t="s">
        <v>135</v>
      </c>
      <c r="F506" s="17" t="s">
        <v>139</v>
      </c>
      <c r="G506" s="17" t="s">
        <v>130</v>
      </c>
      <c r="H506" s="17" t="s">
        <v>131</v>
      </c>
      <c r="I506" s="18">
        <v>934</v>
      </c>
      <c r="J506" s="19">
        <v>887.3</v>
      </c>
    </row>
    <row r="507" spans="3:10" ht="20.149999999999999" customHeight="1" x14ac:dyDescent="0.35">
      <c r="C507" s="17" t="s">
        <v>26</v>
      </c>
      <c r="D507" s="16">
        <v>43678</v>
      </c>
      <c r="E507" s="16" t="s">
        <v>135</v>
      </c>
      <c r="F507" s="17" t="s">
        <v>133</v>
      </c>
      <c r="G507" s="17" t="s">
        <v>130</v>
      </c>
      <c r="H507" s="17" t="s">
        <v>131</v>
      </c>
      <c r="I507" s="18">
        <v>444</v>
      </c>
      <c r="J507" s="19">
        <v>79.92</v>
      </c>
    </row>
    <row r="508" spans="3:10" ht="20.149999999999999" customHeight="1" x14ac:dyDescent="0.35">
      <c r="C508" s="17" t="s">
        <v>26</v>
      </c>
      <c r="D508" s="16">
        <v>43678</v>
      </c>
      <c r="E508" s="16" t="s">
        <v>135</v>
      </c>
      <c r="F508" s="17" t="s">
        <v>129</v>
      </c>
      <c r="G508" s="17" t="s">
        <v>130</v>
      </c>
      <c r="H508" s="17" t="s">
        <v>131</v>
      </c>
      <c r="I508" s="18">
        <v>711</v>
      </c>
      <c r="J508" s="19">
        <v>213.30000000000004</v>
      </c>
    </row>
    <row r="509" spans="3:10" ht="20.149999999999999" customHeight="1" x14ac:dyDescent="0.35">
      <c r="C509" s="17" t="s">
        <v>26</v>
      </c>
      <c r="D509" s="16">
        <v>43678</v>
      </c>
      <c r="E509" s="16" t="s">
        <v>135</v>
      </c>
      <c r="F509" s="17" t="s">
        <v>139</v>
      </c>
      <c r="G509" s="17" t="s">
        <v>138</v>
      </c>
      <c r="H509" s="17" t="s">
        <v>131</v>
      </c>
      <c r="I509" s="18">
        <v>197</v>
      </c>
      <c r="J509" s="19">
        <v>141.83999999999997</v>
      </c>
    </row>
    <row r="510" spans="3:10" ht="20.149999999999999" customHeight="1" x14ac:dyDescent="0.35">
      <c r="C510" s="17" t="s">
        <v>26</v>
      </c>
      <c r="D510" s="16">
        <v>43678</v>
      </c>
      <c r="E510" s="16" t="s">
        <v>135</v>
      </c>
      <c r="F510" s="17" t="s">
        <v>136</v>
      </c>
      <c r="G510" s="17" t="s">
        <v>138</v>
      </c>
      <c r="H510" s="17" t="s">
        <v>131</v>
      </c>
      <c r="I510" s="18">
        <v>994</v>
      </c>
      <c r="J510" s="19">
        <v>0</v>
      </c>
    </row>
    <row r="511" spans="3:10" ht="20.149999999999999" customHeight="1" x14ac:dyDescent="0.35">
      <c r="C511" s="17" t="s">
        <v>26</v>
      </c>
      <c r="D511" s="16">
        <v>43678</v>
      </c>
      <c r="E511" s="16" t="s">
        <v>135</v>
      </c>
      <c r="F511" s="17" t="s">
        <v>139</v>
      </c>
      <c r="G511" s="17" t="s">
        <v>138</v>
      </c>
      <c r="H511" s="17" t="s">
        <v>131</v>
      </c>
      <c r="I511" s="18">
        <v>528</v>
      </c>
      <c r="J511" s="19">
        <v>95.04</v>
      </c>
    </row>
    <row r="512" spans="3:10" ht="20.149999999999999" customHeight="1" x14ac:dyDescent="0.35">
      <c r="C512" s="17" t="s">
        <v>26</v>
      </c>
      <c r="D512" s="16">
        <v>43678</v>
      </c>
      <c r="E512" s="16" t="s">
        <v>135</v>
      </c>
      <c r="F512" s="17" t="s">
        <v>133</v>
      </c>
      <c r="G512" s="17" t="s">
        <v>130</v>
      </c>
      <c r="H512" s="17" t="s">
        <v>134</v>
      </c>
      <c r="I512" s="18">
        <v>754</v>
      </c>
      <c r="J512" s="19">
        <v>361.92</v>
      </c>
    </row>
    <row r="513" spans="3:10" ht="20.149999999999999" customHeight="1" x14ac:dyDescent="0.35">
      <c r="C513" s="17" t="s">
        <v>26</v>
      </c>
      <c r="D513" s="16">
        <v>43678</v>
      </c>
      <c r="E513" s="16" t="s">
        <v>135</v>
      </c>
      <c r="F513" s="17" t="s">
        <v>129</v>
      </c>
      <c r="G513" s="17" t="s">
        <v>130</v>
      </c>
      <c r="H513" s="17" t="s">
        <v>134</v>
      </c>
      <c r="I513" s="18">
        <v>395</v>
      </c>
      <c r="J513" s="19">
        <v>284.39999999999998</v>
      </c>
    </row>
    <row r="514" spans="3:10" ht="20.149999999999999" customHeight="1" x14ac:dyDescent="0.35">
      <c r="C514" s="17" t="s">
        <v>26</v>
      </c>
      <c r="D514" s="16">
        <v>43678</v>
      </c>
      <c r="E514" s="16" t="s">
        <v>135</v>
      </c>
      <c r="F514" s="17" t="s">
        <v>139</v>
      </c>
      <c r="G514" s="17" t="s">
        <v>130</v>
      </c>
      <c r="H514" s="17" t="s">
        <v>134</v>
      </c>
      <c r="I514" s="18">
        <v>876</v>
      </c>
      <c r="J514" s="19">
        <v>157.68</v>
      </c>
    </row>
    <row r="515" spans="3:10" ht="20.149999999999999" customHeight="1" x14ac:dyDescent="0.35">
      <c r="C515" s="17" t="s">
        <v>26</v>
      </c>
      <c r="D515" s="16">
        <v>43678</v>
      </c>
      <c r="E515" s="16" t="s">
        <v>135</v>
      </c>
      <c r="F515" s="17" t="s">
        <v>136</v>
      </c>
      <c r="G515" s="17" t="s">
        <v>138</v>
      </c>
      <c r="H515" s="17" t="s">
        <v>134</v>
      </c>
      <c r="I515" s="18">
        <v>783</v>
      </c>
      <c r="J515" s="19">
        <v>657.72</v>
      </c>
    </row>
    <row r="516" spans="3:10" ht="20.149999999999999" customHeight="1" x14ac:dyDescent="0.35">
      <c r="C516" s="17" t="s">
        <v>26</v>
      </c>
      <c r="D516" s="16">
        <v>43678</v>
      </c>
      <c r="E516" s="16" t="s">
        <v>135</v>
      </c>
      <c r="F516" s="17" t="s">
        <v>133</v>
      </c>
      <c r="G516" s="17" t="s">
        <v>138</v>
      </c>
      <c r="H516" s="17" t="s">
        <v>134</v>
      </c>
      <c r="I516" s="18">
        <v>122</v>
      </c>
      <c r="J516" s="19">
        <v>54.9</v>
      </c>
    </row>
    <row r="517" spans="3:10" ht="20.149999999999999" customHeight="1" x14ac:dyDescent="0.35">
      <c r="C517" s="17" t="s">
        <v>26</v>
      </c>
      <c r="D517" s="16">
        <v>43678</v>
      </c>
      <c r="E517" s="16" t="s">
        <v>135</v>
      </c>
      <c r="F517" s="17" t="s">
        <v>129</v>
      </c>
      <c r="G517" s="17" t="s">
        <v>138</v>
      </c>
      <c r="H517" s="17" t="s">
        <v>134</v>
      </c>
      <c r="I517" s="18">
        <v>489</v>
      </c>
      <c r="J517" s="19">
        <v>332.52</v>
      </c>
    </row>
    <row r="518" spans="3:10" ht="20.149999999999999" customHeight="1" x14ac:dyDescent="0.35">
      <c r="C518" s="17" t="s">
        <v>26</v>
      </c>
      <c r="D518" s="16">
        <v>43678</v>
      </c>
      <c r="E518" s="16" t="s">
        <v>135</v>
      </c>
      <c r="F518" s="17" t="s">
        <v>139</v>
      </c>
      <c r="G518" s="17" t="s">
        <v>130</v>
      </c>
      <c r="H518" s="17" t="s">
        <v>137</v>
      </c>
      <c r="I518" s="18">
        <v>873</v>
      </c>
      <c r="J518" s="19">
        <v>392.85</v>
      </c>
    </row>
    <row r="519" spans="3:10" ht="20.149999999999999" customHeight="1" x14ac:dyDescent="0.35">
      <c r="C519" s="17" t="s">
        <v>26</v>
      </c>
      <c r="D519" s="16">
        <v>43678</v>
      </c>
      <c r="E519" s="16" t="s">
        <v>135</v>
      </c>
      <c r="F519" s="17" t="s">
        <v>133</v>
      </c>
      <c r="G519" s="17" t="s">
        <v>130</v>
      </c>
      <c r="H519" s="17" t="s">
        <v>137</v>
      </c>
      <c r="I519" s="18">
        <v>560</v>
      </c>
      <c r="J519" s="19">
        <v>313.59999999999997</v>
      </c>
    </row>
    <row r="520" spans="3:10" ht="20.149999999999999" customHeight="1" x14ac:dyDescent="0.35">
      <c r="C520" s="17" t="s">
        <v>26</v>
      </c>
      <c r="D520" s="16">
        <v>43678</v>
      </c>
      <c r="E520" s="16" t="s">
        <v>135</v>
      </c>
      <c r="F520" s="17" t="s">
        <v>139</v>
      </c>
      <c r="G520" s="17" t="s">
        <v>130</v>
      </c>
      <c r="H520" s="17" t="s">
        <v>137</v>
      </c>
      <c r="I520" s="18">
        <v>337</v>
      </c>
      <c r="J520" s="19">
        <v>195.46</v>
      </c>
    </row>
    <row r="521" spans="3:10" ht="20.149999999999999" customHeight="1" x14ac:dyDescent="0.35">
      <c r="C521" s="17" t="s">
        <v>26</v>
      </c>
      <c r="D521" s="16">
        <v>43678</v>
      </c>
      <c r="E521" s="16" t="s">
        <v>135</v>
      </c>
      <c r="F521" s="17" t="s">
        <v>133</v>
      </c>
      <c r="G521" s="17" t="s">
        <v>138</v>
      </c>
      <c r="H521" s="17" t="s">
        <v>137</v>
      </c>
      <c r="I521" s="18">
        <v>504</v>
      </c>
      <c r="J521" s="19">
        <v>60.480000000000011</v>
      </c>
    </row>
    <row r="522" spans="3:10" ht="20.149999999999999" customHeight="1" x14ac:dyDescent="0.35">
      <c r="C522" s="17" t="s">
        <v>26</v>
      </c>
      <c r="D522" s="16">
        <v>43678</v>
      </c>
      <c r="E522" s="16" t="s">
        <v>135</v>
      </c>
      <c r="F522" s="17" t="s">
        <v>129</v>
      </c>
      <c r="G522" s="17" t="s">
        <v>138</v>
      </c>
      <c r="H522" s="17" t="s">
        <v>137</v>
      </c>
      <c r="I522" s="18">
        <v>833</v>
      </c>
      <c r="J522" s="19">
        <v>399.84</v>
      </c>
    </row>
    <row r="523" spans="3:10" ht="20.149999999999999" customHeight="1" x14ac:dyDescent="0.35">
      <c r="C523" s="17" t="s">
        <v>26</v>
      </c>
      <c r="D523" s="16">
        <v>43678</v>
      </c>
      <c r="E523" s="16" t="s">
        <v>135</v>
      </c>
      <c r="F523" s="17" t="s">
        <v>136</v>
      </c>
      <c r="G523" s="17" t="s">
        <v>138</v>
      </c>
      <c r="H523" s="17" t="s">
        <v>137</v>
      </c>
      <c r="I523" s="18">
        <v>432</v>
      </c>
      <c r="J523" s="19">
        <v>181.44</v>
      </c>
    </row>
    <row r="524" spans="3:10" ht="20.149999999999999" customHeight="1" x14ac:dyDescent="0.35">
      <c r="C524" s="17" t="s">
        <v>26</v>
      </c>
      <c r="D524" s="16">
        <v>43678</v>
      </c>
      <c r="E524" s="16" t="s">
        <v>135</v>
      </c>
      <c r="F524" s="17" t="s">
        <v>139</v>
      </c>
      <c r="G524" s="17" t="s">
        <v>130</v>
      </c>
      <c r="H524" s="17" t="s">
        <v>132</v>
      </c>
      <c r="I524" s="18">
        <v>103</v>
      </c>
      <c r="J524" s="19">
        <v>100.94000000000001</v>
      </c>
    </row>
    <row r="525" spans="3:10" ht="20.149999999999999" customHeight="1" x14ac:dyDescent="0.35">
      <c r="C525" s="17" t="s">
        <v>26</v>
      </c>
      <c r="D525" s="16">
        <v>43678</v>
      </c>
      <c r="E525" s="16" t="s">
        <v>135</v>
      </c>
      <c r="F525" s="17" t="s">
        <v>129</v>
      </c>
      <c r="G525" s="17" t="s">
        <v>130</v>
      </c>
      <c r="H525" s="17" t="s">
        <v>132</v>
      </c>
      <c r="I525" s="18">
        <v>649</v>
      </c>
      <c r="J525" s="19">
        <v>77.88</v>
      </c>
    </row>
    <row r="526" spans="3:10" ht="20.149999999999999" customHeight="1" x14ac:dyDescent="0.35">
      <c r="C526" s="17" t="s">
        <v>27</v>
      </c>
      <c r="D526" s="16">
        <v>43709</v>
      </c>
      <c r="E526" s="16" t="s">
        <v>135</v>
      </c>
      <c r="F526" s="17" t="s">
        <v>129</v>
      </c>
      <c r="G526" s="17" t="s">
        <v>130</v>
      </c>
      <c r="H526" s="17" t="s">
        <v>131</v>
      </c>
      <c r="I526" s="18">
        <v>108</v>
      </c>
      <c r="J526" s="19">
        <v>86.4</v>
      </c>
    </row>
    <row r="527" spans="3:10" ht="20.149999999999999" customHeight="1" x14ac:dyDescent="0.35">
      <c r="C527" s="17" t="s">
        <v>27</v>
      </c>
      <c r="D527" s="16">
        <v>43709</v>
      </c>
      <c r="E527" s="16" t="s">
        <v>135</v>
      </c>
      <c r="F527" s="17" t="s">
        <v>139</v>
      </c>
      <c r="G527" s="17" t="s">
        <v>130</v>
      </c>
      <c r="H527" s="17" t="s">
        <v>134</v>
      </c>
      <c r="I527" s="18">
        <v>766</v>
      </c>
      <c r="J527" s="19">
        <v>114.90000000000002</v>
      </c>
    </row>
    <row r="528" spans="3:10" ht="20.149999999999999" customHeight="1" x14ac:dyDescent="0.35">
      <c r="C528" s="17" t="s">
        <v>27</v>
      </c>
      <c r="D528" s="16">
        <v>43709</v>
      </c>
      <c r="E528" s="16" t="s">
        <v>135</v>
      </c>
      <c r="F528" s="17" t="s">
        <v>129</v>
      </c>
      <c r="G528" s="17" t="s">
        <v>130</v>
      </c>
      <c r="H528" s="17" t="s">
        <v>134</v>
      </c>
      <c r="I528" s="18">
        <v>693</v>
      </c>
      <c r="J528" s="19">
        <v>20.79</v>
      </c>
    </row>
    <row r="529" spans="3:10" ht="20.149999999999999" customHeight="1" x14ac:dyDescent="0.35">
      <c r="C529" s="17" t="s">
        <v>27</v>
      </c>
      <c r="D529" s="16">
        <v>43709</v>
      </c>
      <c r="E529" s="16" t="s">
        <v>135</v>
      </c>
      <c r="F529" s="17" t="s">
        <v>133</v>
      </c>
      <c r="G529" s="17" t="s">
        <v>130</v>
      </c>
      <c r="H529" s="17" t="s">
        <v>134</v>
      </c>
      <c r="I529" s="18">
        <v>840</v>
      </c>
      <c r="J529" s="19">
        <v>672</v>
      </c>
    </row>
    <row r="530" spans="3:10" ht="20.149999999999999" customHeight="1" x14ac:dyDescent="0.35">
      <c r="C530" s="17" t="s">
        <v>27</v>
      </c>
      <c r="D530" s="16">
        <v>43709</v>
      </c>
      <c r="E530" s="16" t="s">
        <v>135</v>
      </c>
      <c r="F530" s="17" t="s">
        <v>136</v>
      </c>
      <c r="G530" s="17" t="s">
        <v>138</v>
      </c>
      <c r="H530" s="17" t="s">
        <v>134</v>
      </c>
      <c r="I530" s="18">
        <v>371</v>
      </c>
      <c r="J530" s="19">
        <v>278.25</v>
      </c>
    </row>
    <row r="531" spans="3:10" ht="20.149999999999999" customHeight="1" x14ac:dyDescent="0.35">
      <c r="C531" s="17" t="s">
        <v>27</v>
      </c>
      <c r="D531" s="16">
        <v>43709</v>
      </c>
      <c r="E531" s="16" t="s">
        <v>135</v>
      </c>
      <c r="F531" s="17" t="s">
        <v>129</v>
      </c>
      <c r="G531" s="17" t="s">
        <v>138</v>
      </c>
      <c r="H531" s="17" t="s">
        <v>134</v>
      </c>
      <c r="I531" s="18">
        <v>847</v>
      </c>
      <c r="J531" s="19">
        <v>575.96</v>
      </c>
    </row>
    <row r="532" spans="3:10" ht="20.149999999999999" customHeight="1" x14ac:dyDescent="0.35">
      <c r="C532" s="17" t="s">
        <v>27</v>
      </c>
      <c r="D532" s="16">
        <v>43709</v>
      </c>
      <c r="E532" s="16" t="s">
        <v>135</v>
      </c>
      <c r="F532" s="17" t="s">
        <v>139</v>
      </c>
      <c r="G532" s="17" t="s">
        <v>138</v>
      </c>
      <c r="H532" s="17" t="s">
        <v>134</v>
      </c>
      <c r="I532" s="18">
        <v>153</v>
      </c>
      <c r="J532" s="19">
        <v>91.8</v>
      </c>
    </row>
    <row r="533" spans="3:10" ht="20.149999999999999" customHeight="1" x14ac:dyDescent="0.35">
      <c r="C533" s="17" t="s">
        <v>27</v>
      </c>
      <c r="D533" s="16">
        <v>43709</v>
      </c>
      <c r="E533" s="16" t="s">
        <v>135</v>
      </c>
      <c r="F533" s="17" t="s">
        <v>136</v>
      </c>
      <c r="G533" s="17" t="s">
        <v>130</v>
      </c>
      <c r="H533" s="17" t="s">
        <v>137</v>
      </c>
      <c r="I533" s="18">
        <v>963</v>
      </c>
      <c r="J533" s="19">
        <v>616.32000000000005</v>
      </c>
    </row>
    <row r="534" spans="3:10" ht="20.149999999999999" customHeight="1" x14ac:dyDescent="0.35">
      <c r="C534" s="17" t="s">
        <v>27</v>
      </c>
      <c r="D534" s="16">
        <v>43709</v>
      </c>
      <c r="E534" s="16" t="s">
        <v>135</v>
      </c>
      <c r="F534" s="17" t="s">
        <v>129</v>
      </c>
      <c r="G534" s="17" t="s">
        <v>130</v>
      </c>
      <c r="H534" s="17" t="s">
        <v>137</v>
      </c>
      <c r="I534" s="18">
        <v>466</v>
      </c>
      <c r="J534" s="19">
        <v>205.04</v>
      </c>
    </row>
    <row r="535" spans="3:10" ht="20.149999999999999" customHeight="1" x14ac:dyDescent="0.35">
      <c r="C535" s="17" t="s">
        <v>27</v>
      </c>
      <c r="D535" s="16">
        <v>43709</v>
      </c>
      <c r="E535" s="16" t="s">
        <v>135</v>
      </c>
      <c r="F535" s="17" t="s">
        <v>133</v>
      </c>
      <c r="G535" s="17" t="s">
        <v>130</v>
      </c>
      <c r="H535" s="17" t="s">
        <v>137</v>
      </c>
      <c r="I535" s="18">
        <v>891</v>
      </c>
      <c r="J535" s="19">
        <v>525.69000000000005</v>
      </c>
    </row>
    <row r="536" spans="3:10" ht="20.149999999999999" customHeight="1" x14ac:dyDescent="0.35">
      <c r="C536" s="17" t="s">
        <v>27</v>
      </c>
      <c r="D536" s="16">
        <v>43709</v>
      </c>
      <c r="E536" s="16" t="s">
        <v>135</v>
      </c>
      <c r="F536" s="17" t="s">
        <v>139</v>
      </c>
      <c r="G536" s="17" t="s">
        <v>138</v>
      </c>
      <c r="H536" s="17" t="s">
        <v>137</v>
      </c>
      <c r="I536" s="18">
        <v>782</v>
      </c>
      <c r="J536" s="19">
        <v>445.74000000000007</v>
      </c>
    </row>
    <row r="537" spans="3:10" ht="20.149999999999999" customHeight="1" x14ac:dyDescent="0.35">
      <c r="C537" s="17" t="s">
        <v>27</v>
      </c>
      <c r="D537" s="16">
        <v>43709</v>
      </c>
      <c r="E537" s="16" t="s">
        <v>135</v>
      </c>
      <c r="F537" s="17" t="s">
        <v>139</v>
      </c>
      <c r="G537" s="17" t="s">
        <v>138</v>
      </c>
      <c r="H537" s="17" t="s">
        <v>137</v>
      </c>
      <c r="I537" s="18">
        <v>828</v>
      </c>
      <c r="J537" s="19">
        <v>0</v>
      </c>
    </row>
    <row r="538" spans="3:10" ht="20.149999999999999" customHeight="1" x14ac:dyDescent="0.35">
      <c r="C538" s="17" t="s">
        <v>27</v>
      </c>
      <c r="D538" s="16">
        <v>43709</v>
      </c>
      <c r="E538" s="16" t="s">
        <v>135</v>
      </c>
      <c r="F538" s="17" t="s">
        <v>129</v>
      </c>
      <c r="G538" s="17" t="s">
        <v>138</v>
      </c>
      <c r="H538" s="17" t="s">
        <v>137</v>
      </c>
      <c r="I538" s="18">
        <v>316</v>
      </c>
      <c r="J538" s="19">
        <v>0</v>
      </c>
    </row>
    <row r="539" spans="3:10" ht="20.149999999999999" customHeight="1" x14ac:dyDescent="0.35">
      <c r="C539" s="17" t="s">
        <v>27</v>
      </c>
      <c r="D539" s="16">
        <v>43709</v>
      </c>
      <c r="E539" s="16" t="s">
        <v>135</v>
      </c>
      <c r="F539" s="17" t="s">
        <v>133</v>
      </c>
      <c r="G539" s="17" t="s">
        <v>130</v>
      </c>
      <c r="H539" s="17" t="s">
        <v>132</v>
      </c>
      <c r="I539" s="18">
        <v>100</v>
      </c>
      <c r="J539" s="19">
        <v>56.999999999999993</v>
      </c>
    </row>
    <row r="540" spans="3:10" ht="20.149999999999999" customHeight="1" x14ac:dyDescent="0.35">
      <c r="C540" s="17" t="s">
        <v>27</v>
      </c>
      <c r="D540" s="16">
        <v>43709</v>
      </c>
      <c r="E540" s="16" t="s">
        <v>135</v>
      </c>
      <c r="F540" s="17" t="s">
        <v>136</v>
      </c>
      <c r="G540" s="17" t="s">
        <v>130</v>
      </c>
      <c r="H540" s="17" t="s">
        <v>132</v>
      </c>
      <c r="I540" s="18">
        <v>125</v>
      </c>
      <c r="J540" s="19">
        <v>5</v>
      </c>
    </row>
    <row r="541" spans="3:10" ht="20.149999999999999" customHeight="1" x14ac:dyDescent="0.35">
      <c r="C541" s="17" t="s">
        <v>27</v>
      </c>
      <c r="D541" s="16">
        <v>43709</v>
      </c>
      <c r="E541" s="16" t="s">
        <v>135</v>
      </c>
      <c r="F541" s="17" t="s">
        <v>139</v>
      </c>
      <c r="G541" s="17" t="s">
        <v>130</v>
      </c>
      <c r="H541" s="17" t="s">
        <v>131</v>
      </c>
      <c r="I541" s="18">
        <v>231</v>
      </c>
      <c r="J541" s="19">
        <v>219.45</v>
      </c>
    </row>
    <row r="542" spans="3:10" ht="20.149999999999999" customHeight="1" x14ac:dyDescent="0.35">
      <c r="C542" s="17" t="s">
        <v>27</v>
      </c>
      <c r="D542" s="16">
        <v>43709</v>
      </c>
      <c r="E542" s="16" t="s">
        <v>135</v>
      </c>
      <c r="F542" s="17" t="s">
        <v>133</v>
      </c>
      <c r="G542" s="17" t="s">
        <v>130</v>
      </c>
      <c r="H542" s="17" t="s">
        <v>131</v>
      </c>
      <c r="I542" s="18">
        <v>767</v>
      </c>
      <c r="J542" s="19">
        <v>276.12</v>
      </c>
    </row>
    <row r="543" spans="3:10" ht="20.149999999999999" customHeight="1" x14ac:dyDescent="0.35">
      <c r="C543" s="17" t="s">
        <v>27</v>
      </c>
      <c r="D543" s="16">
        <v>43709</v>
      </c>
      <c r="E543" s="16" t="s">
        <v>135</v>
      </c>
      <c r="F543" s="17" t="s">
        <v>129</v>
      </c>
      <c r="G543" s="17" t="s">
        <v>130</v>
      </c>
      <c r="H543" s="17" t="s">
        <v>131</v>
      </c>
      <c r="I543" s="18">
        <v>415</v>
      </c>
      <c r="J543" s="19">
        <v>124.50000000000001</v>
      </c>
    </row>
    <row r="544" spans="3:10" ht="20.149999999999999" customHeight="1" x14ac:dyDescent="0.35">
      <c r="C544" s="17" t="s">
        <v>27</v>
      </c>
      <c r="D544" s="16">
        <v>43709</v>
      </c>
      <c r="E544" s="16" t="s">
        <v>135</v>
      </c>
      <c r="F544" s="17" t="s">
        <v>139</v>
      </c>
      <c r="G544" s="17" t="s">
        <v>138</v>
      </c>
      <c r="H544" s="17" t="s">
        <v>131</v>
      </c>
      <c r="I544" s="18">
        <v>792</v>
      </c>
      <c r="J544" s="19">
        <v>625.67999999999995</v>
      </c>
    </row>
    <row r="545" spans="3:10" ht="20.149999999999999" customHeight="1" x14ac:dyDescent="0.35">
      <c r="C545" s="17" t="s">
        <v>27</v>
      </c>
      <c r="D545" s="16">
        <v>43709</v>
      </c>
      <c r="E545" s="16" t="s">
        <v>135</v>
      </c>
      <c r="F545" s="17" t="s">
        <v>136</v>
      </c>
      <c r="G545" s="17" t="s">
        <v>138</v>
      </c>
      <c r="H545" s="17" t="s">
        <v>131</v>
      </c>
      <c r="I545" s="18">
        <v>493</v>
      </c>
      <c r="J545" s="19">
        <v>0</v>
      </c>
    </row>
    <row r="546" spans="3:10" ht="20.149999999999999" customHeight="1" x14ac:dyDescent="0.35">
      <c r="C546" s="17" t="s">
        <v>27</v>
      </c>
      <c r="D546" s="16">
        <v>43709</v>
      </c>
      <c r="E546" s="16" t="s">
        <v>135</v>
      </c>
      <c r="F546" s="17" t="s">
        <v>139</v>
      </c>
      <c r="G546" s="17" t="s">
        <v>138</v>
      </c>
      <c r="H546" s="17" t="s">
        <v>131</v>
      </c>
      <c r="I546" s="18">
        <v>157</v>
      </c>
      <c r="J546" s="19">
        <v>113.04</v>
      </c>
    </row>
    <row r="547" spans="3:10" ht="20.149999999999999" customHeight="1" x14ac:dyDescent="0.35">
      <c r="C547" s="17" t="s">
        <v>27</v>
      </c>
      <c r="D547" s="16">
        <v>43709</v>
      </c>
      <c r="E547" s="16" t="s">
        <v>135</v>
      </c>
      <c r="F547" s="17" t="s">
        <v>133</v>
      </c>
      <c r="G547" s="17" t="s">
        <v>130</v>
      </c>
      <c r="H547" s="17" t="s">
        <v>134</v>
      </c>
      <c r="I547" s="18">
        <v>490</v>
      </c>
      <c r="J547" s="19">
        <v>352.8</v>
      </c>
    </row>
    <row r="548" spans="3:10" ht="20.149999999999999" customHeight="1" x14ac:dyDescent="0.35">
      <c r="C548" s="17" t="s">
        <v>27</v>
      </c>
      <c r="D548" s="16">
        <v>43709</v>
      </c>
      <c r="E548" s="16" t="s">
        <v>135</v>
      </c>
      <c r="F548" s="17" t="s">
        <v>129</v>
      </c>
      <c r="G548" s="17" t="s">
        <v>130</v>
      </c>
      <c r="H548" s="17" t="s">
        <v>134</v>
      </c>
      <c r="I548" s="18">
        <v>361</v>
      </c>
      <c r="J548" s="19">
        <v>158.84</v>
      </c>
    </row>
    <row r="549" spans="3:10" ht="20.149999999999999" customHeight="1" x14ac:dyDescent="0.35">
      <c r="C549" s="17" t="s">
        <v>27</v>
      </c>
      <c r="D549" s="16">
        <v>43709</v>
      </c>
      <c r="E549" s="16" t="s">
        <v>135</v>
      </c>
      <c r="F549" s="17" t="s">
        <v>139</v>
      </c>
      <c r="G549" s="17" t="s">
        <v>130</v>
      </c>
      <c r="H549" s="17" t="s">
        <v>134</v>
      </c>
      <c r="I549" s="18">
        <v>327</v>
      </c>
      <c r="J549" s="19">
        <v>117.72</v>
      </c>
    </row>
    <row r="550" spans="3:10" ht="20.149999999999999" customHeight="1" x14ac:dyDescent="0.35">
      <c r="C550" s="17" t="s">
        <v>27</v>
      </c>
      <c r="D550" s="16">
        <v>43709</v>
      </c>
      <c r="E550" s="16" t="s">
        <v>135</v>
      </c>
      <c r="F550" s="17" t="s">
        <v>136</v>
      </c>
      <c r="G550" s="17" t="s">
        <v>138</v>
      </c>
      <c r="H550" s="17" t="s">
        <v>134</v>
      </c>
      <c r="I550" s="18">
        <v>329</v>
      </c>
      <c r="J550" s="19">
        <v>250.04</v>
      </c>
    </row>
    <row r="551" spans="3:10" ht="20.149999999999999" customHeight="1" x14ac:dyDescent="0.35">
      <c r="C551" s="17" t="s">
        <v>27</v>
      </c>
      <c r="D551" s="16">
        <v>43709</v>
      </c>
      <c r="E551" s="16" t="s">
        <v>135</v>
      </c>
      <c r="F551" s="17" t="s">
        <v>133</v>
      </c>
      <c r="G551" s="17" t="s">
        <v>138</v>
      </c>
      <c r="H551" s="17" t="s">
        <v>134</v>
      </c>
      <c r="I551" s="18">
        <v>850</v>
      </c>
      <c r="J551" s="19">
        <v>323</v>
      </c>
    </row>
    <row r="552" spans="3:10" ht="20.149999999999999" customHeight="1" x14ac:dyDescent="0.35">
      <c r="C552" s="17" t="s">
        <v>27</v>
      </c>
      <c r="D552" s="16">
        <v>43709</v>
      </c>
      <c r="E552" s="16" t="s">
        <v>135</v>
      </c>
      <c r="F552" s="17" t="s">
        <v>129</v>
      </c>
      <c r="G552" s="17" t="s">
        <v>138</v>
      </c>
      <c r="H552" s="17" t="s">
        <v>134</v>
      </c>
      <c r="I552" s="18">
        <v>433</v>
      </c>
      <c r="J552" s="19">
        <v>303.10000000000002</v>
      </c>
    </row>
    <row r="553" spans="3:10" ht="20.149999999999999" customHeight="1" x14ac:dyDescent="0.35">
      <c r="C553" s="17" t="s">
        <v>27</v>
      </c>
      <c r="D553" s="16">
        <v>43709</v>
      </c>
      <c r="E553" s="16" t="s">
        <v>135</v>
      </c>
      <c r="F553" s="17" t="s">
        <v>139</v>
      </c>
      <c r="G553" s="17" t="s">
        <v>130</v>
      </c>
      <c r="H553" s="17" t="s">
        <v>137</v>
      </c>
      <c r="I553" s="18">
        <v>751</v>
      </c>
      <c r="J553" s="19">
        <v>435.58</v>
      </c>
    </row>
    <row r="554" spans="3:10" ht="20.149999999999999" customHeight="1" x14ac:dyDescent="0.35">
      <c r="C554" s="17" t="s">
        <v>27</v>
      </c>
      <c r="D554" s="16">
        <v>43709</v>
      </c>
      <c r="E554" s="16" t="s">
        <v>135</v>
      </c>
      <c r="F554" s="17" t="s">
        <v>133</v>
      </c>
      <c r="G554" s="17" t="s">
        <v>130</v>
      </c>
      <c r="H554" s="17" t="s">
        <v>137</v>
      </c>
      <c r="I554" s="18">
        <v>961</v>
      </c>
      <c r="J554" s="19">
        <v>403.62</v>
      </c>
    </row>
    <row r="555" spans="3:10" ht="20.149999999999999" customHeight="1" x14ac:dyDescent="0.35">
      <c r="C555" s="17" t="s">
        <v>27</v>
      </c>
      <c r="D555" s="16">
        <v>43709</v>
      </c>
      <c r="E555" s="16" t="s">
        <v>135</v>
      </c>
      <c r="F555" s="17" t="s">
        <v>139</v>
      </c>
      <c r="G555" s="17" t="s">
        <v>130</v>
      </c>
      <c r="H555" s="17" t="s">
        <v>137</v>
      </c>
      <c r="I555" s="18">
        <v>857</v>
      </c>
      <c r="J555" s="19">
        <v>257.10000000000002</v>
      </c>
    </row>
    <row r="556" spans="3:10" ht="20.149999999999999" customHeight="1" x14ac:dyDescent="0.35">
      <c r="C556" s="17" t="s">
        <v>27</v>
      </c>
      <c r="D556" s="16">
        <v>43709</v>
      </c>
      <c r="E556" s="16" t="s">
        <v>135</v>
      </c>
      <c r="F556" s="17" t="s">
        <v>133</v>
      </c>
      <c r="G556" s="17" t="s">
        <v>138</v>
      </c>
      <c r="H556" s="17" t="s">
        <v>137</v>
      </c>
      <c r="I556" s="18">
        <v>693</v>
      </c>
      <c r="J556" s="19">
        <v>55.44</v>
      </c>
    </row>
    <row r="557" spans="3:10" ht="20.149999999999999" customHeight="1" x14ac:dyDescent="0.35">
      <c r="C557" s="17" t="s">
        <v>27</v>
      </c>
      <c r="D557" s="16">
        <v>43709</v>
      </c>
      <c r="E557" s="16" t="s">
        <v>135</v>
      </c>
      <c r="F557" s="17" t="s">
        <v>129</v>
      </c>
      <c r="G557" s="17" t="s">
        <v>138</v>
      </c>
      <c r="H557" s="17" t="s">
        <v>137</v>
      </c>
      <c r="I557" s="18">
        <v>429</v>
      </c>
      <c r="J557" s="19">
        <v>205.92</v>
      </c>
    </row>
    <row r="558" spans="3:10" ht="20.149999999999999" customHeight="1" x14ac:dyDescent="0.35">
      <c r="C558" s="17" t="s">
        <v>27</v>
      </c>
      <c r="D558" s="16">
        <v>43709</v>
      </c>
      <c r="E558" s="16" t="s">
        <v>135</v>
      </c>
      <c r="F558" s="17" t="s">
        <v>136</v>
      </c>
      <c r="G558" s="17" t="s">
        <v>138</v>
      </c>
      <c r="H558" s="17" t="s">
        <v>137</v>
      </c>
      <c r="I558" s="18">
        <v>657</v>
      </c>
      <c r="J558" s="19">
        <v>275.94</v>
      </c>
    </row>
    <row r="559" spans="3:10" ht="20.149999999999999" customHeight="1" x14ac:dyDescent="0.35">
      <c r="C559" s="17" t="s">
        <v>27</v>
      </c>
      <c r="D559" s="16">
        <v>43709</v>
      </c>
      <c r="E559" s="16" t="s">
        <v>135</v>
      </c>
      <c r="F559" s="17" t="s">
        <v>139</v>
      </c>
      <c r="G559" s="17" t="s">
        <v>130</v>
      </c>
      <c r="H559" s="17" t="s">
        <v>132</v>
      </c>
      <c r="I559" s="18">
        <v>719</v>
      </c>
      <c r="J559" s="19">
        <v>352.31000000000006</v>
      </c>
    </row>
    <row r="560" spans="3:10" ht="20.149999999999999" customHeight="1" x14ac:dyDescent="0.35">
      <c r="C560" s="17" t="s">
        <v>27</v>
      </c>
      <c r="D560" s="16">
        <v>43709</v>
      </c>
      <c r="E560" s="16" t="s">
        <v>135</v>
      </c>
      <c r="F560" s="17" t="s">
        <v>129</v>
      </c>
      <c r="G560" s="17" t="s">
        <v>130</v>
      </c>
      <c r="H560" s="17" t="s">
        <v>132</v>
      </c>
      <c r="I560" s="18">
        <v>768</v>
      </c>
      <c r="J560" s="19">
        <v>691.2</v>
      </c>
    </row>
    <row r="561" spans="3:10" ht="20.149999999999999" customHeight="1" x14ac:dyDescent="0.35">
      <c r="C561" s="17" t="s">
        <v>28</v>
      </c>
      <c r="D561" s="16">
        <v>43739</v>
      </c>
      <c r="E561" s="16" t="s">
        <v>135</v>
      </c>
      <c r="F561" s="17" t="s">
        <v>129</v>
      </c>
      <c r="G561" s="17" t="s">
        <v>130</v>
      </c>
      <c r="H561" s="17" t="s">
        <v>131</v>
      </c>
      <c r="I561" s="18">
        <v>983</v>
      </c>
      <c r="J561" s="19">
        <v>245.75</v>
      </c>
    </row>
    <row r="562" spans="3:10" ht="20.149999999999999" customHeight="1" x14ac:dyDescent="0.35">
      <c r="C562" s="17" t="s">
        <v>28</v>
      </c>
      <c r="D562" s="16">
        <v>43739</v>
      </c>
      <c r="E562" s="16" t="s">
        <v>135</v>
      </c>
      <c r="F562" s="17" t="s">
        <v>133</v>
      </c>
      <c r="G562" s="17" t="s">
        <v>130</v>
      </c>
      <c r="H562" s="17" t="s">
        <v>131</v>
      </c>
      <c r="I562" s="18">
        <v>803</v>
      </c>
      <c r="J562" s="19">
        <v>136.51</v>
      </c>
    </row>
    <row r="563" spans="3:10" ht="20.149999999999999" customHeight="1" x14ac:dyDescent="0.35">
      <c r="C563" s="17" t="s">
        <v>28</v>
      </c>
      <c r="D563" s="16">
        <v>43739</v>
      </c>
      <c r="E563" s="16" t="s">
        <v>135</v>
      </c>
      <c r="F563" s="17" t="s">
        <v>136</v>
      </c>
      <c r="G563" s="17" t="s">
        <v>130</v>
      </c>
      <c r="H563" s="17" t="s">
        <v>131</v>
      </c>
      <c r="I563" s="18">
        <v>535</v>
      </c>
      <c r="J563" s="19">
        <v>406.6</v>
      </c>
    </row>
    <row r="564" spans="3:10" ht="20.149999999999999" customHeight="1" x14ac:dyDescent="0.35">
      <c r="C564" s="17" t="s">
        <v>28</v>
      </c>
      <c r="D564" s="16">
        <v>43739</v>
      </c>
      <c r="E564" s="16" t="s">
        <v>135</v>
      </c>
      <c r="F564" s="17" t="s">
        <v>133</v>
      </c>
      <c r="G564" s="17" t="s">
        <v>138</v>
      </c>
      <c r="H564" s="17" t="s">
        <v>131</v>
      </c>
      <c r="I564" s="18">
        <v>674</v>
      </c>
      <c r="J564" s="19">
        <v>6.74</v>
      </c>
    </row>
    <row r="565" spans="3:10" ht="20.149999999999999" customHeight="1" x14ac:dyDescent="0.35">
      <c r="C565" s="17" t="s">
        <v>28</v>
      </c>
      <c r="D565" s="16">
        <v>43739</v>
      </c>
      <c r="E565" s="16" t="s">
        <v>135</v>
      </c>
      <c r="F565" s="17" t="s">
        <v>129</v>
      </c>
      <c r="G565" s="17" t="s">
        <v>138</v>
      </c>
      <c r="H565" s="17" t="s">
        <v>131</v>
      </c>
      <c r="I565" s="18">
        <v>462</v>
      </c>
      <c r="J565" s="19">
        <v>184.8</v>
      </c>
    </row>
    <row r="566" spans="3:10" ht="20.149999999999999" customHeight="1" x14ac:dyDescent="0.35">
      <c r="C566" s="17" t="s">
        <v>28</v>
      </c>
      <c r="D566" s="16">
        <v>43739</v>
      </c>
      <c r="E566" s="16" t="s">
        <v>135</v>
      </c>
      <c r="F566" s="17" t="s">
        <v>139</v>
      </c>
      <c r="G566" s="17" t="s">
        <v>138</v>
      </c>
      <c r="H566" s="17" t="s">
        <v>131</v>
      </c>
      <c r="I566" s="18">
        <v>941</v>
      </c>
      <c r="J566" s="19">
        <v>715.16</v>
      </c>
    </row>
    <row r="567" spans="3:10" ht="20.149999999999999" customHeight="1" x14ac:dyDescent="0.35">
      <c r="C567" s="17" t="s">
        <v>28</v>
      </c>
      <c r="D567" s="16">
        <v>43739</v>
      </c>
      <c r="E567" s="16" t="s">
        <v>135</v>
      </c>
      <c r="F567" s="17" t="s">
        <v>139</v>
      </c>
      <c r="G567" s="17" t="s">
        <v>130</v>
      </c>
      <c r="H567" s="17" t="s">
        <v>134</v>
      </c>
      <c r="I567" s="18">
        <v>990</v>
      </c>
      <c r="J567" s="19">
        <v>247.5</v>
      </c>
    </row>
    <row r="568" spans="3:10" ht="20.149999999999999" customHeight="1" x14ac:dyDescent="0.35">
      <c r="C568" s="17" t="s">
        <v>28</v>
      </c>
      <c r="D568" s="16">
        <v>43739</v>
      </c>
      <c r="E568" s="16" t="s">
        <v>135</v>
      </c>
      <c r="F568" s="17" t="s">
        <v>129</v>
      </c>
      <c r="G568" s="17" t="s">
        <v>130</v>
      </c>
      <c r="H568" s="17" t="s">
        <v>134</v>
      </c>
      <c r="I568" s="18">
        <v>954</v>
      </c>
      <c r="J568" s="19">
        <v>9.5399999999999991</v>
      </c>
    </row>
    <row r="569" spans="3:10" ht="20.149999999999999" customHeight="1" x14ac:dyDescent="0.35">
      <c r="C569" s="17" t="s">
        <v>28</v>
      </c>
      <c r="D569" s="16">
        <v>43739</v>
      </c>
      <c r="E569" s="16" t="s">
        <v>135</v>
      </c>
      <c r="F569" s="17" t="s">
        <v>133</v>
      </c>
      <c r="G569" s="17" t="s">
        <v>130</v>
      </c>
      <c r="H569" s="17" t="s">
        <v>134</v>
      </c>
      <c r="I569" s="18">
        <v>935</v>
      </c>
      <c r="J569" s="19">
        <v>374</v>
      </c>
    </row>
    <row r="570" spans="3:10" ht="20.149999999999999" customHeight="1" x14ac:dyDescent="0.35">
      <c r="C570" s="17" t="s">
        <v>28</v>
      </c>
      <c r="D570" s="16">
        <v>43739</v>
      </c>
      <c r="E570" s="16" t="s">
        <v>135</v>
      </c>
      <c r="F570" s="17" t="s">
        <v>139</v>
      </c>
      <c r="G570" s="17" t="s">
        <v>138</v>
      </c>
      <c r="H570" s="17" t="s">
        <v>137</v>
      </c>
      <c r="I570" s="18">
        <v>394</v>
      </c>
      <c r="J570" s="19">
        <v>334.9</v>
      </c>
    </row>
    <row r="571" spans="3:10" ht="20.149999999999999" customHeight="1" x14ac:dyDescent="0.35">
      <c r="C571" s="17" t="s">
        <v>28</v>
      </c>
      <c r="D571" s="16">
        <v>43739</v>
      </c>
      <c r="E571" s="16" t="s">
        <v>135</v>
      </c>
      <c r="F571" s="17" t="s">
        <v>139</v>
      </c>
      <c r="G571" s="17" t="s">
        <v>138</v>
      </c>
      <c r="H571" s="17" t="s">
        <v>137</v>
      </c>
      <c r="I571" s="18">
        <v>524</v>
      </c>
      <c r="J571" s="19">
        <v>262</v>
      </c>
    </row>
    <row r="572" spans="3:10" ht="20.149999999999999" customHeight="1" x14ac:dyDescent="0.35">
      <c r="C572" s="17" t="s">
        <v>28</v>
      </c>
      <c r="D572" s="16">
        <v>43739</v>
      </c>
      <c r="E572" s="16" t="s">
        <v>135</v>
      </c>
      <c r="F572" s="17" t="s">
        <v>129</v>
      </c>
      <c r="G572" s="17" t="s">
        <v>138</v>
      </c>
      <c r="H572" s="17" t="s">
        <v>137</v>
      </c>
      <c r="I572" s="18">
        <v>993</v>
      </c>
      <c r="J572" s="19">
        <v>496.5</v>
      </c>
    </row>
    <row r="573" spans="3:10" ht="20.149999999999999" customHeight="1" x14ac:dyDescent="0.35">
      <c r="C573" s="17" t="s">
        <v>28</v>
      </c>
      <c r="D573" s="16">
        <v>43739</v>
      </c>
      <c r="E573" s="16" t="s">
        <v>135</v>
      </c>
      <c r="F573" s="17" t="s">
        <v>133</v>
      </c>
      <c r="G573" s="17" t="s">
        <v>130</v>
      </c>
      <c r="H573" s="17" t="s">
        <v>132</v>
      </c>
      <c r="I573" s="18">
        <v>617</v>
      </c>
      <c r="J573" s="19">
        <v>438.07</v>
      </c>
    </row>
    <row r="574" spans="3:10" ht="20.149999999999999" customHeight="1" x14ac:dyDescent="0.35">
      <c r="C574" s="17" t="s">
        <v>28</v>
      </c>
      <c r="D574" s="16">
        <v>43739</v>
      </c>
      <c r="E574" s="16" t="s">
        <v>135</v>
      </c>
      <c r="F574" s="17" t="s">
        <v>136</v>
      </c>
      <c r="G574" s="17" t="s">
        <v>130</v>
      </c>
      <c r="H574" s="17" t="s">
        <v>132</v>
      </c>
      <c r="I574" s="18">
        <v>611</v>
      </c>
      <c r="J574" s="19">
        <v>317.72000000000003</v>
      </c>
    </row>
    <row r="575" spans="3:10" ht="20.149999999999999" customHeight="1" x14ac:dyDescent="0.35">
      <c r="C575" s="17" t="s">
        <v>28</v>
      </c>
      <c r="D575" s="16">
        <v>43739</v>
      </c>
      <c r="E575" s="16" t="s">
        <v>135</v>
      </c>
      <c r="F575" s="17" t="s">
        <v>139</v>
      </c>
      <c r="G575" s="17" t="s">
        <v>130</v>
      </c>
      <c r="H575" s="17" t="s">
        <v>131</v>
      </c>
      <c r="I575" s="18">
        <v>126</v>
      </c>
      <c r="J575" s="19">
        <v>119.7</v>
      </c>
    </row>
    <row r="576" spans="3:10" ht="20.149999999999999" customHeight="1" x14ac:dyDescent="0.35">
      <c r="C576" s="17" t="s">
        <v>28</v>
      </c>
      <c r="D576" s="16">
        <v>43739</v>
      </c>
      <c r="E576" s="16" t="s">
        <v>135</v>
      </c>
      <c r="F576" s="17" t="s">
        <v>133</v>
      </c>
      <c r="G576" s="17" t="s">
        <v>130</v>
      </c>
      <c r="H576" s="17" t="s">
        <v>131</v>
      </c>
      <c r="I576" s="18">
        <v>519</v>
      </c>
      <c r="J576" s="19">
        <v>493.05</v>
      </c>
    </row>
    <row r="577" spans="3:10" ht="20.149999999999999" customHeight="1" x14ac:dyDescent="0.35">
      <c r="C577" s="17" t="s">
        <v>28</v>
      </c>
      <c r="D577" s="16">
        <v>43739</v>
      </c>
      <c r="E577" s="16" t="s">
        <v>135</v>
      </c>
      <c r="F577" s="17" t="s">
        <v>129</v>
      </c>
      <c r="G577" s="17" t="s">
        <v>130</v>
      </c>
      <c r="H577" s="17" t="s">
        <v>131</v>
      </c>
      <c r="I577" s="18">
        <v>548</v>
      </c>
      <c r="J577" s="19">
        <v>109.6</v>
      </c>
    </row>
    <row r="578" spans="3:10" ht="20.149999999999999" customHeight="1" x14ac:dyDescent="0.35">
      <c r="C578" s="17" t="s">
        <v>28</v>
      </c>
      <c r="D578" s="16">
        <v>43739</v>
      </c>
      <c r="E578" s="16" t="s">
        <v>135</v>
      </c>
      <c r="F578" s="17" t="s">
        <v>139</v>
      </c>
      <c r="G578" s="17" t="s">
        <v>138</v>
      </c>
      <c r="H578" s="17" t="s">
        <v>131</v>
      </c>
      <c r="I578" s="18">
        <v>784</v>
      </c>
      <c r="J578" s="19">
        <v>619.36</v>
      </c>
    </row>
    <row r="579" spans="3:10" ht="20.149999999999999" customHeight="1" x14ac:dyDescent="0.35">
      <c r="C579" s="17" t="s">
        <v>28</v>
      </c>
      <c r="D579" s="16">
        <v>43739</v>
      </c>
      <c r="E579" s="16" t="s">
        <v>135</v>
      </c>
      <c r="F579" s="17" t="s">
        <v>136</v>
      </c>
      <c r="G579" s="17" t="s">
        <v>138</v>
      </c>
      <c r="H579" s="17" t="s">
        <v>131</v>
      </c>
      <c r="I579" s="18">
        <v>467</v>
      </c>
      <c r="J579" s="19">
        <v>0</v>
      </c>
    </row>
    <row r="580" spans="3:10" ht="20.149999999999999" customHeight="1" x14ac:dyDescent="0.35">
      <c r="C580" s="17" t="s">
        <v>28</v>
      </c>
      <c r="D580" s="16">
        <v>43739</v>
      </c>
      <c r="E580" s="16" t="s">
        <v>135</v>
      </c>
      <c r="F580" s="17" t="s">
        <v>139</v>
      </c>
      <c r="G580" s="17" t="s">
        <v>138</v>
      </c>
      <c r="H580" s="17" t="s">
        <v>131</v>
      </c>
      <c r="I580" s="18">
        <v>426</v>
      </c>
      <c r="J580" s="19">
        <v>230.04</v>
      </c>
    </row>
    <row r="581" spans="3:10" ht="20.149999999999999" customHeight="1" x14ac:dyDescent="0.35">
      <c r="C581" s="17" t="s">
        <v>28</v>
      </c>
      <c r="D581" s="16">
        <v>43739</v>
      </c>
      <c r="E581" s="16" t="s">
        <v>135</v>
      </c>
      <c r="F581" s="17" t="s">
        <v>133</v>
      </c>
      <c r="G581" s="17" t="s">
        <v>130</v>
      </c>
      <c r="H581" s="17" t="s">
        <v>134</v>
      </c>
      <c r="I581" s="18">
        <v>207</v>
      </c>
      <c r="J581" s="19">
        <v>198.72</v>
      </c>
    </row>
    <row r="582" spans="3:10" ht="20.149999999999999" customHeight="1" x14ac:dyDescent="0.35">
      <c r="C582" s="17" t="s">
        <v>28</v>
      </c>
      <c r="D582" s="16">
        <v>43739</v>
      </c>
      <c r="E582" s="16" t="s">
        <v>135</v>
      </c>
      <c r="F582" s="17" t="s">
        <v>129</v>
      </c>
      <c r="G582" s="17" t="s">
        <v>130</v>
      </c>
      <c r="H582" s="17" t="s">
        <v>134</v>
      </c>
      <c r="I582" s="18">
        <v>465</v>
      </c>
      <c r="J582" s="19">
        <v>167.4</v>
      </c>
    </row>
    <row r="583" spans="3:10" ht="20.149999999999999" customHeight="1" x14ac:dyDescent="0.35">
      <c r="C583" s="17" t="s">
        <v>28</v>
      </c>
      <c r="D583" s="16">
        <v>43739</v>
      </c>
      <c r="E583" s="16" t="s">
        <v>135</v>
      </c>
      <c r="F583" s="17" t="s">
        <v>139</v>
      </c>
      <c r="G583" s="17" t="s">
        <v>130</v>
      </c>
      <c r="H583" s="17" t="s">
        <v>134</v>
      </c>
      <c r="I583" s="18">
        <v>796</v>
      </c>
      <c r="J583" s="19">
        <v>214.92</v>
      </c>
    </row>
    <row r="584" spans="3:10" ht="20.149999999999999" customHeight="1" x14ac:dyDescent="0.35">
      <c r="C584" s="17" t="s">
        <v>28</v>
      </c>
      <c r="D584" s="16">
        <v>43739</v>
      </c>
      <c r="E584" s="16" t="s">
        <v>135</v>
      </c>
      <c r="F584" s="17" t="s">
        <v>136</v>
      </c>
      <c r="G584" s="17" t="s">
        <v>138</v>
      </c>
      <c r="H584" s="17" t="s">
        <v>134</v>
      </c>
      <c r="I584" s="18">
        <v>478</v>
      </c>
      <c r="J584" s="19">
        <v>439.76</v>
      </c>
    </row>
    <row r="585" spans="3:10" ht="20.149999999999999" customHeight="1" x14ac:dyDescent="0.35">
      <c r="C585" s="17" t="s">
        <v>28</v>
      </c>
      <c r="D585" s="16">
        <v>43739</v>
      </c>
      <c r="E585" s="16" t="s">
        <v>135</v>
      </c>
      <c r="F585" s="17" t="s">
        <v>133</v>
      </c>
      <c r="G585" s="17" t="s">
        <v>138</v>
      </c>
      <c r="H585" s="17" t="s">
        <v>134</v>
      </c>
      <c r="I585" s="18">
        <v>307</v>
      </c>
      <c r="J585" s="19">
        <v>233.32</v>
      </c>
    </row>
    <row r="586" spans="3:10" ht="20.149999999999999" customHeight="1" x14ac:dyDescent="0.35">
      <c r="C586" s="17" t="s">
        <v>28</v>
      </c>
      <c r="D586" s="16">
        <v>43739</v>
      </c>
      <c r="E586" s="16" t="s">
        <v>135</v>
      </c>
      <c r="F586" s="17" t="s">
        <v>129</v>
      </c>
      <c r="G586" s="17" t="s">
        <v>138</v>
      </c>
      <c r="H586" s="17" t="s">
        <v>134</v>
      </c>
      <c r="I586" s="18">
        <v>366</v>
      </c>
      <c r="J586" s="19">
        <v>7.32</v>
      </c>
    </row>
    <row r="587" spans="3:10" ht="20.149999999999999" customHeight="1" x14ac:dyDescent="0.35">
      <c r="C587" s="17" t="s">
        <v>28</v>
      </c>
      <c r="D587" s="16">
        <v>43739</v>
      </c>
      <c r="E587" s="16" t="s">
        <v>135</v>
      </c>
      <c r="F587" s="17" t="s">
        <v>139</v>
      </c>
      <c r="G587" s="17" t="s">
        <v>130</v>
      </c>
      <c r="H587" s="17" t="s">
        <v>137</v>
      </c>
      <c r="I587" s="18">
        <v>687</v>
      </c>
      <c r="J587" s="19">
        <v>199.23</v>
      </c>
    </row>
    <row r="588" spans="3:10" ht="20.149999999999999" customHeight="1" x14ac:dyDescent="0.35">
      <c r="C588" s="17" t="s">
        <v>28</v>
      </c>
      <c r="D588" s="16">
        <v>43739</v>
      </c>
      <c r="E588" s="16" t="s">
        <v>135</v>
      </c>
      <c r="F588" s="17" t="s">
        <v>133</v>
      </c>
      <c r="G588" s="17" t="s">
        <v>130</v>
      </c>
      <c r="H588" s="17" t="s">
        <v>137</v>
      </c>
      <c r="I588" s="18">
        <v>641</v>
      </c>
      <c r="J588" s="19">
        <v>179.47999999999996</v>
      </c>
    </row>
    <row r="589" spans="3:10" ht="20.149999999999999" customHeight="1" x14ac:dyDescent="0.35">
      <c r="C589" s="17" t="s">
        <v>28</v>
      </c>
      <c r="D589" s="16">
        <v>43739</v>
      </c>
      <c r="E589" s="16" t="s">
        <v>135</v>
      </c>
      <c r="F589" s="17" t="s">
        <v>139</v>
      </c>
      <c r="G589" s="17" t="s">
        <v>130</v>
      </c>
      <c r="H589" s="17" t="s">
        <v>137</v>
      </c>
      <c r="I589" s="18">
        <v>874</v>
      </c>
      <c r="J589" s="19">
        <v>751.63999999999987</v>
      </c>
    </row>
    <row r="590" spans="3:10" ht="20.149999999999999" customHeight="1" x14ac:dyDescent="0.35">
      <c r="C590" s="17" t="s">
        <v>28</v>
      </c>
      <c r="D590" s="16">
        <v>43739</v>
      </c>
      <c r="E590" s="16" t="s">
        <v>135</v>
      </c>
      <c r="F590" s="17" t="s">
        <v>133</v>
      </c>
      <c r="G590" s="17" t="s">
        <v>138</v>
      </c>
      <c r="H590" s="17" t="s">
        <v>137</v>
      </c>
      <c r="I590" s="18">
        <v>217</v>
      </c>
      <c r="J590" s="19">
        <v>43.4</v>
      </c>
    </row>
    <row r="591" spans="3:10" ht="20.149999999999999" customHeight="1" x14ac:dyDescent="0.35">
      <c r="C591" s="17" t="s">
        <v>28</v>
      </c>
      <c r="D591" s="16">
        <v>43739</v>
      </c>
      <c r="E591" s="16" t="s">
        <v>135</v>
      </c>
      <c r="F591" s="17" t="s">
        <v>129</v>
      </c>
      <c r="G591" s="17" t="s">
        <v>138</v>
      </c>
      <c r="H591" s="17" t="s">
        <v>137</v>
      </c>
      <c r="I591" s="18">
        <v>382</v>
      </c>
      <c r="J591" s="19">
        <v>183.36</v>
      </c>
    </row>
    <row r="592" spans="3:10" ht="20.149999999999999" customHeight="1" x14ac:dyDescent="0.35">
      <c r="C592" s="17" t="s">
        <v>28</v>
      </c>
      <c r="D592" s="16">
        <v>43739</v>
      </c>
      <c r="E592" s="16" t="s">
        <v>135</v>
      </c>
      <c r="F592" s="17" t="s">
        <v>136</v>
      </c>
      <c r="G592" s="17" t="s">
        <v>138</v>
      </c>
      <c r="H592" s="17" t="s">
        <v>137</v>
      </c>
      <c r="I592" s="18">
        <v>732</v>
      </c>
      <c r="J592" s="19">
        <v>73.2</v>
      </c>
    </row>
    <row r="593" spans="3:10" ht="20.149999999999999" customHeight="1" x14ac:dyDescent="0.35">
      <c r="C593" s="17" t="s">
        <v>28</v>
      </c>
      <c r="D593" s="16">
        <v>43739</v>
      </c>
      <c r="E593" s="16" t="s">
        <v>135</v>
      </c>
      <c r="F593" s="17" t="s">
        <v>139</v>
      </c>
      <c r="G593" s="17" t="s">
        <v>130</v>
      </c>
      <c r="H593" s="17" t="s">
        <v>132</v>
      </c>
      <c r="I593" s="18">
        <v>841</v>
      </c>
      <c r="J593" s="19">
        <v>395.2700000000001</v>
      </c>
    </row>
    <row r="594" spans="3:10" ht="20.149999999999999" customHeight="1" x14ac:dyDescent="0.35">
      <c r="C594" s="17" t="s">
        <v>28</v>
      </c>
      <c r="D594" s="16">
        <v>43739</v>
      </c>
      <c r="E594" s="16" t="s">
        <v>135</v>
      </c>
      <c r="F594" s="17" t="s">
        <v>129</v>
      </c>
      <c r="G594" s="17" t="s">
        <v>130</v>
      </c>
      <c r="H594" s="17" t="s">
        <v>132</v>
      </c>
      <c r="I594" s="18">
        <v>235</v>
      </c>
      <c r="J594" s="19">
        <v>183.3</v>
      </c>
    </row>
    <row r="595" spans="3:10" ht="20.149999999999999" customHeight="1" x14ac:dyDescent="0.35">
      <c r="C595" s="17" t="s">
        <v>29</v>
      </c>
      <c r="D595" s="16">
        <v>43770</v>
      </c>
      <c r="E595" s="16" t="s">
        <v>135</v>
      </c>
      <c r="F595" s="17" t="s">
        <v>129</v>
      </c>
      <c r="G595" s="17" t="s">
        <v>130</v>
      </c>
      <c r="H595" s="17" t="s">
        <v>131</v>
      </c>
      <c r="I595" s="18">
        <v>374</v>
      </c>
      <c r="J595" s="19">
        <v>299.2</v>
      </c>
    </row>
    <row r="596" spans="3:10" ht="20.149999999999999" customHeight="1" x14ac:dyDescent="0.35">
      <c r="C596" s="17" t="s">
        <v>29</v>
      </c>
      <c r="D596" s="16">
        <v>43770</v>
      </c>
      <c r="E596" s="16" t="s">
        <v>135</v>
      </c>
      <c r="F596" s="17" t="s">
        <v>139</v>
      </c>
      <c r="G596" s="17" t="s">
        <v>138</v>
      </c>
      <c r="H596" s="17" t="s">
        <v>131</v>
      </c>
      <c r="I596" s="18">
        <v>934</v>
      </c>
      <c r="J596" s="19">
        <v>709.84</v>
      </c>
    </row>
    <row r="597" spans="3:10" ht="20.149999999999999" customHeight="1" x14ac:dyDescent="0.35">
      <c r="C597" s="17" t="s">
        <v>29</v>
      </c>
      <c r="D597" s="16">
        <v>43770</v>
      </c>
      <c r="E597" s="16" t="s">
        <v>135</v>
      </c>
      <c r="F597" s="17" t="s">
        <v>139</v>
      </c>
      <c r="G597" s="17" t="s">
        <v>130</v>
      </c>
      <c r="H597" s="17" t="s">
        <v>134</v>
      </c>
      <c r="I597" s="18">
        <v>500</v>
      </c>
      <c r="J597" s="19">
        <v>100</v>
      </c>
    </row>
    <row r="598" spans="3:10" ht="20.149999999999999" customHeight="1" x14ac:dyDescent="0.35">
      <c r="C598" s="17" t="s">
        <v>29</v>
      </c>
      <c r="D598" s="16">
        <v>43770</v>
      </c>
      <c r="E598" s="16" t="s">
        <v>135</v>
      </c>
      <c r="F598" s="17" t="s">
        <v>129</v>
      </c>
      <c r="G598" s="17" t="s">
        <v>130</v>
      </c>
      <c r="H598" s="17" t="s">
        <v>134</v>
      </c>
      <c r="I598" s="18">
        <v>914</v>
      </c>
      <c r="J598" s="19">
        <v>36.56</v>
      </c>
    </row>
    <row r="599" spans="3:10" ht="20.149999999999999" customHeight="1" x14ac:dyDescent="0.35">
      <c r="C599" s="17" t="s">
        <v>29</v>
      </c>
      <c r="D599" s="16">
        <v>43770</v>
      </c>
      <c r="E599" s="16" t="s">
        <v>135</v>
      </c>
      <c r="F599" s="17" t="s">
        <v>133</v>
      </c>
      <c r="G599" s="17" t="s">
        <v>130</v>
      </c>
      <c r="H599" s="17" t="s">
        <v>134</v>
      </c>
      <c r="I599" s="18">
        <v>191</v>
      </c>
      <c r="J599" s="19">
        <v>152.80000000000001</v>
      </c>
    </row>
    <row r="600" spans="3:10" ht="20.149999999999999" customHeight="1" x14ac:dyDescent="0.35">
      <c r="C600" s="17" t="s">
        <v>29</v>
      </c>
      <c r="D600" s="16">
        <v>43770</v>
      </c>
      <c r="E600" s="16" t="s">
        <v>135</v>
      </c>
      <c r="F600" s="17" t="s">
        <v>136</v>
      </c>
      <c r="G600" s="17" t="s">
        <v>138</v>
      </c>
      <c r="H600" s="17" t="s">
        <v>134</v>
      </c>
      <c r="I600" s="18">
        <v>330</v>
      </c>
      <c r="J600" s="19">
        <v>247.5</v>
      </c>
    </row>
    <row r="601" spans="3:10" ht="20.149999999999999" customHeight="1" x14ac:dyDescent="0.35">
      <c r="C601" s="17" t="s">
        <v>29</v>
      </c>
      <c r="D601" s="16">
        <v>43770</v>
      </c>
      <c r="E601" s="16" t="s">
        <v>135</v>
      </c>
      <c r="F601" s="17" t="s">
        <v>129</v>
      </c>
      <c r="G601" s="17" t="s">
        <v>138</v>
      </c>
      <c r="H601" s="17" t="s">
        <v>134</v>
      </c>
      <c r="I601" s="18">
        <v>272</v>
      </c>
      <c r="J601" s="19">
        <v>184.96</v>
      </c>
    </row>
    <row r="602" spans="3:10" ht="20.149999999999999" customHeight="1" x14ac:dyDescent="0.35">
      <c r="C602" s="17" t="s">
        <v>29</v>
      </c>
      <c r="D602" s="16">
        <v>43770</v>
      </c>
      <c r="E602" s="16" t="s">
        <v>135</v>
      </c>
      <c r="F602" s="17" t="s">
        <v>139</v>
      </c>
      <c r="G602" s="17" t="s">
        <v>138</v>
      </c>
      <c r="H602" s="17" t="s">
        <v>134</v>
      </c>
      <c r="I602" s="18">
        <v>346</v>
      </c>
      <c r="J602" s="19">
        <v>207.6</v>
      </c>
    </row>
    <row r="603" spans="3:10" ht="20.149999999999999" customHeight="1" x14ac:dyDescent="0.35">
      <c r="C603" s="17" t="s">
        <v>29</v>
      </c>
      <c r="D603" s="16">
        <v>43770</v>
      </c>
      <c r="E603" s="16" t="s">
        <v>135</v>
      </c>
      <c r="F603" s="17" t="s">
        <v>136</v>
      </c>
      <c r="G603" s="17" t="s">
        <v>130</v>
      </c>
      <c r="H603" s="17" t="s">
        <v>137</v>
      </c>
      <c r="I603" s="18">
        <v>363</v>
      </c>
      <c r="J603" s="19">
        <v>166.98</v>
      </c>
    </row>
    <row r="604" spans="3:10" ht="20.149999999999999" customHeight="1" x14ac:dyDescent="0.35">
      <c r="C604" s="17" t="s">
        <v>29</v>
      </c>
      <c r="D604" s="16">
        <v>43770</v>
      </c>
      <c r="E604" s="16" t="s">
        <v>135</v>
      </c>
      <c r="F604" s="17" t="s">
        <v>129</v>
      </c>
      <c r="G604" s="17" t="s">
        <v>130</v>
      </c>
      <c r="H604" s="17" t="s">
        <v>137</v>
      </c>
      <c r="I604" s="18">
        <v>597</v>
      </c>
      <c r="J604" s="19">
        <v>262.68</v>
      </c>
    </row>
    <row r="605" spans="3:10" ht="20.149999999999999" customHeight="1" x14ac:dyDescent="0.35">
      <c r="C605" s="17" t="s">
        <v>29</v>
      </c>
      <c r="D605" s="16">
        <v>43770</v>
      </c>
      <c r="E605" s="16" t="s">
        <v>135</v>
      </c>
      <c r="F605" s="17" t="s">
        <v>133</v>
      </c>
      <c r="G605" s="17" t="s">
        <v>130</v>
      </c>
      <c r="H605" s="17" t="s">
        <v>137</v>
      </c>
      <c r="I605" s="18">
        <v>476</v>
      </c>
      <c r="J605" s="19">
        <v>366.52</v>
      </c>
    </row>
    <row r="606" spans="3:10" ht="20.149999999999999" customHeight="1" x14ac:dyDescent="0.35">
      <c r="C606" s="17" t="s">
        <v>29</v>
      </c>
      <c r="D606" s="16">
        <v>43770</v>
      </c>
      <c r="E606" s="16" t="s">
        <v>135</v>
      </c>
      <c r="F606" s="17" t="s">
        <v>139</v>
      </c>
      <c r="G606" s="17" t="s">
        <v>138</v>
      </c>
      <c r="H606" s="17" t="s">
        <v>137</v>
      </c>
      <c r="I606" s="18">
        <v>751</v>
      </c>
      <c r="J606" s="19">
        <v>533.21</v>
      </c>
    </row>
    <row r="607" spans="3:10" ht="20.149999999999999" customHeight="1" x14ac:dyDescent="0.35">
      <c r="C607" s="17" t="s">
        <v>29</v>
      </c>
      <c r="D607" s="16">
        <v>43770</v>
      </c>
      <c r="E607" s="16" t="s">
        <v>135</v>
      </c>
      <c r="F607" s="17" t="s">
        <v>139</v>
      </c>
      <c r="G607" s="17" t="s">
        <v>138</v>
      </c>
      <c r="H607" s="17" t="s">
        <v>137</v>
      </c>
      <c r="I607" s="18">
        <v>306</v>
      </c>
      <c r="J607" s="19">
        <v>153</v>
      </c>
    </row>
    <row r="608" spans="3:10" ht="20.149999999999999" customHeight="1" x14ac:dyDescent="0.35">
      <c r="C608" s="17" t="s">
        <v>29</v>
      </c>
      <c r="D608" s="16">
        <v>43770</v>
      </c>
      <c r="E608" s="16" t="s">
        <v>135</v>
      </c>
      <c r="F608" s="17" t="s">
        <v>129</v>
      </c>
      <c r="G608" s="17" t="s">
        <v>138</v>
      </c>
      <c r="H608" s="17" t="s">
        <v>137</v>
      </c>
      <c r="I608" s="18">
        <v>868</v>
      </c>
      <c r="J608" s="19">
        <v>651</v>
      </c>
    </row>
    <row r="609" spans="3:10" ht="20.149999999999999" customHeight="1" x14ac:dyDescent="0.35">
      <c r="C609" s="17" t="s">
        <v>29</v>
      </c>
      <c r="D609" s="16">
        <v>43770</v>
      </c>
      <c r="E609" s="16" t="s">
        <v>135</v>
      </c>
      <c r="F609" s="17" t="s">
        <v>133</v>
      </c>
      <c r="G609" s="17" t="s">
        <v>130</v>
      </c>
      <c r="H609" s="17" t="s">
        <v>132</v>
      </c>
      <c r="I609" s="18">
        <v>637</v>
      </c>
      <c r="J609" s="19">
        <v>363.08999999999992</v>
      </c>
    </row>
    <row r="610" spans="3:10" ht="20.149999999999999" customHeight="1" x14ac:dyDescent="0.35">
      <c r="C610" s="17" t="s">
        <v>29</v>
      </c>
      <c r="D610" s="16">
        <v>43770</v>
      </c>
      <c r="E610" s="16" t="s">
        <v>135</v>
      </c>
      <c r="F610" s="17" t="s">
        <v>136</v>
      </c>
      <c r="G610" s="17" t="s">
        <v>130</v>
      </c>
      <c r="H610" s="17" t="s">
        <v>132</v>
      </c>
      <c r="I610" s="18">
        <v>477</v>
      </c>
      <c r="J610" s="19">
        <v>362.52</v>
      </c>
    </row>
    <row r="611" spans="3:10" ht="20.149999999999999" customHeight="1" x14ac:dyDescent="0.35">
      <c r="C611" s="17" t="s">
        <v>29</v>
      </c>
      <c r="D611" s="16">
        <v>43770</v>
      </c>
      <c r="E611" s="16" t="s">
        <v>135</v>
      </c>
      <c r="F611" s="17" t="s">
        <v>139</v>
      </c>
      <c r="G611" s="17" t="s">
        <v>130</v>
      </c>
      <c r="H611" s="17" t="s">
        <v>131</v>
      </c>
      <c r="I611" s="18">
        <v>153</v>
      </c>
      <c r="J611" s="19">
        <v>58.140000000000008</v>
      </c>
    </row>
    <row r="612" spans="3:10" ht="20.149999999999999" customHeight="1" x14ac:dyDescent="0.35">
      <c r="C612" s="17" t="s">
        <v>29</v>
      </c>
      <c r="D612" s="16">
        <v>43770</v>
      </c>
      <c r="E612" s="16" t="s">
        <v>135</v>
      </c>
      <c r="F612" s="17" t="s">
        <v>133</v>
      </c>
      <c r="G612" s="17" t="s">
        <v>130</v>
      </c>
      <c r="H612" s="17" t="s">
        <v>131</v>
      </c>
      <c r="I612" s="18">
        <v>101</v>
      </c>
      <c r="J612" s="19">
        <v>36.36</v>
      </c>
    </row>
    <row r="613" spans="3:10" ht="20.149999999999999" customHeight="1" x14ac:dyDescent="0.35">
      <c r="C613" s="17" t="s">
        <v>29</v>
      </c>
      <c r="D613" s="16">
        <v>43770</v>
      </c>
      <c r="E613" s="16" t="s">
        <v>135</v>
      </c>
      <c r="F613" s="17" t="s">
        <v>129</v>
      </c>
      <c r="G613" s="17" t="s">
        <v>130</v>
      </c>
      <c r="H613" s="17" t="s">
        <v>131</v>
      </c>
      <c r="I613" s="18">
        <v>777</v>
      </c>
      <c r="J613" s="19">
        <v>233.10000000000002</v>
      </c>
    </row>
    <row r="614" spans="3:10" ht="20.149999999999999" customHeight="1" x14ac:dyDescent="0.35">
      <c r="C614" s="17" t="s">
        <v>29</v>
      </c>
      <c r="D614" s="16">
        <v>43770</v>
      </c>
      <c r="E614" s="16" t="s">
        <v>135</v>
      </c>
      <c r="F614" s="17" t="s">
        <v>139</v>
      </c>
      <c r="G614" s="17" t="s">
        <v>138</v>
      </c>
      <c r="H614" s="17" t="s">
        <v>131</v>
      </c>
      <c r="I614" s="18">
        <v>775</v>
      </c>
      <c r="J614" s="19">
        <v>666.5</v>
      </c>
    </row>
    <row r="615" spans="3:10" ht="20.149999999999999" customHeight="1" x14ac:dyDescent="0.35">
      <c r="C615" s="17" t="s">
        <v>29</v>
      </c>
      <c r="D615" s="16">
        <v>43770</v>
      </c>
      <c r="E615" s="16" t="s">
        <v>135</v>
      </c>
      <c r="F615" s="17" t="s">
        <v>136</v>
      </c>
      <c r="G615" s="17" t="s">
        <v>138</v>
      </c>
      <c r="H615" s="17" t="s">
        <v>131</v>
      </c>
      <c r="I615" s="18">
        <v>804</v>
      </c>
      <c r="J615" s="19">
        <v>0</v>
      </c>
    </row>
    <row r="616" spans="3:10" ht="20.149999999999999" customHeight="1" x14ac:dyDescent="0.35">
      <c r="C616" s="17" t="s">
        <v>29</v>
      </c>
      <c r="D616" s="16">
        <v>43770</v>
      </c>
      <c r="E616" s="16" t="s">
        <v>135</v>
      </c>
      <c r="F616" s="17" t="s">
        <v>139</v>
      </c>
      <c r="G616" s="17" t="s">
        <v>138</v>
      </c>
      <c r="H616" s="17" t="s">
        <v>131</v>
      </c>
      <c r="I616" s="18">
        <v>942</v>
      </c>
      <c r="J616" s="19">
        <v>847.8</v>
      </c>
    </row>
    <row r="617" spans="3:10" ht="20.149999999999999" customHeight="1" x14ac:dyDescent="0.35">
      <c r="C617" s="17" t="s">
        <v>29</v>
      </c>
      <c r="D617" s="16">
        <v>43770</v>
      </c>
      <c r="E617" s="16" t="s">
        <v>135</v>
      </c>
      <c r="F617" s="17" t="s">
        <v>133</v>
      </c>
      <c r="G617" s="17" t="s">
        <v>130</v>
      </c>
      <c r="H617" s="17" t="s">
        <v>134</v>
      </c>
      <c r="I617" s="18">
        <v>223</v>
      </c>
      <c r="J617" s="19">
        <v>214.08</v>
      </c>
    </row>
    <row r="618" spans="3:10" ht="20.149999999999999" customHeight="1" x14ac:dyDescent="0.35">
      <c r="C618" s="17" t="s">
        <v>29</v>
      </c>
      <c r="D618" s="16">
        <v>43770</v>
      </c>
      <c r="E618" s="16" t="s">
        <v>135</v>
      </c>
      <c r="F618" s="17" t="s">
        <v>129</v>
      </c>
      <c r="G618" s="17" t="s">
        <v>130</v>
      </c>
      <c r="H618" s="17" t="s">
        <v>134</v>
      </c>
      <c r="I618" s="18">
        <v>223</v>
      </c>
      <c r="J618" s="19">
        <v>17.84</v>
      </c>
    </row>
    <row r="619" spans="3:10" ht="20.149999999999999" customHeight="1" x14ac:dyDescent="0.35">
      <c r="C619" s="17" t="s">
        <v>29</v>
      </c>
      <c r="D619" s="16">
        <v>43770</v>
      </c>
      <c r="E619" s="16" t="s">
        <v>135</v>
      </c>
      <c r="F619" s="17" t="s">
        <v>139</v>
      </c>
      <c r="G619" s="17" t="s">
        <v>130</v>
      </c>
      <c r="H619" s="17" t="s">
        <v>134</v>
      </c>
      <c r="I619" s="18">
        <v>384</v>
      </c>
      <c r="J619" s="19">
        <v>69.12</v>
      </c>
    </row>
    <row r="620" spans="3:10" ht="20.149999999999999" customHeight="1" x14ac:dyDescent="0.35">
      <c r="C620" s="17" t="s">
        <v>29</v>
      </c>
      <c r="D620" s="16">
        <v>43770</v>
      </c>
      <c r="E620" s="16" t="s">
        <v>135</v>
      </c>
      <c r="F620" s="17" t="s">
        <v>136</v>
      </c>
      <c r="G620" s="17" t="s">
        <v>138</v>
      </c>
      <c r="H620" s="17" t="s">
        <v>134</v>
      </c>
      <c r="I620" s="18">
        <v>940</v>
      </c>
      <c r="J620" s="19">
        <v>714.4</v>
      </c>
    </row>
    <row r="621" spans="3:10" ht="20.149999999999999" customHeight="1" x14ac:dyDescent="0.35">
      <c r="C621" s="17" t="s">
        <v>29</v>
      </c>
      <c r="D621" s="16">
        <v>43770</v>
      </c>
      <c r="E621" s="16" t="s">
        <v>135</v>
      </c>
      <c r="F621" s="17" t="s">
        <v>133</v>
      </c>
      <c r="G621" s="17" t="s">
        <v>138</v>
      </c>
      <c r="H621" s="17" t="s">
        <v>134</v>
      </c>
      <c r="I621" s="18">
        <v>166</v>
      </c>
      <c r="J621" s="19">
        <v>74.7</v>
      </c>
    </row>
    <row r="622" spans="3:10" ht="20.149999999999999" customHeight="1" x14ac:dyDescent="0.35">
      <c r="C622" s="17" t="s">
        <v>29</v>
      </c>
      <c r="D622" s="16">
        <v>43770</v>
      </c>
      <c r="E622" s="16" t="s">
        <v>135</v>
      </c>
      <c r="F622" s="17" t="s">
        <v>129</v>
      </c>
      <c r="G622" s="17" t="s">
        <v>138</v>
      </c>
      <c r="H622" s="17" t="s">
        <v>134</v>
      </c>
      <c r="I622" s="18">
        <v>847</v>
      </c>
      <c r="J622" s="19">
        <v>592.9</v>
      </c>
    </row>
    <row r="623" spans="3:10" ht="20.149999999999999" customHeight="1" x14ac:dyDescent="0.35">
      <c r="C623" s="17" t="s">
        <v>29</v>
      </c>
      <c r="D623" s="16">
        <v>43770</v>
      </c>
      <c r="E623" s="16" t="s">
        <v>135</v>
      </c>
      <c r="F623" s="17" t="s">
        <v>139</v>
      </c>
      <c r="G623" s="17" t="s">
        <v>130</v>
      </c>
      <c r="H623" s="17" t="s">
        <v>137</v>
      </c>
      <c r="I623" s="18">
        <v>959</v>
      </c>
      <c r="J623" s="19">
        <v>556.22</v>
      </c>
    </row>
    <row r="624" spans="3:10" ht="20.149999999999999" customHeight="1" x14ac:dyDescent="0.35">
      <c r="C624" s="17" t="s">
        <v>29</v>
      </c>
      <c r="D624" s="16">
        <v>43770</v>
      </c>
      <c r="E624" s="16" t="s">
        <v>135</v>
      </c>
      <c r="F624" s="17" t="s">
        <v>133</v>
      </c>
      <c r="G624" s="17" t="s">
        <v>130</v>
      </c>
      <c r="H624" s="17" t="s">
        <v>137</v>
      </c>
      <c r="I624" s="18">
        <v>702</v>
      </c>
      <c r="J624" s="19">
        <v>196.55999999999997</v>
      </c>
    </row>
    <row r="625" spans="3:10" ht="20.149999999999999" customHeight="1" x14ac:dyDescent="0.35">
      <c r="C625" s="17" t="s">
        <v>29</v>
      </c>
      <c r="D625" s="16">
        <v>43770</v>
      </c>
      <c r="E625" s="16" t="s">
        <v>135</v>
      </c>
      <c r="F625" s="17" t="s">
        <v>139</v>
      </c>
      <c r="G625" s="17" t="s">
        <v>130</v>
      </c>
      <c r="H625" s="17" t="s">
        <v>137</v>
      </c>
      <c r="I625" s="18">
        <v>939</v>
      </c>
      <c r="J625" s="19">
        <v>281.7</v>
      </c>
    </row>
    <row r="626" spans="3:10" ht="20.149999999999999" customHeight="1" x14ac:dyDescent="0.35">
      <c r="C626" s="17" t="s">
        <v>29</v>
      </c>
      <c r="D626" s="16">
        <v>43770</v>
      </c>
      <c r="E626" s="16" t="s">
        <v>135</v>
      </c>
      <c r="F626" s="17" t="s">
        <v>133</v>
      </c>
      <c r="G626" s="17" t="s">
        <v>138</v>
      </c>
      <c r="H626" s="17" t="s">
        <v>137</v>
      </c>
      <c r="I626" s="18">
        <v>358</v>
      </c>
      <c r="J626" s="19">
        <v>42.960000000000008</v>
      </c>
    </row>
    <row r="627" spans="3:10" ht="20.149999999999999" customHeight="1" x14ac:dyDescent="0.35">
      <c r="C627" s="17" t="s">
        <v>29</v>
      </c>
      <c r="D627" s="16">
        <v>43770</v>
      </c>
      <c r="E627" s="16" t="s">
        <v>135</v>
      </c>
      <c r="F627" s="17" t="s">
        <v>129</v>
      </c>
      <c r="G627" s="17" t="s">
        <v>138</v>
      </c>
      <c r="H627" s="17" t="s">
        <v>137</v>
      </c>
      <c r="I627" s="18">
        <v>470</v>
      </c>
      <c r="J627" s="19">
        <v>338.4</v>
      </c>
    </row>
    <row r="628" spans="3:10" ht="20.149999999999999" customHeight="1" x14ac:dyDescent="0.35">
      <c r="C628" s="17" t="s">
        <v>29</v>
      </c>
      <c r="D628" s="16">
        <v>43770</v>
      </c>
      <c r="E628" s="16" t="s">
        <v>135</v>
      </c>
      <c r="F628" s="17" t="s">
        <v>136</v>
      </c>
      <c r="G628" s="17" t="s">
        <v>138</v>
      </c>
      <c r="H628" s="17" t="s">
        <v>137</v>
      </c>
      <c r="I628" s="18">
        <v>751</v>
      </c>
      <c r="J628" s="19">
        <v>315.42</v>
      </c>
    </row>
    <row r="629" spans="3:10" ht="20.149999999999999" customHeight="1" x14ac:dyDescent="0.35">
      <c r="C629" s="17" t="s">
        <v>29</v>
      </c>
      <c r="D629" s="16">
        <v>43770</v>
      </c>
      <c r="E629" s="16" t="s">
        <v>135</v>
      </c>
      <c r="F629" s="17" t="s">
        <v>139</v>
      </c>
      <c r="G629" s="17" t="s">
        <v>130</v>
      </c>
      <c r="H629" s="17" t="s">
        <v>132</v>
      </c>
      <c r="I629" s="18">
        <v>967</v>
      </c>
      <c r="J629" s="19">
        <v>947.6600000000002</v>
      </c>
    </row>
    <row r="630" spans="3:10" ht="20.149999999999999" customHeight="1" x14ac:dyDescent="0.35">
      <c r="C630" s="17" t="s">
        <v>29</v>
      </c>
      <c r="D630" s="16">
        <v>43770</v>
      </c>
      <c r="E630" s="16" t="s">
        <v>135</v>
      </c>
      <c r="F630" s="17" t="s">
        <v>129</v>
      </c>
      <c r="G630" s="17" t="s">
        <v>130</v>
      </c>
      <c r="H630" s="17" t="s">
        <v>132</v>
      </c>
      <c r="I630" s="18">
        <v>861</v>
      </c>
      <c r="J630" s="19">
        <v>774.9</v>
      </c>
    </row>
    <row r="631" spans="3:10" ht="20.149999999999999" customHeight="1" x14ac:dyDescent="0.35">
      <c r="C631" s="17" t="s">
        <v>30</v>
      </c>
      <c r="D631" s="16">
        <v>43800</v>
      </c>
      <c r="E631" s="16" t="s">
        <v>135</v>
      </c>
      <c r="F631" s="17" t="s">
        <v>129</v>
      </c>
      <c r="G631" s="17" t="s">
        <v>130</v>
      </c>
      <c r="H631" s="17" t="s">
        <v>131</v>
      </c>
      <c r="I631" s="18">
        <v>194</v>
      </c>
      <c r="J631" s="19">
        <v>174.6</v>
      </c>
    </row>
    <row r="632" spans="3:10" ht="20.149999999999999" customHeight="1" x14ac:dyDescent="0.35">
      <c r="C632" s="17" t="s">
        <v>30</v>
      </c>
      <c r="D632" s="16">
        <v>43800</v>
      </c>
      <c r="E632" s="16" t="s">
        <v>135</v>
      </c>
      <c r="F632" s="17" t="s">
        <v>133</v>
      </c>
      <c r="G632" s="17" t="s">
        <v>130</v>
      </c>
      <c r="H632" s="17" t="s">
        <v>131</v>
      </c>
      <c r="I632" s="18">
        <v>243</v>
      </c>
      <c r="J632" s="19">
        <v>136.07999999999998</v>
      </c>
    </row>
    <row r="633" spans="3:10" ht="20.149999999999999" customHeight="1" x14ac:dyDescent="0.35">
      <c r="C633" s="17" t="s">
        <v>30</v>
      </c>
      <c r="D633" s="16">
        <v>43800</v>
      </c>
      <c r="E633" s="16" t="s">
        <v>135</v>
      </c>
      <c r="F633" s="17" t="s">
        <v>136</v>
      </c>
      <c r="G633" s="17" t="s">
        <v>138</v>
      </c>
      <c r="H633" s="17" t="s">
        <v>134</v>
      </c>
      <c r="I633" s="18">
        <v>819</v>
      </c>
      <c r="J633" s="19">
        <v>614.25</v>
      </c>
    </row>
    <row r="634" spans="3:10" ht="20.149999999999999" customHeight="1" x14ac:dyDescent="0.35">
      <c r="C634" s="17" t="s">
        <v>30</v>
      </c>
      <c r="D634" s="16">
        <v>43800</v>
      </c>
      <c r="E634" s="16" t="s">
        <v>135</v>
      </c>
      <c r="F634" s="17" t="s">
        <v>129</v>
      </c>
      <c r="G634" s="17" t="s">
        <v>138</v>
      </c>
      <c r="H634" s="17" t="s">
        <v>134</v>
      </c>
      <c r="I634" s="18">
        <v>442</v>
      </c>
      <c r="J634" s="19">
        <v>335.92</v>
      </c>
    </row>
    <row r="635" spans="3:10" ht="20.149999999999999" customHeight="1" x14ac:dyDescent="0.35">
      <c r="C635" s="17" t="s">
        <v>30</v>
      </c>
      <c r="D635" s="16">
        <v>43800</v>
      </c>
      <c r="E635" s="16" t="s">
        <v>135</v>
      </c>
      <c r="F635" s="17" t="s">
        <v>139</v>
      </c>
      <c r="G635" s="17" t="s">
        <v>138</v>
      </c>
      <c r="H635" s="17" t="s">
        <v>134</v>
      </c>
      <c r="I635" s="18">
        <v>134</v>
      </c>
      <c r="J635" s="19">
        <v>80.400000000000006</v>
      </c>
    </row>
    <row r="636" spans="3:10" ht="20.149999999999999" customHeight="1" x14ac:dyDescent="0.35">
      <c r="C636" s="17" t="s">
        <v>30</v>
      </c>
      <c r="D636" s="16">
        <v>43800</v>
      </c>
      <c r="E636" s="16" t="s">
        <v>135</v>
      </c>
      <c r="F636" s="17" t="s">
        <v>136</v>
      </c>
      <c r="G636" s="17" t="s">
        <v>130</v>
      </c>
      <c r="H636" s="17" t="s">
        <v>137</v>
      </c>
      <c r="I636" s="18">
        <v>830</v>
      </c>
      <c r="J636" s="19">
        <v>381.8</v>
      </c>
    </row>
    <row r="637" spans="3:10" ht="20.149999999999999" customHeight="1" x14ac:dyDescent="0.35">
      <c r="C637" s="17" t="s">
        <v>30</v>
      </c>
      <c r="D637" s="16">
        <v>43800</v>
      </c>
      <c r="E637" s="16" t="s">
        <v>135</v>
      </c>
      <c r="F637" s="17" t="s">
        <v>129</v>
      </c>
      <c r="G637" s="17" t="s">
        <v>130</v>
      </c>
      <c r="H637" s="17" t="s">
        <v>137</v>
      </c>
      <c r="I637" s="18">
        <v>244</v>
      </c>
      <c r="J637" s="19">
        <v>175.68</v>
      </c>
    </row>
    <row r="638" spans="3:10" ht="20.149999999999999" customHeight="1" x14ac:dyDescent="0.35">
      <c r="C638" s="17" t="s">
        <v>30</v>
      </c>
      <c r="D638" s="16">
        <v>43800</v>
      </c>
      <c r="E638" s="16" t="s">
        <v>135</v>
      </c>
      <c r="F638" s="17" t="s">
        <v>133</v>
      </c>
      <c r="G638" s="17" t="s">
        <v>130</v>
      </c>
      <c r="H638" s="17" t="s">
        <v>137</v>
      </c>
      <c r="I638" s="18">
        <v>984</v>
      </c>
      <c r="J638" s="19">
        <v>177.12</v>
      </c>
    </row>
    <row r="639" spans="3:10" ht="20.149999999999999" customHeight="1" x14ac:dyDescent="0.35">
      <c r="C639" s="17" t="s">
        <v>30</v>
      </c>
      <c r="D639" s="16">
        <v>43800</v>
      </c>
      <c r="E639" s="16" t="s">
        <v>135</v>
      </c>
      <c r="F639" s="17" t="s">
        <v>139</v>
      </c>
      <c r="G639" s="17" t="s">
        <v>138</v>
      </c>
      <c r="H639" s="17" t="s">
        <v>137</v>
      </c>
      <c r="I639" s="18">
        <v>604</v>
      </c>
      <c r="J639" s="19">
        <v>513.4</v>
      </c>
    </row>
    <row r="640" spans="3:10" ht="20.149999999999999" customHeight="1" x14ac:dyDescent="0.35">
      <c r="C640" s="17" t="s">
        <v>30</v>
      </c>
      <c r="D640" s="16">
        <v>43800</v>
      </c>
      <c r="E640" s="16" t="s">
        <v>135</v>
      </c>
      <c r="F640" s="17" t="s">
        <v>139</v>
      </c>
      <c r="G640" s="17" t="s">
        <v>138</v>
      </c>
      <c r="H640" s="17" t="s">
        <v>137</v>
      </c>
      <c r="I640" s="18">
        <v>270</v>
      </c>
      <c r="J640" s="19">
        <v>0</v>
      </c>
    </row>
    <row r="641" spans="3:10" ht="20.149999999999999" customHeight="1" x14ac:dyDescent="0.35">
      <c r="C641" s="17" t="s">
        <v>30</v>
      </c>
      <c r="D641" s="16">
        <v>43800</v>
      </c>
      <c r="E641" s="16" t="s">
        <v>135</v>
      </c>
      <c r="F641" s="17" t="s">
        <v>129</v>
      </c>
      <c r="G641" s="17" t="s">
        <v>138</v>
      </c>
      <c r="H641" s="17" t="s">
        <v>137</v>
      </c>
      <c r="I641" s="18">
        <v>438</v>
      </c>
      <c r="J641" s="19">
        <v>0</v>
      </c>
    </row>
    <row r="642" spans="3:10" ht="20.149999999999999" customHeight="1" x14ac:dyDescent="0.35">
      <c r="C642" s="17" t="s">
        <v>30</v>
      </c>
      <c r="D642" s="16">
        <v>43800</v>
      </c>
      <c r="E642" s="16" t="s">
        <v>135</v>
      </c>
      <c r="F642" s="17" t="s">
        <v>133</v>
      </c>
      <c r="G642" s="17" t="s">
        <v>130</v>
      </c>
      <c r="H642" s="17" t="s">
        <v>132</v>
      </c>
      <c r="I642" s="18">
        <v>604</v>
      </c>
      <c r="J642" s="19">
        <v>428.84</v>
      </c>
    </row>
    <row r="643" spans="3:10" ht="20.149999999999999" customHeight="1" x14ac:dyDescent="0.35">
      <c r="C643" s="17" t="s">
        <v>30</v>
      </c>
      <c r="D643" s="16">
        <v>43800</v>
      </c>
      <c r="E643" s="16" t="s">
        <v>135</v>
      </c>
      <c r="F643" s="17" t="s">
        <v>136</v>
      </c>
      <c r="G643" s="17" t="s">
        <v>130</v>
      </c>
      <c r="H643" s="17" t="s">
        <v>132</v>
      </c>
      <c r="I643" s="18">
        <v>309</v>
      </c>
      <c r="J643" s="19">
        <v>160.68</v>
      </c>
    </row>
    <row r="644" spans="3:10" ht="20.149999999999999" customHeight="1" x14ac:dyDescent="0.35">
      <c r="C644" s="17" t="s">
        <v>30</v>
      </c>
      <c r="D644" s="16">
        <v>43800</v>
      </c>
      <c r="E644" s="16" t="s">
        <v>135</v>
      </c>
      <c r="F644" s="17" t="s">
        <v>139</v>
      </c>
      <c r="G644" s="17" t="s">
        <v>130</v>
      </c>
      <c r="H644" s="17" t="s">
        <v>131</v>
      </c>
      <c r="I644" s="18">
        <v>986</v>
      </c>
      <c r="J644" s="19">
        <v>562.02</v>
      </c>
    </row>
    <row r="645" spans="3:10" ht="20.149999999999999" customHeight="1" x14ac:dyDescent="0.35">
      <c r="C645" s="17" t="s">
        <v>30</v>
      </c>
      <c r="D645" s="16">
        <v>43800</v>
      </c>
      <c r="E645" s="16" t="s">
        <v>135</v>
      </c>
      <c r="F645" s="17" t="s">
        <v>133</v>
      </c>
      <c r="G645" s="17" t="s">
        <v>130</v>
      </c>
      <c r="H645" s="17" t="s">
        <v>131</v>
      </c>
      <c r="I645" s="18">
        <v>621</v>
      </c>
      <c r="J645" s="19">
        <v>478.1699999999999</v>
      </c>
    </row>
    <row r="646" spans="3:10" ht="20.149999999999999" customHeight="1" x14ac:dyDescent="0.35">
      <c r="C646" s="17" t="s">
        <v>30</v>
      </c>
      <c r="D646" s="16">
        <v>43800</v>
      </c>
      <c r="E646" s="16" t="s">
        <v>135</v>
      </c>
      <c r="F646" s="17" t="s">
        <v>129</v>
      </c>
      <c r="G646" s="17" t="s">
        <v>130</v>
      </c>
      <c r="H646" s="17" t="s">
        <v>131</v>
      </c>
      <c r="I646" s="18">
        <v>490</v>
      </c>
      <c r="J646" s="19">
        <v>245</v>
      </c>
    </row>
    <row r="647" spans="3:10" ht="20.149999999999999" customHeight="1" x14ac:dyDescent="0.35">
      <c r="C647" s="17" t="s">
        <v>30</v>
      </c>
      <c r="D647" s="16">
        <v>43800</v>
      </c>
      <c r="E647" s="16" t="s">
        <v>135</v>
      </c>
      <c r="F647" s="17" t="s">
        <v>139</v>
      </c>
      <c r="G647" s="17" t="s">
        <v>138</v>
      </c>
      <c r="H647" s="17" t="s">
        <v>131</v>
      </c>
      <c r="I647" s="18">
        <v>187</v>
      </c>
      <c r="J647" s="19">
        <v>173.91</v>
      </c>
    </row>
    <row r="648" spans="3:10" ht="20.149999999999999" customHeight="1" x14ac:dyDescent="0.35">
      <c r="C648" s="17" t="s">
        <v>30</v>
      </c>
      <c r="D648" s="16">
        <v>43800</v>
      </c>
      <c r="E648" s="16" t="s">
        <v>135</v>
      </c>
      <c r="F648" s="17" t="s">
        <v>136</v>
      </c>
      <c r="G648" s="17" t="s">
        <v>138</v>
      </c>
      <c r="H648" s="17" t="s">
        <v>131</v>
      </c>
      <c r="I648" s="18">
        <v>604</v>
      </c>
      <c r="J648" s="19">
        <v>0</v>
      </c>
    </row>
    <row r="649" spans="3:10" ht="20.149999999999999" customHeight="1" x14ac:dyDescent="0.35">
      <c r="C649" s="17" t="s">
        <v>30</v>
      </c>
      <c r="D649" s="16">
        <v>43800</v>
      </c>
      <c r="E649" s="16" t="s">
        <v>135</v>
      </c>
      <c r="F649" s="17" t="s">
        <v>139</v>
      </c>
      <c r="G649" s="17" t="s">
        <v>138</v>
      </c>
      <c r="H649" s="17" t="s">
        <v>131</v>
      </c>
      <c r="I649" s="18">
        <v>246</v>
      </c>
      <c r="J649" s="19">
        <v>132.84</v>
      </c>
    </row>
    <row r="650" spans="3:10" ht="20.149999999999999" customHeight="1" x14ac:dyDescent="0.35">
      <c r="C650" s="17" t="s">
        <v>30</v>
      </c>
      <c r="D650" s="16">
        <v>43800</v>
      </c>
      <c r="E650" s="16" t="s">
        <v>135</v>
      </c>
      <c r="F650" s="17" t="s">
        <v>133</v>
      </c>
      <c r="G650" s="17" t="s">
        <v>130</v>
      </c>
      <c r="H650" s="17" t="s">
        <v>134</v>
      </c>
      <c r="I650" s="18">
        <v>591</v>
      </c>
      <c r="J650" s="19">
        <v>567.36</v>
      </c>
    </row>
    <row r="651" spans="3:10" ht="20.149999999999999" customHeight="1" x14ac:dyDescent="0.35">
      <c r="C651" s="17" t="s">
        <v>30</v>
      </c>
      <c r="D651" s="16">
        <v>43800</v>
      </c>
      <c r="E651" s="16" t="s">
        <v>135</v>
      </c>
      <c r="F651" s="17" t="s">
        <v>129</v>
      </c>
      <c r="G651" s="17" t="s">
        <v>130</v>
      </c>
      <c r="H651" s="17" t="s">
        <v>134</v>
      </c>
      <c r="I651" s="18">
        <v>443</v>
      </c>
      <c r="J651" s="19">
        <v>354.4</v>
      </c>
    </row>
    <row r="652" spans="3:10" ht="20.149999999999999" customHeight="1" x14ac:dyDescent="0.35">
      <c r="C652" s="17" t="s">
        <v>30</v>
      </c>
      <c r="D652" s="16">
        <v>43800</v>
      </c>
      <c r="E652" s="16" t="s">
        <v>135</v>
      </c>
      <c r="F652" s="17" t="s">
        <v>139</v>
      </c>
      <c r="G652" s="17" t="s">
        <v>130</v>
      </c>
      <c r="H652" s="17" t="s">
        <v>134</v>
      </c>
      <c r="I652" s="18">
        <v>831</v>
      </c>
      <c r="J652" s="19">
        <v>149.58000000000001</v>
      </c>
    </row>
    <row r="653" spans="3:10" ht="20.149999999999999" customHeight="1" x14ac:dyDescent="0.35">
      <c r="C653" s="17" t="s">
        <v>30</v>
      </c>
      <c r="D653" s="16">
        <v>43800</v>
      </c>
      <c r="E653" s="16" t="s">
        <v>135</v>
      </c>
      <c r="F653" s="17" t="s">
        <v>136</v>
      </c>
      <c r="G653" s="17" t="s">
        <v>138</v>
      </c>
      <c r="H653" s="17" t="s">
        <v>134</v>
      </c>
      <c r="I653" s="18">
        <v>836</v>
      </c>
      <c r="J653" s="19">
        <v>769.12</v>
      </c>
    </row>
    <row r="654" spans="3:10" ht="20.149999999999999" customHeight="1" x14ac:dyDescent="0.35">
      <c r="C654" s="17" t="s">
        <v>30</v>
      </c>
      <c r="D654" s="16">
        <v>43800</v>
      </c>
      <c r="E654" s="16" t="s">
        <v>135</v>
      </c>
      <c r="F654" s="17" t="s">
        <v>133</v>
      </c>
      <c r="G654" s="17" t="s">
        <v>138</v>
      </c>
      <c r="H654" s="17" t="s">
        <v>134</v>
      </c>
      <c r="I654" s="18">
        <v>776</v>
      </c>
      <c r="J654" s="19">
        <v>294.88</v>
      </c>
    </row>
    <row r="655" spans="3:10" ht="20.149999999999999" customHeight="1" x14ac:dyDescent="0.35">
      <c r="C655" s="17" t="s">
        <v>30</v>
      </c>
      <c r="D655" s="16">
        <v>43800</v>
      </c>
      <c r="E655" s="16" t="s">
        <v>135</v>
      </c>
      <c r="F655" s="17" t="s">
        <v>129</v>
      </c>
      <c r="G655" s="17" t="s">
        <v>138</v>
      </c>
      <c r="H655" s="17" t="s">
        <v>134</v>
      </c>
      <c r="I655" s="18">
        <v>336</v>
      </c>
      <c r="J655" s="19">
        <v>114.24</v>
      </c>
    </row>
    <row r="656" spans="3:10" ht="20.149999999999999" customHeight="1" x14ac:dyDescent="0.35">
      <c r="C656" s="17" t="s">
        <v>30</v>
      </c>
      <c r="D656" s="16">
        <v>43800</v>
      </c>
      <c r="E656" s="16" t="s">
        <v>135</v>
      </c>
      <c r="F656" s="17" t="s">
        <v>139</v>
      </c>
      <c r="G656" s="17" t="s">
        <v>130</v>
      </c>
      <c r="H656" s="17" t="s">
        <v>137</v>
      </c>
      <c r="I656" s="18">
        <v>317</v>
      </c>
      <c r="J656" s="19">
        <v>91.93</v>
      </c>
    </row>
    <row r="657" spans="3:10" ht="20.149999999999999" customHeight="1" x14ac:dyDescent="0.35">
      <c r="C657" s="17" t="s">
        <v>30</v>
      </c>
      <c r="D657" s="16">
        <v>43800</v>
      </c>
      <c r="E657" s="16" t="s">
        <v>135</v>
      </c>
      <c r="F657" s="17" t="s">
        <v>133</v>
      </c>
      <c r="G657" s="17" t="s">
        <v>130</v>
      </c>
      <c r="H657" s="17" t="s">
        <v>137</v>
      </c>
      <c r="I657" s="18">
        <v>340</v>
      </c>
      <c r="J657" s="19">
        <v>47.599999999999994</v>
      </c>
    </row>
    <row r="658" spans="3:10" ht="20.149999999999999" customHeight="1" x14ac:dyDescent="0.35">
      <c r="C658" s="17" t="s">
        <v>30</v>
      </c>
      <c r="D658" s="16">
        <v>43800</v>
      </c>
      <c r="E658" s="16" t="s">
        <v>135</v>
      </c>
      <c r="F658" s="17" t="s">
        <v>139</v>
      </c>
      <c r="G658" s="17" t="s">
        <v>130</v>
      </c>
      <c r="H658" s="17" t="s">
        <v>137</v>
      </c>
      <c r="I658" s="18">
        <v>185</v>
      </c>
      <c r="J658" s="19">
        <v>133.19999999999999</v>
      </c>
    </row>
    <row r="659" spans="3:10" ht="20.149999999999999" customHeight="1" x14ac:dyDescent="0.35">
      <c r="C659" s="17" t="s">
        <v>30</v>
      </c>
      <c r="D659" s="16">
        <v>43800</v>
      </c>
      <c r="E659" s="16" t="s">
        <v>135</v>
      </c>
      <c r="F659" s="17" t="s">
        <v>133</v>
      </c>
      <c r="G659" s="17" t="s">
        <v>138</v>
      </c>
      <c r="H659" s="17" t="s">
        <v>137</v>
      </c>
      <c r="I659" s="18">
        <v>715</v>
      </c>
      <c r="J659" s="19">
        <v>57.2</v>
      </c>
    </row>
    <row r="660" spans="3:10" ht="20.149999999999999" customHeight="1" x14ac:dyDescent="0.35">
      <c r="C660" s="17" t="s">
        <v>30</v>
      </c>
      <c r="D660" s="16">
        <v>43800</v>
      </c>
      <c r="E660" s="16" t="s">
        <v>135</v>
      </c>
      <c r="F660" s="17" t="s">
        <v>129</v>
      </c>
      <c r="G660" s="17" t="s">
        <v>138</v>
      </c>
      <c r="H660" s="17" t="s">
        <v>137</v>
      </c>
      <c r="I660" s="18">
        <v>635</v>
      </c>
      <c r="J660" s="19">
        <v>152.4</v>
      </c>
    </row>
    <row r="661" spans="3:10" ht="20.149999999999999" customHeight="1" x14ac:dyDescent="0.35">
      <c r="C661" s="17" t="s">
        <v>30</v>
      </c>
      <c r="D661" s="16">
        <v>43800</v>
      </c>
      <c r="E661" s="16" t="s">
        <v>135</v>
      </c>
      <c r="F661" s="17" t="s">
        <v>136</v>
      </c>
      <c r="G661" s="17" t="s">
        <v>138</v>
      </c>
      <c r="H661" s="17" t="s">
        <v>137</v>
      </c>
      <c r="I661" s="18">
        <v>806</v>
      </c>
      <c r="J661" s="19">
        <v>80.599999999999994</v>
      </c>
    </row>
    <row r="662" spans="3:10" ht="20.149999999999999" customHeight="1" x14ac:dyDescent="0.35">
      <c r="C662" s="17" t="s">
        <v>30</v>
      </c>
      <c r="D662" s="16">
        <v>43800</v>
      </c>
      <c r="E662" s="16" t="s">
        <v>135</v>
      </c>
      <c r="F662" s="17" t="s">
        <v>139</v>
      </c>
      <c r="G662" s="17" t="s">
        <v>130</v>
      </c>
      <c r="H662" s="17" t="s">
        <v>132</v>
      </c>
      <c r="I662" s="18">
        <v>677</v>
      </c>
      <c r="J662" s="19">
        <v>304.64999999999998</v>
      </c>
    </row>
    <row r="663" spans="3:10" ht="20.149999999999999" customHeight="1" x14ac:dyDescent="0.35">
      <c r="C663" s="17" t="s">
        <v>30</v>
      </c>
      <c r="D663" s="16">
        <v>43800</v>
      </c>
      <c r="E663" s="16" t="s">
        <v>135</v>
      </c>
      <c r="F663" s="17" t="s">
        <v>129</v>
      </c>
      <c r="G663" s="17" t="s">
        <v>130</v>
      </c>
      <c r="H663" s="17" t="s">
        <v>132</v>
      </c>
      <c r="I663" s="18">
        <v>197</v>
      </c>
      <c r="J663" s="19">
        <v>110.32000000000002</v>
      </c>
    </row>
    <row r="664" spans="3:10" ht="20.149999999999999" customHeight="1" x14ac:dyDescent="0.35">
      <c r="C664" s="17" t="s">
        <v>19</v>
      </c>
      <c r="D664" s="16">
        <v>43831</v>
      </c>
      <c r="E664" s="16" t="s">
        <v>135</v>
      </c>
      <c r="F664" s="17" t="s">
        <v>129</v>
      </c>
      <c r="G664" s="17" t="s">
        <v>130</v>
      </c>
      <c r="H664" s="17" t="s">
        <v>131</v>
      </c>
      <c r="I664" s="18">
        <v>340</v>
      </c>
      <c r="J664" s="19">
        <v>153</v>
      </c>
    </row>
    <row r="665" spans="3:10" ht="20.149999999999999" customHeight="1" x14ac:dyDescent="0.35">
      <c r="C665" s="17" t="s">
        <v>19</v>
      </c>
      <c r="D665" s="16">
        <v>43831</v>
      </c>
      <c r="E665" s="16" t="s">
        <v>135</v>
      </c>
      <c r="F665" s="17" t="s">
        <v>133</v>
      </c>
      <c r="G665" s="17" t="s">
        <v>130</v>
      </c>
      <c r="H665" s="17" t="s">
        <v>131</v>
      </c>
      <c r="I665" s="18">
        <v>950</v>
      </c>
      <c r="J665" s="19">
        <v>531.99999999999989</v>
      </c>
    </row>
    <row r="666" spans="3:10" ht="20.149999999999999" customHeight="1" x14ac:dyDescent="0.35">
      <c r="C666" s="17" t="s">
        <v>19</v>
      </c>
      <c r="D666" s="16">
        <v>43831</v>
      </c>
      <c r="E666" s="16" t="s">
        <v>135</v>
      </c>
      <c r="F666" s="17" t="s">
        <v>136</v>
      </c>
      <c r="G666" s="17" t="s">
        <v>130</v>
      </c>
      <c r="H666" s="17" t="s">
        <v>131</v>
      </c>
      <c r="I666" s="18">
        <v>253</v>
      </c>
      <c r="J666" s="19">
        <v>174.57</v>
      </c>
    </row>
    <row r="667" spans="3:10" ht="20.149999999999999" customHeight="1" x14ac:dyDescent="0.35">
      <c r="C667" s="17" t="s">
        <v>19</v>
      </c>
      <c r="D667" s="16">
        <v>43831</v>
      </c>
      <c r="E667" s="16" t="s">
        <v>135</v>
      </c>
      <c r="F667" s="17" t="s">
        <v>133</v>
      </c>
      <c r="G667" s="17" t="s">
        <v>138</v>
      </c>
      <c r="H667" s="17" t="s">
        <v>131</v>
      </c>
      <c r="I667" s="18">
        <v>531</v>
      </c>
      <c r="J667" s="19">
        <v>185.85</v>
      </c>
    </row>
    <row r="668" spans="3:10" ht="20.149999999999999" customHeight="1" x14ac:dyDescent="0.35">
      <c r="C668" s="17" t="s">
        <v>19</v>
      </c>
      <c r="D668" s="16">
        <v>43831</v>
      </c>
      <c r="E668" s="16" t="s">
        <v>135</v>
      </c>
      <c r="F668" s="17" t="s">
        <v>129</v>
      </c>
      <c r="G668" s="17" t="s">
        <v>138</v>
      </c>
      <c r="H668" s="17" t="s">
        <v>131</v>
      </c>
      <c r="I668" s="18">
        <v>367</v>
      </c>
      <c r="J668" s="19">
        <v>146.80000000000001</v>
      </c>
    </row>
    <row r="669" spans="3:10" ht="20.149999999999999" customHeight="1" x14ac:dyDescent="0.35">
      <c r="C669" s="17" t="s">
        <v>19</v>
      </c>
      <c r="D669" s="16">
        <v>43831</v>
      </c>
      <c r="E669" s="16" t="s">
        <v>135</v>
      </c>
      <c r="F669" s="17" t="s">
        <v>139</v>
      </c>
      <c r="G669" s="17" t="s">
        <v>138</v>
      </c>
      <c r="H669" s="17" t="s">
        <v>131</v>
      </c>
      <c r="I669" s="18">
        <v>122</v>
      </c>
      <c r="J669" s="19">
        <v>4.88</v>
      </c>
    </row>
    <row r="670" spans="3:10" ht="20.149999999999999" customHeight="1" x14ac:dyDescent="0.35">
      <c r="C670" s="17" t="s">
        <v>19</v>
      </c>
      <c r="D670" s="16">
        <v>43831</v>
      </c>
      <c r="E670" s="16" t="s">
        <v>135</v>
      </c>
      <c r="F670" s="17" t="s">
        <v>139</v>
      </c>
      <c r="G670" s="17" t="s">
        <v>130</v>
      </c>
      <c r="H670" s="17" t="s">
        <v>134</v>
      </c>
      <c r="I670" s="18">
        <v>400</v>
      </c>
      <c r="J670" s="19">
        <v>40</v>
      </c>
    </row>
    <row r="671" spans="3:10" ht="20.149999999999999" customHeight="1" x14ac:dyDescent="0.35">
      <c r="C671" s="17" t="s">
        <v>19</v>
      </c>
      <c r="D671" s="16">
        <v>43831</v>
      </c>
      <c r="E671" s="16" t="s">
        <v>135</v>
      </c>
      <c r="F671" s="17" t="s">
        <v>129</v>
      </c>
      <c r="G671" s="17" t="s">
        <v>130</v>
      </c>
      <c r="H671" s="17" t="s">
        <v>134</v>
      </c>
      <c r="I671" s="18">
        <v>733</v>
      </c>
      <c r="J671" s="19">
        <v>21.99</v>
      </c>
    </row>
    <row r="672" spans="3:10" ht="20.149999999999999" customHeight="1" x14ac:dyDescent="0.35">
      <c r="C672" s="17" t="s">
        <v>19</v>
      </c>
      <c r="D672" s="16">
        <v>43831</v>
      </c>
      <c r="E672" s="16" t="s">
        <v>135</v>
      </c>
      <c r="F672" s="17" t="s">
        <v>133</v>
      </c>
      <c r="G672" s="17" t="s">
        <v>130</v>
      </c>
      <c r="H672" s="17" t="s">
        <v>134</v>
      </c>
      <c r="I672" s="18">
        <v>292</v>
      </c>
      <c r="J672" s="19">
        <v>116.8</v>
      </c>
    </row>
    <row r="673" spans="3:10" ht="20.149999999999999" customHeight="1" x14ac:dyDescent="0.35">
      <c r="C673" s="17" t="s">
        <v>19</v>
      </c>
      <c r="D673" s="16">
        <v>43831</v>
      </c>
      <c r="E673" s="16" t="s">
        <v>135</v>
      </c>
      <c r="F673" s="17" t="s">
        <v>136</v>
      </c>
      <c r="G673" s="17" t="s">
        <v>138</v>
      </c>
      <c r="H673" s="17" t="s">
        <v>134</v>
      </c>
      <c r="I673" s="18">
        <v>617</v>
      </c>
      <c r="J673" s="19">
        <v>462.75</v>
      </c>
    </row>
    <row r="674" spans="3:10" ht="20.149999999999999" customHeight="1" x14ac:dyDescent="0.35">
      <c r="C674" s="17" t="s">
        <v>19</v>
      </c>
      <c r="D674" s="16">
        <v>43831</v>
      </c>
      <c r="E674" s="16" t="s">
        <v>135</v>
      </c>
      <c r="F674" s="17" t="s">
        <v>129</v>
      </c>
      <c r="G674" s="17" t="s">
        <v>138</v>
      </c>
      <c r="H674" s="17" t="s">
        <v>134</v>
      </c>
      <c r="I674" s="18">
        <v>175</v>
      </c>
      <c r="J674" s="19">
        <v>133</v>
      </c>
    </row>
    <row r="675" spans="3:10" ht="20.149999999999999" customHeight="1" x14ac:dyDescent="0.35">
      <c r="C675" s="17" t="s">
        <v>19</v>
      </c>
      <c r="D675" s="16">
        <v>43831</v>
      </c>
      <c r="E675" s="16" t="s">
        <v>135</v>
      </c>
      <c r="F675" s="17" t="s">
        <v>139</v>
      </c>
      <c r="G675" s="17" t="s">
        <v>138</v>
      </c>
      <c r="H675" s="17" t="s">
        <v>134</v>
      </c>
      <c r="I675" s="18">
        <v>521</v>
      </c>
      <c r="J675" s="19">
        <v>208.4</v>
      </c>
    </row>
    <row r="676" spans="3:10" ht="20.149999999999999" customHeight="1" x14ac:dyDescent="0.35">
      <c r="C676" s="17" t="s">
        <v>19</v>
      </c>
      <c r="D676" s="16">
        <v>43831</v>
      </c>
      <c r="E676" s="16" t="s">
        <v>135</v>
      </c>
      <c r="F676" s="17" t="s">
        <v>136</v>
      </c>
      <c r="G676" s="17" t="s">
        <v>130</v>
      </c>
      <c r="H676" s="17" t="s">
        <v>137</v>
      </c>
      <c r="I676" s="18">
        <v>784</v>
      </c>
      <c r="J676" s="19">
        <v>360.64</v>
      </c>
    </row>
    <row r="677" spans="3:10" ht="20.149999999999999" customHeight="1" x14ac:dyDescent="0.35">
      <c r="C677" s="17" t="s">
        <v>19</v>
      </c>
      <c r="D677" s="16">
        <v>43831</v>
      </c>
      <c r="E677" s="16" t="s">
        <v>135</v>
      </c>
      <c r="F677" s="17" t="s">
        <v>129</v>
      </c>
      <c r="G677" s="17" t="s">
        <v>130</v>
      </c>
      <c r="H677" s="17" t="s">
        <v>137</v>
      </c>
      <c r="I677" s="18">
        <v>530</v>
      </c>
      <c r="J677" s="19">
        <v>424</v>
      </c>
    </row>
    <row r="678" spans="3:10" ht="20.149999999999999" customHeight="1" x14ac:dyDescent="0.35">
      <c r="C678" s="17" t="s">
        <v>19</v>
      </c>
      <c r="D678" s="16">
        <v>43831</v>
      </c>
      <c r="E678" s="16" t="s">
        <v>135</v>
      </c>
      <c r="F678" s="17" t="s">
        <v>133</v>
      </c>
      <c r="G678" s="17" t="s">
        <v>130</v>
      </c>
      <c r="H678" s="17" t="s">
        <v>137</v>
      </c>
      <c r="I678" s="18">
        <v>179</v>
      </c>
      <c r="J678" s="19">
        <v>105.61</v>
      </c>
    </row>
    <row r="679" spans="3:10" ht="20.149999999999999" customHeight="1" x14ac:dyDescent="0.35">
      <c r="C679" s="17" t="s">
        <v>19</v>
      </c>
      <c r="D679" s="16">
        <v>43831</v>
      </c>
      <c r="E679" s="16" t="s">
        <v>135</v>
      </c>
      <c r="F679" s="17" t="s">
        <v>139</v>
      </c>
      <c r="G679" s="17" t="s">
        <v>138</v>
      </c>
      <c r="H679" s="17" t="s">
        <v>137</v>
      </c>
      <c r="I679" s="18">
        <v>837</v>
      </c>
      <c r="J679" s="19">
        <v>477.09000000000009</v>
      </c>
    </row>
    <row r="680" spans="3:10" ht="20.149999999999999" customHeight="1" x14ac:dyDescent="0.35">
      <c r="C680" s="17" t="s">
        <v>19</v>
      </c>
      <c r="D680" s="16">
        <v>43831</v>
      </c>
      <c r="E680" s="16" t="s">
        <v>135</v>
      </c>
      <c r="F680" s="17" t="s">
        <v>139</v>
      </c>
      <c r="G680" s="17" t="s">
        <v>138</v>
      </c>
      <c r="H680" s="17" t="s">
        <v>137</v>
      </c>
      <c r="I680" s="18">
        <v>456</v>
      </c>
      <c r="J680" s="19">
        <v>228</v>
      </c>
    </row>
    <row r="681" spans="3:10" ht="20.149999999999999" customHeight="1" x14ac:dyDescent="0.35">
      <c r="C681" s="17" t="s">
        <v>19</v>
      </c>
      <c r="D681" s="16">
        <v>43831</v>
      </c>
      <c r="E681" s="16" t="s">
        <v>135</v>
      </c>
      <c r="F681" s="17" t="s">
        <v>129</v>
      </c>
      <c r="G681" s="17" t="s">
        <v>138</v>
      </c>
      <c r="H681" s="17" t="s">
        <v>137</v>
      </c>
      <c r="I681" s="18">
        <v>176</v>
      </c>
      <c r="J681" s="19">
        <v>44</v>
      </c>
    </row>
    <row r="682" spans="3:10" ht="20.149999999999999" customHeight="1" x14ac:dyDescent="0.35">
      <c r="C682" s="17" t="s">
        <v>19</v>
      </c>
      <c r="D682" s="16">
        <v>43831</v>
      </c>
      <c r="E682" s="16" t="s">
        <v>135</v>
      </c>
      <c r="F682" s="17" t="s">
        <v>133</v>
      </c>
      <c r="G682" s="17" t="s">
        <v>130</v>
      </c>
      <c r="H682" s="17" t="s">
        <v>132</v>
      </c>
      <c r="I682" s="18">
        <v>846</v>
      </c>
      <c r="J682" s="19">
        <v>482.21999999999991</v>
      </c>
    </row>
    <row r="683" spans="3:10" ht="20.149999999999999" customHeight="1" x14ac:dyDescent="0.35">
      <c r="C683" s="17" t="s">
        <v>19</v>
      </c>
      <c r="D683" s="16">
        <v>43831</v>
      </c>
      <c r="E683" s="16" t="s">
        <v>135</v>
      </c>
      <c r="F683" s="17" t="s">
        <v>136</v>
      </c>
      <c r="G683" s="17" t="s">
        <v>130</v>
      </c>
      <c r="H683" s="17" t="s">
        <v>132</v>
      </c>
      <c r="I683" s="18">
        <v>349</v>
      </c>
      <c r="J683" s="19">
        <v>13.96</v>
      </c>
    </row>
    <row r="684" spans="3:10" ht="20.149999999999999" customHeight="1" x14ac:dyDescent="0.35">
      <c r="C684" s="17" t="s">
        <v>19</v>
      </c>
      <c r="D684" s="16">
        <v>43831</v>
      </c>
      <c r="E684" s="16" t="s">
        <v>135</v>
      </c>
      <c r="F684" s="17" t="s">
        <v>139</v>
      </c>
      <c r="G684" s="17" t="s">
        <v>130</v>
      </c>
      <c r="H684" s="17" t="s">
        <v>131</v>
      </c>
      <c r="I684" s="18">
        <v>940</v>
      </c>
      <c r="J684" s="19">
        <v>178.60000000000002</v>
      </c>
    </row>
    <row r="685" spans="3:10" ht="20.149999999999999" customHeight="1" x14ac:dyDescent="0.35">
      <c r="C685" s="17" t="s">
        <v>19</v>
      </c>
      <c r="D685" s="16">
        <v>43831</v>
      </c>
      <c r="E685" s="16" t="s">
        <v>135</v>
      </c>
      <c r="F685" s="17" t="s">
        <v>133</v>
      </c>
      <c r="G685" s="17" t="s">
        <v>130</v>
      </c>
      <c r="H685" s="17" t="s">
        <v>131</v>
      </c>
      <c r="I685" s="18">
        <v>614</v>
      </c>
      <c r="J685" s="19">
        <v>583.29999999999995</v>
      </c>
    </row>
    <row r="686" spans="3:10" ht="20.149999999999999" customHeight="1" x14ac:dyDescent="0.35">
      <c r="C686" s="17" t="s">
        <v>19</v>
      </c>
      <c r="D686" s="16">
        <v>43831</v>
      </c>
      <c r="E686" s="16" t="s">
        <v>135</v>
      </c>
      <c r="F686" s="17" t="s">
        <v>129</v>
      </c>
      <c r="G686" s="17" t="s">
        <v>130</v>
      </c>
      <c r="H686" s="17" t="s">
        <v>131</v>
      </c>
      <c r="I686" s="18">
        <v>342</v>
      </c>
      <c r="J686" s="19">
        <v>34.200000000000003</v>
      </c>
    </row>
    <row r="687" spans="3:10" ht="20.149999999999999" customHeight="1" x14ac:dyDescent="0.35">
      <c r="C687" s="17" t="s">
        <v>19</v>
      </c>
      <c r="D687" s="16">
        <v>43831</v>
      </c>
      <c r="E687" s="16" t="s">
        <v>135</v>
      </c>
      <c r="F687" s="17" t="s">
        <v>139</v>
      </c>
      <c r="G687" s="17" t="s">
        <v>138</v>
      </c>
      <c r="H687" s="17" t="s">
        <v>131</v>
      </c>
      <c r="I687" s="18">
        <v>383</v>
      </c>
      <c r="J687" s="19">
        <v>356.19</v>
      </c>
    </row>
    <row r="688" spans="3:10" ht="20.149999999999999" customHeight="1" x14ac:dyDescent="0.35">
      <c r="C688" s="17" t="s">
        <v>19</v>
      </c>
      <c r="D688" s="16">
        <v>43831</v>
      </c>
      <c r="E688" s="16" t="s">
        <v>135</v>
      </c>
      <c r="F688" s="17" t="s">
        <v>136</v>
      </c>
      <c r="G688" s="17" t="s">
        <v>138</v>
      </c>
      <c r="H688" s="17" t="s">
        <v>131</v>
      </c>
      <c r="I688" s="18">
        <v>624</v>
      </c>
      <c r="J688" s="19">
        <v>0</v>
      </c>
    </row>
    <row r="689" spans="3:10" ht="20.149999999999999" customHeight="1" x14ac:dyDescent="0.35">
      <c r="C689" s="17" t="s">
        <v>19</v>
      </c>
      <c r="D689" s="16">
        <v>43831</v>
      </c>
      <c r="E689" s="16" t="s">
        <v>135</v>
      </c>
      <c r="F689" s="17" t="s">
        <v>139</v>
      </c>
      <c r="G689" s="17" t="s">
        <v>138</v>
      </c>
      <c r="H689" s="17" t="s">
        <v>131</v>
      </c>
      <c r="I689" s="18">
        <v>115</v>
      </c>
      <c r="J689" s="19">
        <v>62.1</v>
      </c>
    </row>
    <row r="690" spans="3:10" ht="20.149999999999999" customHeight="1" x14ac:dyDescent="0.35">
      <c r="C690" s="17" t="s">
        <v>19</v>
      </c>
      <c r="D690" s="16">
        <v>43831</v>
      </c>
      <c r="E690" s="16" t="s">
        <v>135</v>
      </c>
      <c r="F690" s="17" t="s">
        <v>133</v>
      </c>
      <c r="G690" s="17" t="s">
        <v>130</v>
      </c>
      <c r="H690" s="17" t="s">
        <v>134</v>
      </c>
      <c r="I690" s="18">
        <v>416</v>
      </c>
      <c r="J690" s="19">
        <v>99.84</v>
      </c>
    </row>
    <row r="691" spans="3:10" ht="20.149999999999999" customHeight="1" x14ac:dyDescent="0.35">
      <c r="C691" s="17" t="s">
        <v>19</v>
      </c>
      <c r="D691" s="16">
        <v>43831</v>
      </c>
      <c r="E691" s="16" t="s">
        <v>135</v>
      </c>
      <c r="F691" s="17" t="s">
        <v>129</v>
      </c>
      <c r="G691" s="17" t="s">
        <v>130</v>
      </c>
      <c r="H691" s="17" t="s">
        <v>134</v>
      </c>
      <c r="I691" s="18">
        <v>701</v>
      </c>
      <c r="J691" s="19">
        <v>252.36</v>
      </c>
    </row>
    <row r="692" spans="3:10" ht="20.149999999999999" customHeight="1" x14ac:dyDescent="0.35">
      <c r="C692" s="17" t="s">
        <v>19</v>
      </c>
      <c r="D692" s="16">
        <v>43831</v>
      </c>
      <c r="E692" s="16" t="s">
        <v>135</v>
      </c>
      <c r="F692" s="17" t="s">
        <v>139</v>
      </c>
      <c r="G692" s="17" t="s">
        <v>130</v>
      </c>
      <c r="H692" s="17" t="s">
        <v>134</v>
      </c>
      <c r="I692" s="18">
        <v>518</v>
      </c>
      <c r="J692" s="19">
        <v>186.48</v>
      </c>
    </row>
    <row r="693" spans="3:10" ht="20.149999999999999" customHeight="1" x14ac:dyDescent="0.35">
      <c r="C693" s="17" t="s">
        <v>19</v>
      </c>
      <c r="D693" s="16">
        <v>43831</v>
      </c>
      <c r="E693" s="16" t="s">
        <v>135</v>
      </c>
      <c r="F693" s="17" t="s">
        <v>136</v>
      </c>
      <c r="G693" s="17" t="s">
        <v>138</v>
      </c>
      <c r="H693" s="17" t="s">
        <v>134</v>
      </c>
      <c r="I693" s="18">
        <v>135</v>
      </c>
      <c r="J693" s="19">
        <v>113.4</v>
      </c>
    </row>
    <row r="694" spans="3:10" ht="20.149999999999999" customHeight="1" x14ac:dyDescent="0.35">
      <c r="C694" s="17" t="s">
        <v>19</v>
      </c>
      <c r="D694" s="16">
        <v>43831</v>
      </c>
      <c r="E694" s="16" t="s">
        <v>135</v>
      </c>
      <c r="F694" s="17" t="s">
        <v>133</v>
      </c>
      <c r="G694" s="17" t="s">
        <v>138</v>
      </c>
      <c r="H694" s="17" t="s">
        <v>134</v>
      </c>
      <c r="I694" s="18">
        <v>389</v>
      </c>
      <c r="J694" s="19">
        <v>268.41000000000003</v>
      </c>
    </row>
    <row r="695" spans="3:10" ht="20.149999999999999" customHeight="1" x14ac:dyDescent="0.35">
      <c r="C695" s="17" t="s">
        <v>19</v>
      </c>
      <c r="D695" s="16">
        <v>43831</v>
      </c>
      <c r="E695" s="16" t="s">
        <v>135</v>
      </c>
      <c r="F695" s="17" t="s">
        <v>129</v>
      </c>
      <c r="G695" s="17" t="s">
        <v>138</v>
      </c>
      <c r="H695" s="17" t="s">
        <v>134</v>
      </c>
      <c r="I695" s="18">
        <v>755</v>
      </c>
      <c r="J695" s="19">
        <v>15.1</v>
      </c>
    </row>
    <row r="696" spans="3:10" ht="20.149999999999999" customHeight="1" x14ac:dyDescent="0.35">
      <c r="C696" s="17" t="s">
        <v>19</v>
      </c>
      <c r="D696" s="16">
        <v>43831</v>
      </c>
      <c r="E696" s="16" t="s">
        <v>135</v>
      </c>
      <c r="F696" s="17" t="s">
        <v>139</v>
      </c>
      <c r="G696" s="17" t="s">
        <v>130</v>
      </c>
      <c r="H696" s="17" t="s">
        <v>137</v>
      </c>
      <c r="I696" s="18">
        <v>107</v>
      </c>
      <c r="J696" s="19">
        <v>62.06</v>
      </c>
    </row>
    <row r="697" spans="3:10" ht="20.149999999999999" customHeight="1" x14ac:dyDescent="0.35">
      <c r="C697" s="17" t="s">
        <v>19</v>
      </c>
      <c r="D697" s="16">
        <v>43831</v>
      </c>
      <c r="E697" s="16" t="s">
        <v>135</v>
      </c>
      <c r="F697" s="17" t="s">
        <v>129</v>
      </c>
      <c r="G697" s="17" t="s">
        <v>130</v>
      </c>
      <c r="H697" s="17" t="s">
        <v>132</v>
      </c>
      <c r="I697" s="18">
        <v>108</v>
      </c>
      <c r="J697" s="19">
        <v>60.480000000000011</v>
      </c>
    </row>
    <row r="698" spans="3:10" ht="20.149999999999999" customHeight="1" x14ac:dyDescent="0.35">
      <c r="C698" s="17" t="s">
        <v>20</v>
      </c>
      <c r="D698" s="16">
        <v>43862</v>
      </c>
      <c r="E698" s="16" t="s">
        <v>135</v>
      </c>
      <c r="F698" s="17" t="s">
        <v>129</v>
      </c>
      <c r="G698" s="17" t="s">
        <v>130</v>
      </c>
      <c r="H698" s="17" t="s">
        <v>131</v>
      </c>
      <c r="I698" s="18">
        <v>636</v>
      </c>
      <c r="J698" s="19">
        <v>286.2</v>
      </c>
    </row>
    <row r="699" spans="3:10" ht="20.149999999999999" customHeight="1" x14ac:dyDescent="0.35">
      <c r="C699" s="17" t="s">
        <v>20</v>
      </c>
      <c r="D699" s="16">
        <v>43862</v>
      </c>
      <c r="E699" s="16" t="s">
        <v>135</v>
      </c>
      <c r="F699" s="17" t="s">
        <v>133</v>
      </c>
      <c r="G699" s="17" t="s">
        <v>130</v>
      </c>
      <c r="H699" s="17" t="s">
        <v>131</v>
      </c>
      <c r="I699" s="18">
        <v>239</v>
      </c>
      <c r="J699" s="19">
        <v>93.21</v>
      </c>
    </row>
    <row r="700" spans="3:10" ht="20.149999999999999" customHeight="1" x14ac:dyDescent="0.35">
      <c r="C700" s="17" t="s">
        <v>20</v>
      </c>
      <c r="D700" s="16">
        <v>43862</v>
      </c>
      <c r="E700" s="16" t="s">
        <v>135</v>
      </c>
      <c r="F700" s="17" t="s">
        <v>136</v>
      </c>
      <c r="G700" s="17" t="s">
        <v>130</v>
      </c>
      <c r="H700" s="17" t="s">
        <v>131</v>
      </c>
      <c r="I700" s="18">
        <v>419</v>
      </c>
      <c r="J700" s="19">
        <v>159.22</v>
      </c>
    </row>
    <row r="701" spans="3:10" ht="20.149999999999999" customHeight="1" x14ac:dyDescent="0.35">
      <c r="C701" s="17" t="s">
        <v>20</v>
      </c>
      <c r="D701" s="16">
        <v>43862</v>
      </c>
      <c r="E701" s="16" t="s">
        <v>135</v>
      </c>
      <c r="F701" s="17" t="s">
        <v>133</v>
      </c>
      <c r="G701" s="17" t="s">
        <v>138</v>
      </c>
      <c r="H701" s="17" t="s">
        <v>131</v>
      </c>
      <c r="I701" s="18">
        <v>768</v>
      </c>
      <c r="J701" s="19">
        <v>261.12</v>
      </c>
    </row>
    <row r="702" spans="3:10" ht="20.149999999999999" customHeight="1" x14ac:dyDescent="0.35">
      <c r="C702" s="17" t="s">
        <v>20</v>
      </c>
      <c r="D702" s="16">
        <v>43862</v>
      </c>
      <c r="E702" s="16" t="s">
        <v>135</v>
      </c>
      <c r="F702" s="17" t="s">
        <v>129</v>
      </c>
      <c r="G702" s="17" t="s">
        <v>138</v>
      </c>
      <c r="H702" s="17" t="s">
        <v>131</v>
      </c>
      <c r="I702" s="18">
        <v>360</v>
      </c>
      <c r="J702" s="19">
        <v>0</v>
      </c>
    </row>
    <row r="703" spans="3:10" ht="20.149999999999999" customHeight="1" x14ac:dyDescent="0.35">
      <c r="C703" s="17" t="s">
        <v>20</v>
      </c>
      <c r="D703" s="16">
        <v>43862</v>
      </c>
      <c r="E703" s="16" t="s">
        <v>135</v>
      </c>
      <c r="F703" s="17" t="s">
        <v>139</v>
      </c>
      <c r="G703" s="17" t="s">
        <v>138</v>
      </c>
      <c r="H703" s="17" t="s">
        <v>131</v>
      </c>
      <c r="I703" s="18">
        <v>482</v>
      </c>
      <c r="J703" s="19">
        <v>250.64</v>
      </c>
    </row>
    <row r="704" spans="3:10" ht="20.149999999999999" customHeight="1" x14ac:dyDescent="0.35">
      <c r="C704" s="17" t="s">
        <v>20</v>
      </c>
      <c r="D704" s="16">
        <v>43862</v>
      </c>
      <c r="E704" s="16" t="s">
        <v>135</v>
      </c>
      <c r="F704" s="17" t="s">
        <v>139</v>
      </c>
      <c r="G704" s="17" t="s">
        <v>130</v>
      </c>
      <c r="H704" s="17" t="s">
        <v>134</v>
      </c>
      <c r="I704" s="18">
        <v>119</v>
      </c>
      <c r="J704" s="19">
        <v>5.95</v>
      </c>
    </row>
    <row r="705" spans="3:10" ht="20.149999999999999" customHeight="1" x14ac:dyDescent="0.35">
      <c r="C705" s="17" t="s">
        <v>20</v>
      </c>
      <c r="D705" s="16">
        <v>43862</v>
      </c>
      <c r="E705" s="16" t="s">
        <v>135</v>
      </c>
      <c r="F705" s="17" t="s">
        <v>129</v>
      </c>
      <c r="G705" s="17" t="s">
        <v>130</v>
      </c>
      <c r="H705" s="17" t="s">
        <v>134</v>
      </c>
      <c r="I705" s="18">
        <v>367</v>
      </c>
      <c r="J705" s="19">
        <v>14.68</v>
      </c>
    </row>
    <row r="706" spans="3:10" ht="20.149999999999999" customHeight="1" x14ac:dyDescent="0.35">
      <c r="C706" s="17" t="s">
        <v>20</v>
      </c>
      <c r="D706" s="16">
        <v>43862</v>
      </c>
      <c r="E706" s="16" t="s">
        <v>135</v>
      </c>
      <c r="F706" s="17" t="s">
        <v>133</v>
      </c>
      <c r="G706" s="17" t="s">
        <v>130</v>
      </c>
      <c r="H706" s="17" t="s">
        <v>134</v>
      </c>
      <c r="I706" s="18">
        <v>777</v>
      </c>
      <c r="J706" s="19">
        <v>621.6</v>
      </c>
    </row>
    <row r="707" spans="3:10" ht="20.149999999999999" customHeight="1" x14ac:dyDescent="0.35">
      <c r="C707" s="17" t="s">
        <v>20</v>
      </c>
      <c r="D707" s="16">
        <v>43862</v>
      </c>
      <c r="E707" s="16" t="s">
        <v>135</v>
      </c>
      <c r="F707" s="17" t="s">
        <v>136</v>
      </c>
      <c r="G707" s="17" t="s">
        <v>138</v>
      </c>
      <c r="H707" s="17" t="s">
        <v>134</v>
      </c>
      <c r="I707" s="18">
        <v>385</v>
      </c>
      <c r="J707" s="19">
        <v>327.25</v>
      </c>
    </row>
    <row r="708" spans="3:10" ht="20.149999999999999" customHeight="1" x14ac:dyDescent="0.35">
      <c r="C708" s="17" t="s">
        <v>20</v>
      </c>
      <c r="D708" s="16">
        <v>43862</v>
      </c>
      <c r="E708" s="16" t="s">
        <v>135</v>
      </c>
      <c r="F708" s="17" t="s">
        <v>129</v>
      </c>
      <c r="G708" s="17" t="s">
        <v>138</v>
      </c>
      <c r="H708" s="17" t="s">
        <v>134</v>
      </c>
      <c r="I708" s="18">
        <v>106</v>
      </c>
      <c r="J708" s="19">
        <v>63.6</v>
      </c>
    </row>
    <row r="709" spans="3:10" ht="20.149999999999999" customHeight="1" x14ac:dyDescent="0.35">
      <c r="C709" s="17" t="s">
        <v>20</v>
      </c>
      <c r="D709" s="16">
        <v>43862</v>
      </c>
      <c r="E709" s="16" t="s">
        <v>135</v>
      </c>
      <c r="F709" s="17" t="s">
        <v>139</v>
      </c>
      <c r="G709" s="17" t="s">
        <v>138</v>
      </c>
      <c r="H709" s="17" t="s">
        <v>134</v>
      </c>
      <c r="I709" s="18">
        <v>395</v>
      </c>
      <c r="J709" s="19">
        <v>79</v>
      </c>
    </row>
    <row r="710" spans="3:10" ht="20.149999999999999" customHeight="1" x14ac:dyDescent="0.35">
      <c r="C710" s="17" t="s">
        <v>20</v>
      </c>
      <c r="D710" s="16">
        <v>43862</v>
      </c>
      <c r="E710" s="16" t="s">
        <v>135</v>
      </c>
      <c r="F710" s="17" t="s">
        <v>136</v>
      </c>
      <c r="G710" s="17" t="s">
        <v>130</v>
      </c>
      <c r="H710" s="17" t="s">
        <v>137</v>
      </c>
      <c r="I710" s="18">
        <v>657</v>
      </c>
      <c r="J710" s="19">
        <v>65.7</v>
      </c>
    </row>
    <row r="711" spans="3:10" ht="20.149999999999999" customHeight="1" x14ac:dyDescent="0.35">
      <c r="C711" s="17" t="s">
        <v>20</v>
      </c>
      <c r="D711" s="16">
        <v>43862</v>
      </c>
      <c r="E711" s="16" t="s">
        <v>135</v>
      </c>
      <c r="F711" s="17" t="s">
        <v>129</v>
      </c>
      <c r="G711" s="17" t="s">
        <v>130</v>
      </c>
      <c r="H711" s="17" t="s">
        <v>137</v>
      </c>
      <c r="I711" s="18">
        <v>939</v>
      </c>
      <c r="J711" s="19">
        <v>413.16</v>
      </c>
    </row>
    <row r="712" spans="3:10" ht="20.149999999999999" customHeight="1" x14ac:dyDescent="0.35">
      <c r="C712" s="17" t="s">
        <v>20</v>
      </c>
      <c r="D712" s="16">
        <v>43862</v>
      </c>
      <c r="E712" s="16" t="s">
        <v>135</v>
      </c>
      <c r="F712" s="17" t="s">
        <v>133</v>
      </c>
      <c r="G712" s="17" t="s">
        <v>130</v>
      </c>
      <c r="H712" s="17" t="s">
        <v>137</v>
      </c>
      <c r="I712" s="18">
        <v>218</v>
      </c>
      <c r="J712" s="19">
        <v>39.24</v>
      </c>
    </row>
    <row r="713" spans="3:10" ht="20.149999999999999" customHeight="1" x14ac:dyDescent="0.35">
      <c r="C713" s="17" t="s">
        <v>20</v>
      </c>
      <c r="D713" s="16">
        <v>43862</v>
      </c>
      <c r="E713" s="16" t="s">
        <v>135</v>
      </c>
      <c r="F713" s="17" t="s">
        <v>139</v>
      </c>
      <c r="G713" s="17" t="s">
        <v>138</v>
      </c>
      <c r="H713" s="17" t="s">
        <v>137</v>
      </c>
      <c r="I713" s="18">
        <v>279</v>
      </c>
      <c r="J713" s="19">
        <v>159.03000000000003</v>
      </c>
    </row>
    <row r="714" spans="3:10" ht="20.149999999999999" customHeight="1" x14ac:dyDescent="0.35">
      <c r="C714" s="17" t="s">
        <v>20</v>
      </c>
      <c r="D714" s="16">
        <v>43862</v>
      </c>
      <c r="E714" s="16" t="s">
        <v>135</v>
      </c>
      <c r="F714" s="17" t="s">
        <v>139</v>
      </c>
      <c r="G714" s="17" t="s">
        <v>138</v>
      </c>
      <c r="H714" s="17" t="s">
        <v>137</v>
      </c>
      <c r="I714" s="18">
        <v>912</v>
      </c>
      <c r="J714" s="19">
        <v>456</v>
      </c>
    </row>
    <row r="715" spans="3:10" ht="20.149999999999999" customHeight="1" x14ac:dyDescent="0.35">
      <c r="C715" s="17" t="s">
        <v>20</v>
      </c>
      <c r="D715" s="16">
        <v>43862</v>
      </c>
      <c r="E715" s="16" t="s">
        <v>135</v>
      </c>
      <c r="F715" s="17" t="s">
        <v>129</v>
      </c>
      <c r="G715" s="17" t="s">
        <v>138</v>
      </c>
      <c r="H715" s="17" t="s">
        <v>137</v>
      </c>
      <c r="I715" s="18">
        <v>170</v>
      </c>
      <c r="J715" s="19">
        <v>0</v>
      </c>
    </row>
    <row r="716" spans="3:10" ht="20.149999999999999" customHeight="1" x14ac:dyDescent="0.35">
      <c r="C716" s="17" t="s">
        <v>20</v>
      </c>
      <c r="D716" s="16">
        <v>43862</v>
      </c>
      <c r="E716" s="16" t="s">
        <v>135</v>
      </c>
      <c r="F716" s="17" t="s">
        <v>133</v>
      </c>
      <c r="G716" s="17" t="s">
        <v>130</v>
      </c>
      <c r="H716" s="17" t="s">
        <v>132</v>
      </c>
      <c r="I716" s="18">
        <v>788</v>
      </c>
      <c r="J716" s="19">
        <v>559.48</v>
      </c>
    </row>
    <row r="717" spans="3:10" ht="20.149999999999999" customHeight="1" x14ac:dyDescent="0.35">
      <c r="C717" s="17" t="s">
        <v>20</v>
      </c>
      <c r="D717" s="16">
        <v>43862</v>
      </c>
      <c r="E717" s="16" t="s">
        <v>135</v>
      </c>
      <c r="F717" s="17" t="s">
        <v>136</v>
      </c>
      <c r="G717" s="17" t="s">
        <v>130</v>
      </c>
      <c r="H717" s="17" t="s">
        <v>132</v>
      </c>
      <c r="I717" s="18">
        <v>112</v>
      </c>
      <c r="J717" s="19">
        <v>31.359999999999996</v>
      </c>
    </row>
    <row r="718" spans="3:10" ht="20.149999999999999" customHeight="1" x14ac:dyDescent="0.35">
      <c r="C718" s="17" t="s">
        <v>20</v>
      </c>
      <c r="D718" s="16">
        <v>43862</v>
      </c>
      <c r="E718" s="16" t="s">
        <v>135</v>
      </c>
      <c r="F718" s="17" t="s">
        <v>139</v>
      </c>
      <c r="G718" s="17" t="s">
        <v>130</v>
      </c>
      <c r="H718" s="17" t="s">
        <v>131</v>
      </c>
      <c r="I718" s="18">
        <v>892</v>
      </c>
      <c r="J718" s="19">
        <v>508.44</v>
      </c>
    </row>
    <row r="719" spans="3:10" ht="20.149999999999999" customHeight="1" x14ac:dyDescent="0.35">
      <c r="C719" s="17" t="s">
        <v>20</v>
      </c>
      <c r="D719" s="16">
        <v>43862</v>
      </c>
      <c r="E719" s="16" t="s">
        <v>135</v>
      </c>
      <c r="F719" s="17" t="s">
        <v>133</v>
      </c>
      <c r="G719" s="17" t="s">
        <v>130</v>
      </c>
      <c r="H719" s="17" t="s">
        <v>131</v>
      </c>
      <c r="I719" s="18">
        <v>365</v>
      </c>
      <c r="J719" s="19">
        <v>346.75</v>
      </c>
    </row>
    <row r="720" spans="3:10" ht="20.149999999999999" customHeight="1" x14ac:dyDescent="0.35">
      <c r="C720" s="17" t="s">
        <v>20</v>
      </c>
      <c r="D720" s="16">
        <v>43862</v>
      </c>
      <c r="E720" s="16" t="s">
        <v>135</v>
      </c>
      <c r="F720" s="17" t="s">
        <v>129</v>
      </c>
      <c r="G720" s="17" t="s">
        <v>130</v>
      </c>
      <c r="H720" s="17" t="s">
        <v>131</v>
      </c>
      <c r="I720" s="18">
        <v>119</v>
      </c>
      <c r="J720" s="19">
        <v>23.8</v>
      </c>
    </row>
    <row r="721" spans="3:10" ht="20.149999999999999" customHeight="1" x14ac:dyDescent="0.35">
      <c r="C721" s="17" t="s">
        <v>20</v>
      </c>
      <c r="D721" s="16">
        <v>43862</v>
      </c>
      <c r="E721" s="16" t="s">
        <v>135</v>
      </c>
      <c r="F721" s="17" t="s">
        <v>139</v>
      </c>
      <c r="G721" s="17" t="s">
        <v>138</v>
      </c>
      <c r="H721" s="17" t="s">
        <v>131</v>
      </c>
      <c r="I721" s="18">
        <v>627</v>
      </c>
      <c r="J721" s="19">
        <v>451.43999999999994</v>
      </c>
    </row>
    <row r="722" spans="3:10" ht="20.149999999999999" customHeight="1" x14ac:dyDescent="0.35">
      <c r="C722" s="17" t="s">
        <v>20</v>
      </c>
      <c r="D722" s="16">
        <v>43862</v>
      </c>
      <c r="E722" s="16" t="s">
        <v>135</v>
      </c>
      <c r="F722" s="17" t="s">
        <v>136</v>
      </c>
      <c r="G722" s="17" t="s">
        <v>138</v>
      </c>
      <c r="H722" s="17" t="s">
        <v>131</v>
      </c>
      <c r="I722" s="18">
        <v>344</v>
      </c>
      <c r="J722" s="19">
        <v>0</v>
      </c>
    </row>
    <row r="723" spans="3:10" ht="20.149999999999999" customHeight="1" x14ac:dyDescent="0.35">
      <c r="C723" s="17" t="s">
        <v>20</v>
      </c>
      <c r="D723" s="16">
        <v>43862</v>
      </c>
      <c r="E723" s="16" t="s">
        <v>135</v>
      </c>
      <c r="F723" s="17" t="s">
        <v>139</v>
      </c>
      <c r="G723" s="17" t="s">
        <v>138</v>
      </c>
      <c r="H723" s="17" t="s">
        <v>131</v>
      </c>
      <c r="I723" s="18">
        <v>538</v>
      </c>
      <c r="J723" s="19">
        <v>290.52</v>
      </c>
    </row>
    <row r="724" spans="3:10" ht="20.149999999999999" customHeight="1" x14ac:dyDescent="0.35">
      <c r="C724" s="17" t="s">
        <v>20</v>
      </c>
      <c r="D724" s="16">
        <v>43862</v>
      </c>
      <c r="E724" s="16" t="s">
        <v>135</v>
      </c>
      <c r="F724" s="17" t="s">
        <v>133</v>
      </c>
      <c r="G724" s="17" t="s">
        <v>130</v>
      </c>
      <c r="H724" s="17" t="s">
        <v>134</v>
      </c>
      <c r="I724" s="18">
        <v>924</v>
      </c>
      <c r="J724" s="19">
        <v>221.76</v>
      </c>
    </row>
    <row r="725" spans="3:10" ht="20.149999999999999" customHeight="1" x14ac:dyDescent="0.35">
      <c r="C725" s="17" t="s">
        <v>20</v>
      </c>
      <c r="D725" s="16">
        <v>43862</v>
      </c>
      <c r="E725" s="16" t="s">
        <v>135</v>
      </c>
      <c r="F725" s="17" t="s">
        <v>129</v>
      </c>
      <c r="G725" s="17" t="s">
        <v>130</v>
      </c>
      <c r="H725" s="17" t="s">
        <v>134</v>
      </c>
      <c r="I725" s="18">
        <v>452</v>
      </c>
      <c r="J725" s="19">
        <v>162.72</v>
      </c>
    </row>
    <row r="726" spans="3:10" ht="20.149999999999999" customHeight="1" x14ac:dyDescent="0.35">
      <c r="C726" s="17" t="s">
        <v>20</v>
      </c>
      <c r="D726" s="16">
        <v>43862</v>
      </c>
      <c r="E726" s="16" t="s">
        <v>135</v>
      </c>
      <c r="F726" s="17" t="s">
        <v>139</v>
      </c>
      <c r="G726" s="17" t="s">
        <v>130</v>
      </c>
      <c r="H726" s="17" t="s">
        <v>134</v>
      </c>
      <c r="I726" s="18">
        <v>887</v>
      </c>
      <c r="J726" s="19">
        <v>79.83</v>
      </c>
    </row>
    <row r="727" spans="3:10" ht="20.149999999999999" customHeight="1" x14ac:dyDescent="0.35">
      <c r="C727" s="17" t="s">
        <v>20</v>
      </c>
      <c r="D727" s="16">
        <v>43862</v>
      </c>
      <c r="E727" s="16" t="s">
        <v>135</v>
      </c>
      <c r="F727" s="17" t="s">
        <v>136</v>
      </c>
      <c r="G727" s="17" t="s">
        <v>138</v>
      </c>
      <c r="H727" s="17" t="s">
        <v>134</v>
      </c>
      <c r="I727" s="18">
        <v>440</v>
      </c>
      <c r="J727" s="19">
        <v>334.4</v>
      </c>
    </row>
    <row r="728" spans="3:10" ht="20.149999999999999" customHeight="1" x14ac:dyDescent="0.35">
      <c r="C728" s="17" t="s">
        <v>20</v>
      </c>
      <c r="D728" s="16">
        <v>43862</v>
      </c>
      <c r="E728" s="16" t="s">
        <v>135</v>
      </c>
      <c r="F728" s="17" t="s">
        <v>129</v>
      </c>
      <c r="G728" s="17" t="s">
        <v>130</v>
      </c>
      <c r="H728" s="17" t="s">
        <v>132</v>
      </c>
      <c r="I728" s="18">
        <v>747</v>
      </c>
      <c r="J728" s="19">
        <v>582.66</v>
      </c>
    </row>
    <row r="729" spans="3:10" ht="20.149999999999999" customHeight="1" x14ac:dyDescent="0.35">
      <c r="C729" s="17" t="s">
        <v>21</v>
      </c>
      <c r="D729" s="16">
        <v>43891</v>
      </c>
      <c r="E729" s="16" t="s">
        <v>135</v>
      </c>
      <c r="F729" s="17" t="s">
        <v>129</v>
      </c>
      <c r="G729" s="17" t="s">
        <v>130</v>
      </c>
      <c r="H729" s="17" t="s">
        <v>131</v>
      </c>
      <c r="I729" s="18">
        <v>364</v>
      </c>
      <c r="J729" s="19">
        <v>91</v>
      </c>
    </row>
    <row r="730" spans="3:10" ht="20.149999999999999" customHeight="1" x14ac:dyDescent="0.35">
      <c r="C730" s="17" t="s">
        <v>21</v>
      </c>
      <c r="D730" s="16">
        <v>43891</v>
      </c>
      <c r="E730" s="16" t="s">
        <v>135</v>
      </c>
      <c r="F730" s="17" t="s">
        <v>133</v>
      </c>
      <c r="G730" s="17" t="s">
        <v>130</v>
      </c>
      <c r="H730" s="17" t="s">
        <v>131</v>
      </c>
      <c r="I730" s="18">
        <v>677</v>
      </c>
      <c r="J730" s="19">
        <v>528.05999999999995</v>
      </c>
    </row>
    <row r="731" spans="3:10" ht="20.149999999999999" customHeight="1" x14ac:dyDescent="0.35">
      <c r="C731" s="17" t="s">
        <v>21</v>
      </c>
      <c r="D731" s="16">
        <v>43891</v>
      </c>
      <c r="E731" s="16" t="s">
        <v>135</v>
      </c>
      <c r="F731" s="17" t="s">
        <v>136</v>
      </c>
      <c r="G731" s="17" t="s">
        <v>130</v>
      </c>
      <c r="H731" s="17" t="s">
        <v>131</v>
      </c>
      <c r="I731" s="18">
        <v>642</v>
      </c>
      <c r="J731" s="19">
        <v>243.96</v>
      </c>
    </row>
    <row r="732" spans="3:10" ht="20.149999999999999" customHeight="1" x14ac:dyDescent="0.35">
      <c r="C732" s="17" t="s">
        <v>21</v>
      </c>
      <c r="D732" s="16">
        <v>43891</v>
      </c>
      <c r="E732" s="16" t="s">
        <v>135</v>
      </c>
      <c r="F732" s="17" t="s">
        <v>133</v>
      </c>
      <c r="G732" s="17" t="s">
        <v>138</v>
      </c>
      <c r="H732" s="17" t="s">
        <v>131</v>
      </c>
      <c r="I732" s="18">
        <v>286</v>
      </c>
      <c r="J732" s="19">
        <v>97.24</v>
      </c>
    </row>
    <row r="733" spans="3:10" ht="20.149999999999999" customHeight="1" x14ac:dyDescent="0.35">
      <c r="C733" s="17" t="s">
        <v>21</v>
      </c>
      <c r="D733" s="16">
        <v>43891</v>
      </c>
      <c r="E733" s="16" t="s">
        <v>135</v>
      </c>
      <c r="F733" s="17" t="s">
        <v>129</v>
      </c>
      <c r="G733" s="17" t="s">
        <v>138</v>
      </c>
      <c r="H733" s="17" t="s">
        <v>131</v>
      </c>
      <c r="I733" s="18">
        <v>931</v>
      </c>
      <c r="J733" s="19">
        <v>186.2</v>
      </c>
    </row>
    <row r="734" spans="3:10" ht="20.149999999999999" customHeight="1" x14ac:dyDescent="0.35">
      <c r="C734" s="17" t="s">
        <v>21</v>
      </c>
      <c r="D734" s="16">
        <v>43891</v>
      </c>
      <c r="E734" s="16" t="s">
        <v>135</v>
      </c>
      <c r="F734" s="17" t="s">
        <v>139</v>
      </c>
      <c r="G734" s="17" t="s">
        <v>138</v>
      </c>
      <c r="H734" s="17" t="s">
        <v>131</v>
      </c>
      <c r="I734" s="18">
        <v>388</v>
      </c>
      <c r="J734" s="19">
        <v>294.88</v>
      </c>
    </row>
    <row r="735" spans="3:10" ht="20.149999999999999" customHeight="1" x14ac:dyDescent="0.35">
      <c r="C735" s="17" t="s">
        <v>21</v>
      </c>
      <c r="D735" s="16">
        <v>43891</v>
      </c>
      <c r="E735" s="16" t="s">
        <v>135</v>
      </c>
      <c r="F735" s="17" t="s">
        <v>139</v>
      </c>
      <c r="G735" s="17" t="s">
        <v>130</v>
      </c>
      <c r="H735" s="17" t="s">
        <v>134</v>
      </c>
      <c r="I735" s="18">
        <v>965</v>
      </c>
      <c r="J735" s="19">
        <v>193</v>
      </c>
    </row>
    <row r="736" spans="3:10" ht="20.149999999999999" customHeight="1" x14ac:dyDescent="0.35">
      <c r="C736" s="17" t="s">
        <v>21</v>
      </c>
      <c r="D736" s="16">
        <v>43891</v>
      </c>
      <c r="E736" s="16" t="s">
        <v>135</v>
      </c>
      <c r="F736" s="17" t="s">
        <v>129</v>
      </c>
      <c r="G736" s="17" t="s">
        <v>130</v>
      </c>
      <c r="H736" s="17" t="s">
        <v>134</v>
      </c>
      <c r="I736" s="18">
        <v>732</v>
      </c>
      <c r="J736" s="19">
        <v>36.6</v>
      </c>
    </row>
    <row r="737" spans="3:10" ht="20.149999999999999" customHeight="1" x14ac:dyDescent="0.35">
      <c r="C737" s="17" t="s">
        <v>21</v>
      </c>
      <c r="D737" s="16">
        <v>43891</v>
      </c>
      <c r="E737" s="16" t="s">
        <v>135</v>
      </c>
      <c r="F737" s="17" t="s">
        <v>133</v>
      </c>
      <c r="G737" s="17" t="s">
        <v>130</v>
      </c>
      <c r="H737" s="17" t="s">
        <v>134</v>
      </c>
      <c r="I737" s="18">
        <v>811</v>
      </c>
      <c r="J737" s="19">
        <v>486.6</v>
      </c>
    </row>
    <row r="738" spans="3:10" ht="20.149999999999999" customHeight="1" x14ac:dyDescent="0.35">
      <c r="C738" s="17" t="s">
        <v>21</v>
      </c>
      <c r="D738" s="16">
        <v>43891</v>
      </c>
      <c r="E738" s="16" t="s">
        <v>135</v>
      </c>
      <c r="F738" s="17" t="s">
        <v>136</v>
      </c>
      <c r="G738" s="17" t="s">
        <v>138</v>
      </c>
      <c r="H738" s="17" t="s">
        <v>134</v>
      </c>
      <c r="I738" s="18">
        <v>140</v>
      </c>
      <c r="J738" s="19">
        <v>133</v>
      </c>
    </row>
    <row r="739" spans="3:10" ht="20.149999999999999" customHeight="1" x14ac:dyDescent="0.35">
      <c r="C739" s="17" t="s">
        <v>21</v>
      </c>
      <c r="D739" s="16">
        <v>43891</v>
      </c>
      <c r="E739" s="16" t="s">
        <v>135</v>
      </c>
      <c r="F739" s="17" t="s">
        <v>129</v>
      </c>
      <c r="G739" s="17" t="s">
        <v>138</v>
      </c>
      <c r="H739" s="17" t="s">
        <v>134</v>
      </c>
      <c r="I739" s="18">
        <v>280</v>
      </c>
      <c r="J739" s="19">
        <v>190.4</v>
      </c>
    </row>
    <row r="740" spans="3:10" ht="20.149999999999999" customHeight="1" x14ac:dyDescent="0.35">
      <c r="C740" s="17" t="s">
        <v>21</v>
      </c>
      <c r="D740" s="16">
        <v>43891</v>
      </c>
      <c r="E740" s="16" t="s">
        <v>135</v>
      </c>
      <c r="F740" s="17" t="s">
        <v>139</v>
      </c>
      <c r="G740" s="17" t="s">
        <v>138</v>
      </c>
      <c r="H740" s="17" t="s">
        <v>134</v>
      </c>
      <c r="I740" s="18">
        <v>500</v>
      </c>
      <c r="J740" s="19">
        <v>0</v>
      </c>
    </row>
    <row r="741" spans="3:10" ht="20.149999999999999" customHeight="1" x14ac:dyDescent="0.35">
      <c r="C741" s="17" t="s">
        <v>21</v>
      </c>
      <c r="D741" s="16">
        <v>43891</v>
      </c>
      <c r="E741" s="16" t="s">
        <v>135</v>
      </c>
      <c r="F741" s="17" t="s">
        <v>136</v>
      </c>
      <c r="G741" s="17" t="s">
        <v>130</v>
      </c>
      <c r="H741" s="17" t="s">
        <v>137</v>
      </c>
      <c r="I741" s="18">
        <v>170</v>
      </c>
      <c r="J741" s="19">
        <v>139.4</v>
      </c>
    </row>
    <row r="742" spans="3:10" ht="20.149999999999999" customHeight="1" x14ac:dyDescent="0.35">
      <c r="C742" s="17" t="s">
        <v>21</v>
      </c>
      <c r="D742" s="16">
        <v>43891</v>
      </c>
      <c r="E742" s="16" t="s">
        <v>135</v>
      </c>
      <c r="F742" s="17" t="s">
        <v>129</v>
      </c>
      <c r="G742" s="17" t="s">
        <v>130</v>
      </c>
      <c r="H742" s="17" t="s">
        <v>137</v>
      </c>
      <c r="I742" s="18">
        <v>259</v>
      </c>
      <c r="J742" s="19">
        <v>20.72</v>
      </c>
    </row>
    <row r="743" spans="3:10" ht="20.149999999999999" customHeight="1" x14ac:dyDescent="0.35">
      <c r="C743" s="17" t="s">
        <v>21</v>
      </c>
      <c r="D743" s="16">
        <v>43891</v>
      </c>
      <c r="E743" s="16" t="s">
        <v>135</v>
      </c>
      <c r="F743" s="17" t="s">
        <v>133</v>
      </c>
      <c r="G743" s="17" t="s">
        <v>130</v>
      </c>
      <c r="H743" s="17" t="s">
        <v>137</v>
      </c>
      <c r="I743" s="18">
        <v>593</v>
      </c>
      <c r="J743" s="19">
        <v>563.35</v>
      </c>
    </row>
    <row r="744" spans="3:10" ht="20.149999999999999" customHeight="1" x14ac:dyDescent="0.35">
      <c r="C744" s="17" t="s">
        <v>21</v>
      </c>
      <c r="D744" s="16">
        <v>43891</v>
      </c>
      <c r="E744" s="16" t="s">
        <v>135</v>
      </c>
      <c r="F744" s="17" t="s">
        <v>139</v>
      </c>
      <c r="G744" s="17" t="s">
        <v>138</v>
      </c>
      <c r="H744" s="17" t="s">
        <v>137</v>
      </c>
      <c r="I744" s="18">
        <v>759</v>
      </c>
      <c r="J744" s="19">
        <v>645.15</v>
      </c>
    </row>
    <row r="745" spans="3:10" ht="20.149999999999999" customHeight="1" x14ac:dyDescent="0.35">
      <c r="C745" s="17" t="s">
        <v>21</v>
      </c>
      <c r="D745" s="16">
        <v>43891</v>
      </c>
      <c r="E745" s="16" t="s">
        <v>135</v>
      </c>
      <c r="F745" s="17" t="s">
        <v>139</v>
      </c>
      <c r="G745" s="17" t="s">
        <v>138</v>
      </c>
      <c r="H745" s="17" t="s">
        <v>137</v>
      </c>
      <c r="I745" s="18">
        <v>418</v>
      </c>
      <c r="J745" s="19">
        <v>209</v>
      </c>
    </row>
    <row r="746" spans="3:10" ht="20.149999999999999" customHeight="1" x14ac:dyDescent="0.35">
      <c r="C746" s="17" t="s">
        <v>21</v>
      </c>
      <c r="D746" s="16">
        <v>43891</v>
      </c>
      <c r="E746" s="16" t="s">
        <v>135</v>
      </c>
      <c r="F746" s="17" t="s">
        <v>129</v>
      </c>
      <c r="G746" s="17" t="s">
        <v>138</v>
      </c>
      <c r="H746" s="17" t="s">
        <v>137</v>
      </c>
      <c r="I746" s="18">
        <v>756</v>
      </c>
      <c r="J746" s="19">
        <v>189</v>
      </c>
    </row>
    <row r="747" spans="3:10" ht="20.149999999999999" customHeight="1" x14ac:dyDescent="0.35">
      <c r="C747" s="17" t="s">
        <v>21</v>
      </c>
      <c r="D747" s="16">
        <v>43891</v>
      </c>
      <c r="E747" s="16" t="s">
        <v>135</v>
      </c>
      <c r="F747" s="17" t="s">
        <v>136</v>
      </c>
      <c r="G747" s="17" t="s">
        <v>138</v>
      </c>
      <c r="H747" s="17" t="s">
        <v>134</v>
      </c>
      <c r="I747" s="18">
        <v>757</v>
      </c>
      <c r="J747" s="19">
        <v>635.88</v>
      </c>
    </row>
    <row r="748" spans="3:10" ht="20.149999999999999" customHeight="1" x14ac:dyDescent="0.35">
      <c r="C748" s="17" t="s">
        <v>21</v>
      </c>
      <c r="D748" s="16">
        <v>43891</v>
      </c>
      <c r="E748" s="16" t="s">
        <v>135</v>
      </c>
      <c r="F748" s="17" t="s">
        <v>133</v>
      </c>
      <c r="G748" s="17" t="s">
        <v>138</v>
      </c>
      <c r="H748" s="17" t="s">
        <v>134</v>
      </c>
      <c r="I748" s="18">
        <v>563</v>
      </c>
      <c r="J748" s="19">
        <v>213.94</v>
      </c>
    </row>
    <row r="749" spans="3:10" ht="20.149999999999999" customHeight="1" x14ac:dyDescent="0.35">
      <c r="C749" s="17" t="s">
        <v>21</v>
      </c>
      <c r="D749" s="16">
        <v>43891</v>
      </c>
      <c r="E749" s="16" t="s">
        <v>135</v>
      </c>
      <c r="F749" s="17" t="s">
        <v>129</v>
      </c>
      <c r="G749" s="17" t="s">
        <v>138</v>
      </c>
      <c r="H749" s="17" t="s">
        <v>134</v>
      </c>
      <c r="I749" s="18">
        <v>907</v>
      </c>
      <c r="J749" s="19">
        <v>616.76</v>
      </c>
    </row>
    <row r="750" spans="3:10" ht="20.149999999999999" customHeight="1" x14ac:dyDescent="0.35">
      <c r="C750" s="17" t="s">
        <v>21</v>
      </c>
      <c r="D750" s="16">
        <v>43891</v>
      </c>
      <c r="E750" s="16" t="s">
        <v>135</v>
      </c>
      <c r="F750" s="17" t="s">
        <v>139</v>
      </c>
      <c r="G750" s="17" t="s">
        <v>130</v>
      </c>
      <c r="H750" s="17" t="s">
        <v>137</v>
      </c>
      <c r="I750" s="18">
        <v>267</v>
      </c>
      <c r="J750" s="19">
        <v>120.15</v>
      </c>
    </row>
    <row r="751" spans="3:10" ht="20.149999999999999" customHeight="1" x14ac:dyDescent="0.35">
      <c r="C751" s="17" t="s">
        <v>21</v>
      </c>
      <c r="D751" s="16">
        <v>43891</v>
      </c>
      <c r="E751" s="16" t="s">
        <v>135</v>
      </c>
      <c r="F751" s="17" t="s">
        <v>133</v>
      </c>
      <c r="G751" s="17" t="s">
        <v>130</v>
      </c>
      <c r="H751" s="17" t="s">
        <v>137</v>
      </c>
      <c r="I751" s="18">
        <v>508</v>
      </c>
      <c r="J751" s="19">
        <v>284.47999999999996</v>
      </c>
    </row>
    <row r="752" spans="3:10" ht="20.149999999999999" customHeight="1" x14ac:dyDescent="0.35">
      <c r="C752" s="17" t="s">
        <v>21</v>
      </c>
      <c r="D752" s="16">
        <v>43891</v>
      </c>
      <c r="E752" s="16" t="s">
        <v>135</v>
      </c>
      <c r="F752" s="17" t="s">
        <v>139</v>
      </c>
      <c r="G752" s="17" t="s">
        <v>130</v>
      </c>
      <c r="H752" s="17" t="s">
        <v>137</v>
      </c>
      <c r="I752" s="18">
        <v>969</v>
      </c>
      <c r="J752" s="19">
        <v>697.68</v>
      </c>
    </row>
    <row r="753" spans="3:10" ht="20.149999999999999" customHeight="1" x14ac:dyDescent="0.35">
      <c r="C753" s="17" t="s">
        <v>21</v>
      </c>
      <c r="D753" s="16">
        <v>43891</v>
      </c>
      <c r="E753" s="16" t="s">
        <v>135</v>
      </c>
      <c r="F753" s="17" t="s">
        <v>133</v>
      </c>
      <c r="G753" s="17" t="s">
        <v>138</v>
      </c>
      <c r="H753" s="17" t="s">
        <v>137</v>
      </c>
      <c r="I753" s="18">
        <v>751</v>
      </c>
      <c r="J753" s="19">
        <v>150.19999999999999</v>
      </c>
    </row>
    <row r="754" spans="3:10" ht="20.149999999999999" customHeight="1" x14ac:dyDescent="0.35">
      <c r="C754" s="17" t="s">
        <v>21</v>
      </c>
      <c r="D754" s="16">
        <v>43891</v>
      </c>
      <c r="E754" s="16" t="s">
        <v>135</v>
      </c>
      <c r="F754" s="17" t="s">
        <v>129</v>
      </c>
      <c r="G754" s="17" t="s">
        <v>138</v>
      </c>
      <c r="H754" s="17" t="s">
        <v>137</v>
      </c>
      <c r="I754" s="18">
        <v>174</v>
      </c>
      <c r="J754" s="19">
        <v>41.76</v>
      </c>
    </row>
    <row r="755" spans="3:10" ht="20.149999999999999" customHeight="1" x14ac:dyDescent="0.35">
      <c r="C755" s="17" t="s">
        <v>21</v>
      </c>
      <c r="D755" s="16">
        <v>43891</v>
      </c>
      <c r="E755" s="16" t="s">
        <v>135</v>
      </c>
      <c r="F755" s="17" t="s">
        <v>136</v>
      </c>
      <c r="G755" s="17" t="s">
        <v>138</v>
      </c>
      <c r="H755" s="17" t="s">
        <v>137</v>
      </c>
      <c r="I755" s="18">
        <v>753</v>
      </c>
      <c r="J755" s="19">
        <v>512.04</v>
      </c>
    </row>
    <row r="756" spans="3:10" ht="20.149999999999999" customHeight="1" x14ac:dyDescent="0.35">
      <c r="C756" s="17" t="s">
        <v>21</v>
      </c>
      <c r="D756" s="16">
        <v>43891</v>
      </c>
      <c r="E756" s="16" t="s">
        <v>135</v>
      </c>
      <c r="F756" s="17" t="s">
        <v>139</v>
      </c>
      <c r="G756" s="17" t="s">
        <v>130</v>
      </c>
      <c r="H756" s="17" t="s">
        <v>132</v>
      </c>
      <c r="I756" s="18">
        <v>102</v>
      </c>
      <c r="J756" s="19">
        <v>49.980000000000011</v>
      </c>
    </row>
    <row r="757" spans="3:10" ht="20.149999999999999" customHeight="1" x14ac:dyDescent="0.35">
      <c r="C757" s="20" t="s">
        <v>21</v>
      </c>
      <c r="D757" s="21">
        <v>43891</v>
      </c>
      <c r="E757" s="21" t="s">
        <v>135</v>
      </c>
      <c r="F757" s="20" t="s">
        <v>129</v>
      </c>
      <c r="G757" s="20" t="s">
        <v>130</v>
      </c>
      <c r="H757" s="20" t="s">
        <v>132</v>
      </c>
      <c r="I757" s="18">
        <v>869</v>
      </c>
      <c r="J757" s="19">
        <v>295.45999999999998</v>
      </c>
    </row>
  </sheetData>
  <mergeCells count="1">
    <mergeCell ref="O9:R9"/>
  </mergeCells>
  <dataValidations count="1">
    <dataValidation type="list" allowBlank="1" showInputMessage="1" showErrorMessage="1" sqref="N2" xr:uid="{E8FF5556-5C6F-4AC7-BFFF-778C04522B0B}">
      <formula1>$L$2:$L$5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SUM_Functions</vt:lpstr>
      <vt:lpstr>SUM_FILTER_SUBTOTAL</vt:lpstr>
      <vt:lpstr>SUBTOTAL</vt:lpstr>
      <vt:lpstr>SUMIF()</vt:lpstr>
      <vt:lpstr>TrendChart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Chakerwarti</dc:creator>
  <cp:lastModifiedBy>Manoj Chakerwarti</cp:lastModifiedBy>
  <dcterms:created xsi:type="dcterms:W3CDTF">2024-02-18T18:07:47Z</dcterms:created>
  <dcterms:modified xsi:type="dcterms:W3CDTF">2024-05-18T04:45:09Z</dcterms:modified>
</cp:coreProperties>
</file>