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Main Sheet" sheetId="1" r:id="rId1"/>
    <sheet name="Exp Mapping" sheetId="2" r:id="rId2"/>
    <sheet name="Sheet3" sheetId="3" r:id="rId3"/>
  </sheets>
  <definedNames>
    <definedName name="_xlnm._FilterDatabase" localSheetId="1" hidden="1">'Exp Mapping'!$W$1:$AB$62</definedName>
  </definedNames>
  <calcPr calcId="144525"/>
</workbook>
</file>

<file path=xl/calcChain.xml><?xml version="1.0" encoding="utf-8"?>
<calcChain xmlns="http://schemas.openxmlformats.org/spreadsheetml/2006/main">
  <c r="C26" i="1" l="1"/>
  <c r="C25" i="1"/>
  <c r="C24" i="1"/>
  <c r="D17" i="2" l="1"/>
  <c r="K16" i="2"/>
  <c r="F16" i="2" s="1"/>
  <c r="G16" i="2" s="1"/>
  <c r="K15" i="2"/>
  <c r="F15" i="2" s="1"/>
  <c r="G15" i="2" s="1"/>
  <c r="K14" i="2"/>
  <c r="F14" i="2" s="1"/>
  <c r="G14" i="2" s="1"/>
  <c r="K13" i="2"/>
  <c r="F13" i="2" s="1"/>
  <c r="D8" i="2"/>
  <c r="R16" i="2"/>
  <c r="K1" i="2" s="1"/>
  <c r="F1" i="2" s="1"/>
  <c r="G1" i="2" s="1"/>
  <c r="R17" i="2"/>
  <c r="K5" i="2" s="1"/>
  <c r="F5" i="2" s="1"/>
  <c r="G5" i="2" s="1"/>
  <c r="B23" i="1"/>
  <c r="K2" i="2"/>
  <c r="F2" i="2" s="1"/>
  <c r="G2" i="2" s="1"/>
  <c r="K3" i="2"/>
  <c r="F3" i="2" s="1"/>
  <c r="G3" i="2" s="1"/>
  <c r="K4" i="2"/>
  <c r="F4" i="2" s="1"/>
  <c r="G4" i="2" s="1"/>
  <c r="K6" i="2"/>
  <c r="F6" i="2" s="1"/>
  <c r="G6" i="2" s="1"/>
  <c r="K7" i="2"/>
  <c r="F7" i="2" s="1"/>
  <c r="G7" i="2" s="1"/>
  <c r="G13" i="2" l="1"/>
  <c r="F17" i="2"/>
  <c r="G17" i="2" s="1"/>
  <c r="F8" i="2"/>
  <c r="G8" i="2" s="1"/>
  <c r="C23" i="1"/>
  <c r="B22" i="1" l="1"/>
  <c r="C22" i="1" l="1"/>
  <c r="C21" i="1" l="1"/>
  <c r="C20" i="1"/>
  <c r="C19" i="1"/>
  <c r="C18" i="1"/>
  <c r="C17" i="1"/>
  <c r="O12" i="1" l="1"/>
  <c r="N12" i="1"/>
  <c r="O9" i="1"/>
  <c r="O10" i="1"/>
  <c r="O8" i="1"/>
  <c r="N10" i="1"/>
  <c r="N9" i="1"/>
  <c r="N8" i="1"/>
  <c r="G11" i="1"/>
  <c r="K11" i="1" s="1"/>
  <c r="E11" i="1"/>
  <c r="K10" i="1"/>
  <c r="F10" i="1"/>
  <c r="E8" i="1"/>
  <c r="F11" i="1" l="1"/>
  <c r="J11" i="1" s="1"/>
  <c r="J10" i="1"/>
  <c r="K3" i="1"/>
  <c r="K4" i="1"/>
  <c r="K2" i="1"/>
  <c r="J3" i="1"/>
  <c r="J4" i="1"/>
  <c r="J2" i="1"/>
  <c r="G6" i="1"/>
  <c r="F5" i="1"/>
  <c r="M9" i="1" s="1"/>
  <c r="G5" i="1"/>
  <c r="F8" i="1" s="1"/>
  <c r="E5" i="1"/>
  <c r="M8" i="1" s="1"/>
  <c r="F6" i="1" l="1"/>
  <c r="K5" i="1"/>
  <c r="E6" i="1"/>
  <c r="K6" i="1" s="1"/>
  <c r="J5" i="1"/>
  <c r="J6" i="1" l="1"/>
</calcChain>
</file>

<file path=xl/comments1.xml><?xml version="1.0" encoding="utf-8"?>
<comments xmlns="http://schemas.openxmlformats.org/spreadsheetml/2006/main">
  <authors>
    <author>ADMIN</author>
  </authors>
  <commentList>
    <comment ref="A2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Amazon Basics Book Holder Stand
- Zeb-Comfort Wired USB Mouse
- Meditations by Marcus Aurelius
- The Miracle Morning
- Pigeon Amaze Plus Electric Kettle
- Asbob 3 in 1 steam inhaler vapourisers
- Bajaj Majesty DX-11 1000W Dry Iron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Reference: Book 5; Page: 40B; Ref: (Full);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Watch + Wallet.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Cotton Blend Table Cloth
Dining Table Round Placement Set
Dining Table Cover
Black Spray Paint
LED Light for PC
</t>
        </r>
      </text>
    </comment>
  </commentList>
</comments>
</file>

<file path=xl/sharedStrings.xml><?xml version="1.0" encoding="utf-8"?>
<sst xmlns="http://schemas.openxmlformats.org/spreadsheetml/2006/main" count="441" uniqueCount="160">
  <si>
    <t>Date</t>
  </si>
  <si>
    <t>Description</t>
  </si>
  <si>
    <t>Name</t>
  </si>
  <si>
    <t>Status</t>
  </si>
  <si>
    <t>Gross</t>
  </si>
  <si>
    <t>Fee</t>
  </si>
  <si>
    <t>Net</t>
  </si>
  <si>
    <t>Actions</t>
  </si>
  <si>
    <t>26/09/24, 11:10 p.m.</t>
  </si>
  <si>
    <t>Payment from</t>
  </si>
  <si>
    <t>Alloy dev Inc</t>
  </si>
  <si>
    <t>Transaction actions</t>
  </si>
  <si>
    <t>26/09/24, 11:09 p.m.</t>
  </si>
  <si>
    <t>26/09/24, 11:08 p.m.</t>
  </si>
  <si>
    <t>Dollars</t>
  </si>
  <si>
    <t>Rupees</t>
  </si>
  <si>
    <t>Fee %</t>
  </si>
  <si>
    <t>Net %</t>
  </si>
  <si>
    <t>Trasnfered from PayPal</t>
  </si>
  <si>
    <t>INVOICE#001</t>
  </si>
  <si>
    <t>INVOICE#002</t>
  </si>
  <si>
    <t>INVOICE#003</t>
  </si>
  <si>
    <t>28/09/24, 04:35 a.m.</t>
  </si>
  <si>
    <t>$1 = ₹80.66</t>
  </si>
  <si>
    <t>PayPal</t>
  </si>
  <si>
    <t>Overall%</t>
  </si>
  <si>
    <t>&lt;&lt;&lt; Got in Bank &lt;&lt;&lt;</t>
  </si>
  <si>
    <t>Thing</t>
  </si>
  <si>
    <t>Amount</t>
  </si>
  <si>
    <t>Cumulative</t>
  </si>
  <si>
    <t>PPF</t>
  </si>
  <si>
    <t>FD</t>
  </si>
  <si>
    <t>FD 2</t>
  </si>
  <si>
    <t>SHRIDI</t>
  </si>
  <si>
    <t>Home + Personal</t>
  </si>
  <si>
    <t>STATUS</t>
  </si>
  <si>
    <t>FIXED - DONE</t>
  </si>
  <si>
    <t>DONE - CC</t>
  </si>
  <si>
    <t>Home + Personal Needs</t>
  </si>
  <si>
    <t>Personal</t>
  </si>
  <si>
    <t>Family Needs</t>
  </si>
  <si>
    <t>Mom</t>
  </si>
  <si>
    <t>Materialistic</t>
  </si>
  <si>
    <t>1.5K</t>
  </si>
  <si>
    <t>P1</t>
  </si>
  <si>
    <t>Pending</t>
  </si>
  <si>
    <t>Grandma</t>
  </si>
  <si>
    <t>Uncle</t>
  </si>
  <si>
    <t>Myself</t>
  </si>
  <si>
    <t>Personality</t>
  </si>
  <si>
    <t>Accessories</t>
  </si>
  <si>
    <t>Both</t>
  </si>
  <si>
    <t>1K</t>
  </si>
  <si>
    <t>Cloths</t>
  </si>
  <si>
    <t>4K</t>
  </si>
  <si>
    <t>Daily ware</t>
  </si>
  <si>
    <t>Amazon</t>
  </si>
  <si>
    <t>Amazon Basics Book Holder Stand</t>
  </si>
  <si>
    <t>2024-09</t>
  </si>
  <si>
    <t>Zeb-Comfort Wired USB Mouse</t>
  </si>
  <si>
    <t>Meditations by Marcus Aurelius</t>
  </si>
  <si>
    <t>Home</t>
  </si>
  <si>
    <t>2024-10</t>
  </si>
  <si>
    <t>The Miracle Morning</t>
  </si>
  <si>
    <t>Pigeon Amaze Plus Electric Kettle</t>
  </si>
  <si>
    <t>Asbob 3 in 1 steam inhaler vapourisers</t>
  </si>
  <si>
    <t>Bajaj Majesty DX-11 1000W Dry Iron</t>
  </si>
  <si>
    <t>Card Holder</t>
  </si>
  <si>
    <t>Wheels Rolling Watch</t>
  </si>
  <si>
    <t>Nalli</t>
  </si>
  <si>
    <t>Saree + Blouse</t>
  </si>
  <si>
    <t>Ma</t>
  </si>
  <si>
    <t>Saravana</t>
  </si>
  <si>
    <t>Pancha + Towel</t>
  </si>
  <si>
    <t>Mama</t>
  </si>
  <si>
    <t>1+1</t>
  </si>
  <si>
    <t>Broadway</t>
  </si>
  <si>
    <t>Towel</t>
  </si>
  <si>
    <t>Blouse + Skirt</t>
  </si>
  <si>
    <t>Inners + Handkerchief</t>
  </si>
  <si>
    <t>2+6</t>
  </si>
  <si>
    <t>T-Shirts</t>
  </si>
  <si>
    <t>1+2</t>
  </si>
  <si>
    <t>3+5</t>
  </si>
  <si>
    <t>Home Needs</t>
  </si>
  <si>
    <t>Dinning Table</t>
  </si>
  <si>
    <t>P0</t>
  </si>
  <si>
    <t>Rat Catcher</t>
  </si>
  <si>
    <t>0.5K</t>
  </si>
  <si>
    <t>Storage Cupboard</t>
  </si>
  <si>
    <t>2.5K</t>
  </si>
  <si>
    <t>Tree</t>
  </si>
  <si>
    <t>Cotton Blend Table Cloth</t>
  </si>
  <si>
    <t>Dining Table Round Placement Set</t>
  </si>
  <si>
    <t>Dining Table Cover</t>
  </si>
  <si>
    <t>Black Spray Paint</t>
  </si>
  <si>
    <t>LED Light for PC</t>
  </si>
  <si>
    <t>Night pants</t>
  </si>
  <si>
    <t>Table + Drain Ness</t>
  </si>
  <si>
    <t>Stitching</t>
  </si>
  <si>
    <t>Big Basket Ironing</t>
  </si>
  <si>
    <t>2024-40</t>
  </si>
  <si>
    <t>Samosa Sundal</t>
  </si>
  <si>
    <t>Books</t>
  </si>
  <si>
    <t>Book Kindle</t>
  </si>
  <si>
    <t>Buns</t>
  </si>
  <si>
    <t>Icecream</t>
  </si>
  <si>
    <t>Bus</t>
  </si>
  <si>
    <t>Donation</t>
  </si>
  <si>
    <t>Sambar Idli</t>
  </si>
  <si>
    <t>Amazon Electricals</t>
  </si>
  <si>
    <t>Amazon Electricals 2</t>
  </si>
  <si>
    <t>Redemption Fee</t>
  </si>
  <si>
    <t>Trimmer Fix</t>
  </si>
  <si>
    <t>Metro card recharge</t>
  </si>
  <si>
    <t>Train ticket</t>
  </si>
  <si>
    <t>Flowers</t>
  </si>
  <si>
    <t>Peanuts</t>
  </si>
  <si>
    <t>Mom Saree Blouse</t>
  </si>
  <si>
    <t>Grandma Saree Blouse</t>
  </si>
  <si>
    <t>Pancha Towel</t>
  </si>
  <si>
    <t>Dinner</t>
  </si>
  <si>
    <t>Sweet</t>
  </si>
  <si>
    <t>Auto</t>
  </si>
  <si>
    <t>Sugarcane juice</t>
  </si>
  <si>
    <t>Handkerchief</t>
  </si>
  <si>
    <t>Shirts</t>
  </si>
  <si>
    <t>Tray</t>
  </si>
  <si>
    <t>Clothes Towels</t>
  </si>
  <si>
    <t>Innerwear</t>
  </si>
  <si>
    <t>Wallet</t>
  </si>
  <si>
    <t>2024-41</t>
  </si>
  <si>
    <t>Watch</t>
  </si>
  <si>
    <t>HDFCCC</t>
  </si>
  <si>
    <t>Moonmart</t>
  </si>
  <si>
    <t>Milk</t>
  </si>
  <si>
    <t>Dry Fruits Salt</t>
  </si>
  <si>
    <t>ORS</t>
  </si>
  <si>
    <t>Bonda Bajji</t>
  </si>
  <si>
    <t>Auto - Movie</t>
  </si>
  <si>
    <t>Kova</t>
  </si>
  <si>
    <t>Sambar vada</t>
  </si>
  <si>
    <t>Bag</t>
  </si>
  <si>
    <t>Swelling balls</t>
  </si>
  <si>
    <t>Maida</t>
  </si>
  <si>
    <t>Tailor</t>
  </si>
  <si>
    <t>Pani Puri</t>
  </si>
  <si>
    <t>Auto - Sai Baba Temple</t>
  </si>
  <si>
    <t>Jaya anna</t>
  </si>
  <si>
    <t>Chole bhature - Sangeetha</t>
  </si>
  <si>
    <t>Time</t>
  </si>
  <si>
    <t>Money</t>
  </si>
  <si>
    <t>Purpose</t>
  </si>
  <si>
    <t>Week</t>
  </si>
  <si>
    <t>YearMonth</t>
  </si>
  <si>
    <t>Personal + Ma</t>
  </si>
  <si>
    <t>DONE</t>
  </si>
  <si>
    <t>Other Exp</t>
  </si>
  <si>
    <t>MountRoad</t>
  </si>
  <si>
    <t>Trimmer Fix - Philips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</si>
</sst>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\ #,##0.00;[Red]&quot;₹&quot;\ \-#,##0.00"/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3" borderId="0" applyNumberFormat="0" applyBorder="0" applyAlignment="0" applyProtection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/>
    <xf numFmtId="2" fontId="1" fillId="0" borderId="1" xfId="0" applyNumberFormat="1" applyFont="1" applyBorder="1"/>
    <xf numFmtId="4" fontId="1" fillId="2" borderId="1" xfId="0" applyNumberFormat="1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0" borderId="1" xfId="0" applyFont="1" applyBorder="1"/>
    <xf numFmtId="4" fontId="0" fillId="0" borderId="0" xfId="0" applyNumberFormat="1"/>
    <xf numFmtId="165" fontId="1" fillId="0" borderId="1" xfId="0" applyNumberFormat="1" applyFont="1" applyBorder="1"/>
    <xf numFmtId="165" fontId="2" fillId="0" borderId="1" xfId="0" applyNumberFormat="1" applyFont="1" applyBorder="1"/>
    <xf numFmtId="165" fontId="1" fillId="2" borderId="1" xfId="0" applyNumberFormat="1" applyFont="1" applyFill="1" applyBorder="1"/>
    <xf numFmtId="165" fontId="2" fillId="2" borderId="1" xfId="0" applyNumberFormat="1" applyFont="1" applyFill="1" applyBorder="1"/>
    <xf numFmtId="164" fontId="1" fillId="2" borderId="1" xfId="0" applyNumberFormat="1" applyFont="1" applyFill="1" applyBorder="1"/>
    <xf numFmtId="164" fontId="2" fillId="2" borderId="1" xfId="0" applyNumberFormat="1" applyFont="1" applyFill="1" applyBorder="1"/>
    <xf numFmtId="164" fontId="3" fillId="2" borderId="1" xfId="0" applyNumberFormat="1" applyFont="1" applyFill="1" applyBorder="1"/>
    <xf numFmtId="164" fontId="4" fillId="2" borderId="1" xfId="0" applyNumberFormat="1" applyFont="1" applyFill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4" fontId="3" fillId="2" borderId="1" xfId="0" applyNumberFormat="1" applyFont="1" applyFill="1" applyBorder="1"/>
    <xf numFmtId="0" fontId="3" fillId="0" borderId="1" xfId="0" applyFont="1" applyBorder="1"/>
    <xf numFmtId="8" fontId="0" fillId="0" borderId="0" xfId="0" applyNumberFormat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0" fillId="0" borderId="0" xfId="0" applyNumberFormat="1"/>
    <xf numFmtId="14" fontId="10" fillId="0" borderId="0" xfId="0" applyNumberFormat="1" applyFont="1" applyAlignment="1">
      <alignment horizontal="center" vertical="center"/>
    </xf>
    <xf numFmtId="0" fontId="9" fillId="3" borderId="0" xfId="1" applyAlignment="1">
      <alignment horizontal="center" vertical="center"/>
    </xf>
    <xf numFmtId="14" fontId="10" fillId="0" borderId="0" xfId="0" applyNumberFormat="1" applyFont="1"/>
    <xf numFmtId="18" fontId="10" fillId="0" borderId="0" xfId="0" applyNumberFormat="1" applyFont="1"/>
    <xf numFmtId="8" fontId="10" fillId="0" borderId="0" xfId="0" applyNumberFormat="1" applyFont="1"/>
    <xf numFmtId="0" fontId="10" fillId="0" borderId="0" xfId="0" applyFont="1"/>
    <xf numFmtId="14" fontId="10" fillId="4" borderId="0" xfId="0" applyNumberFormat="1" applyFont="1" applyFill="1"/>
    <xf numFmtId="18" fontId="10" fillId="4" borderId="0" xfId="0" applyNumberFormat="1" applyFont="1" applyFill="1"/>
    <xf numFmtId="8" fontId="10" fillId="4" borderId="0" xfId="0" applyNumberFormat="1" applyFont="1" applyFill="1"/>
    <xf numFmtId="0" fontId="10" fillId="4" borderId="0" xfId="0" applyFont="1" applyFill="1"/>
    <xf numFmtId="0" fontId="11" fillId="0" borderId="0" xfId="0" applyFont="1"/>
    <xf numFmtId="0" fontId="0" fillId="5" borderId="1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8"/>
  <sheetViews>
    <sheetView tabSelected="1" zoomScale="130" zoomScaleNormal="130" workbookViewId="0">
      <selection activeCell="F26" sqref="F26"/>
    </sheetView>
  </sheetViews>
  <sheetFormatPr defaultRowHeight="15" x14ac:dyDescent="0.25"/>
  <cols>
    <col min="1" max="1" width="20.42578125" bestFit="1" customWidth="1"/>
    <col min="2" max="2" width="13.7109375" bestFit="1" customWidth="1"/>
    <col min="3" max="3" width="12.42578125" bestFit="1" customWidth="1"/>
    <col min="4" max="4" width="12.85546875" bestFit="1" customWidth="1"/>
    <col min="5" max="5" width="14.28515625" bestFit="1" customWidth="1"/>
    <col min="6" max="6" width="12.5703125" bestFit="1" customWidth="1"/>
    <col min="7" max="7" width="14.28515625" bestFit="1" customWidth="1"/>
    <col min="8" max="8" width="22" bestFit="1" customWidth="1"/>
    <col min="9" max="9" width="3.28515625" customWidth="1"/>
    <col min="10" max="11" width="6.28515625" bestFit="1" customWidth="1"/>
    <col min="13" max="13" width="9" bestFit="1" customWidth="1"/>
    <col min="14" max="14" width="11" bestFit="1" customWidth="1"/>
    <col min="15" max="15" width="14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2"/>
      <c r="J1" s="1" t="s">
        <v>16</v>
      </c>
      <c r="K1" s="1" t="s">
        <v>17</v>
      </c>
    </row>
    <row r="2" spans="1:15" x14ac:dyDescent="0.25">
      <c r="A2" s="1" t="s">
        <v>8</v>
      </c>
      <c r="B2" s="1" t="s">
        <v>9</v>
      </c>
      <c r="C2" s="1" t="s">
        <v>10</v>
      </c>
      <c r="D2" s="1" t="s">
        <v>19</v>
      </c>
      <c r="E2" s="11">
        <v>500</v>
      </c>
      <c r="F2" s="12">
        <v>26.31</v>
      </c>
      <c r="G2" s="11">
        <v>473.69</v>
      </c>
      <c r="H2" s="1" t="s">
        <v>11</v>
      </c>
      <c r="I2" s="3"/>
      <c r="J2" s="5">
        <f>F2/E2*100</f>
        <v>5.2620000000000005</v>
      </c>
      <c r="K2" s="5">
        <f>G2/E2*100</f>
        <v>94.738</v>
      </c>
    </row>
    <row r="3" spans="1:15" x14ac:dyDescent="0.25">
      <c r="A3" s="1" t="s">
        <v>12</v>
      </c>
      <c r="B3" s="1" t="s">
        <v>9</v>
      </c>
      <c r="C3" s="1" t="s">
        <v>10</v>
      </c>
      <c r="D3" s="1" t="s">
        <v>20</v>
      </c>
      <c r="E3" s="11">
        <v>750</v>
      </c>
      <c r="F3" s="12">
        <v>39.29</v>
      </c>
      <c r="G3" s="11">
        <v>710.71</v>
      </c>
      <c r="H3" s="1" t="s">
        <v>11</v>
      </c>
      <c r="I3" s="3"/>
      <c r="J3" s="5">
        <f t="shared" ref="J3:J6" si="0">F3/E3*100</f>
        <v>5.2386666666666661</v>
      </c>
      <c r="K3" s="5">
        <f t="shared" ref="K3:K6" si="1">G3/E3*100</f>
        <v>94.76133333333334</v>
      </c>
    </row>
    <row r="4" spans="1:15" x14ac:dyDescent="0.25">
      <c r="A4" s="1" t="s">
        <v>13</v>
      </c>
      <c r="B4" s="1" t="s">
        <v>9</v>
      </c>
      <c r="C4" s="1" t="s">
        <v>10</v>
      </c>
      <c r="D4" s="1" t="s">
        <v>21</v>
      </c>
      <c r="E4" s="11">
        <v>1750</v>
      </c>
      <c r="F4" s="12">
        <v>91.21</v>
      </c>
      <c r="G4" s="11">
        <v>1658.79</v>
      </c>
      <c r="H4" s="1" t="s">
        <v>11</v>
      </c>
      <c r="I4" s="3"/>
      <c r="J4" s="5">
        <f t="shared" si="0"/>
        <v>5.2119999999999997</v>
      </c>
      <c r="K4" s="5">
        <f t="shared" si="1"/>
        <v>94.787999999999997</v>
      </c>
    </row>
    <row r="5" spans="1:15" x14ac:dyDescent="0.25">
      <c r="E5" s="13">
        <f>SUM(E2:E4)</f>
        <v>3000</v>
      </c>
      <c r="F5" s="14">
        <f t="shared" ref="F5:G5" si="2">SUM(F2:F4)</f>
        <v>156.81</v>
      </c>
      <c r="G5" s="13">
        <f t="shared" si="2"/>
        <v>2843.19</v>
      </c>
      <c r="H5" s="6" t="s">
        <v>14</v>
      </c>
      <c r="I5" s="4"/>
      <c r="J5" s="8">
        <f t="shared" si="0"/>
        <v>5.2270000000000003</v>
      </c>
      <c r="K5" s="8">
        <f t="shared" si="1"/>
        <v>94.77300000000001</v>
      </c>
    </row>
    <row r="6" spans="1:15" x14ac:dyDescent="0.25">
      <c r="E6" s="15">
        <f>E5*83.64</f>
        <v>250920</v>
      </c>
      <c r="F6" s="16">
        <f t="shared" ref="F6:G6" si="3">F5*83.64</f>
        <v>13115.588400000001</v>
      </c>
      <c r="G6" s="18">
        <f t="shared" si="3"/>
        <v>237804.41159999999</v>
      </c>
      <c r="H6" s="7" t="s">
        <v>15</v>
      </c>
      <c r="I6" s="3"/>
      <c r="J6" s="8">
        <f t="shared" si="0"/>
        <v>5.2270000000000003</v>
      </c>
      <c r="K6" s="8">
        <f t="shared" si="1"/>
        <v>94.772999999999996</v>
      </c>
    </row>
    <row r="7" spans="1:15" x14ac:dyDescent="0.25">
      <c r="M7" s="7" t="s">
        <v>25</v>
      </c>
    </row>
    <row r="8" spans="1:15" x14ac:dyDescent="0.25">
      <c r="E8" s="13">
        <f>G8/83.64</f>
        <v>2741.9154710664752</v>
      </c>
      <c r="F8" s="14">
        <f>G5-E8</f>
        <v>101.27452893352483</v>
      </c>
      <c r="G8" s="15">
        <v>229333.81</v>
      </c>
      <c r="H8" s="7" t="s">
        <v>18</v>
      </c>
      <c r="M8" s="8">
        <f>G10/E5*100</f>
        <v>91.397182368882511</v>
      </c>
      <c r="N8" s="11">
        <f>E5*M8%</f>
        <v>2741.9154710664752</v>
      </c>
      <c r="O8" s="19">
        <f>E6*M8%</f>
        <v>229333.81</v>
      </c>
    </row>
    <row r="9" spans="1:15" x14ac:dyDescent="0.25">
      <c r="M9" s="8">
        <f>(F10+F5)/E5*100</f>
        <v>8.6028176311174942</v>
      </c>
      <c r="N9" s="11">
        <f>E5*M9%</f>
        <v>258.08452893352484</v>
      </c>
      <c r="O9" s="20">
        <f>E6*M9%</f>
        <v>21586.190000000017</v>
      </c>
    </row>
    <row r="10" spans="1:15" x14ac:dyDescent="0.25">
      <c r="A10" s="1" t="s">
        <v>22</v>
      </c>
      <c r="B10" s="1" t="s">
        <v>9</v>
      </c>
      <c r="C10" s="1" t="s">
        <v>24</v>
      </c>
      <c r="D10" s="1" t="s">
        <v>23</v>
      </c>
      <c r="E10" s="13">
        <v>2843.19</v>
      </c>
      <c r="F10" s="14">
        <f>E10-G10</f>
        <v>101.27452893352483</v>
      </c>
      <c r="G10" s="13">
        <v>2741.9154710664752</v>
      </c>
      <c r="H10" s="6" t="s">
        <v>14</v>
      </c>
      <c r="J10" s="8">
        <f t="shared" ref="J10" si="4">F10/E10*100</f>
        <v>3.5620035570441946</v>
      </c>
      <c r="K10" s="8">
        <f t="shared" ref="K10" si="5">G10/E10*100</f>
        <v>96.437996442955807</v>
      </c>
      <c r="N10" s="13">
        <f>SUM(N8:N9)</f>
        <v>3000</v>
      </c>
      <c r="O10" s="15">
        <f>SUM(O8:O9)</f>
        <v>250920</v>
      </c>
    </row>
    <row r="11" spans="1:15" x14ac:dyDescent="0.25">
      <c r="A11" s="1" t="s">
        <v>22</v>
      </c>
      <c r="B11" s="1" t="s">
        <v>9</v>
      </c>
      <c r="C11" s="1" t="s">
        <v>24</v>
      </c>
      <c r="D11" s="1" t="s">
        <v>23</v>
      </c>
      <c r="E11" s="15">
        <f>E10*83.64</f>
        <v>237804.41159999999</v>
      </c>
      <c r="F11" s="16">
        <f t="shared" ref="F11:G11" si="6">F10*83.64</f>
        <v>8470.6016000000163</v>
      </c>
      <c r="G11" s="17">
        <f t="shared" si="6"/>
        <v>229333.81</v>
      </c>
      <c r="H11" s="7" t="s">
        <v>15</v>
      </c>
      <c r="J11" s="8">
        <f t="shared" ref="J11" si="7">F11/E11*100</f>
        <v>3.5620035570441946</v>
      </c>
      <c r="K11" s="8">
        <f t="shared" ref="K11" si="8">G11/E11*100</f>
        <v>96.437996442955821</v>
      </c>
    </row>
    <row r="12" spans="1:15" x14ac:dyDescent="0.25">
      <c r="M12" s="10"/>
      <c r="N12" s="7" t="b">
        <f>N9=F5+F10</f>
        <v>1</v>
      </c>
      <c r="O12" s="7" t="b">
        <f>O9=F6+F11</f>
        <v>1</v>
      </c>
    </row>
    <row r="13" spans="1:15" x14ac:dyDescent="0.25">
      <c r="G13" s="17">
        <v>229333.81</v>
      </c>
      <c r="H13" s="21" t="s">
        <v>26</v>
      </c>
    </row>
    <row r="16" spans="1:15" x14ac:dyDescent="0.25">
      <c r="A16" s="22" t="s">
        <v>27</v>
      </c>
      <c r="B16" s="22" t="s">
        <v>28</v>
      </c>
      <c r="C16" s="22" t="s">
        <v>29</v>
      </c>
      <c r="D16" s="22" t="s">
        <v>35</v>
      </c>
    </row>
    <row r="17" spans="1:4" x14ac:dyDescent="0.25">
      <c r="A17" s="23" t="s">
        <v>30</v>
      </c>
      <c r="B17" s="24">
        <v>150000</v>
      </c>
      <c r="C17" s="25">
        <f>G13-B17</f>
        <v>79333.81</v>
      </c>
      <c r="D17" s="26" t="s">
        <v>36</v>
      </c>
    </row>
    <row r="18" spans="1:4" x14ac:dyDescent="0.25">
      <c r="A18" s="23" t="s">
        <v>31</v>
      </c>
      <c r="B18" s="24">
        <v>25000</v>
      </c>
      <c r="C18" s="25">
        <f t="shared" ref="C18:C26" si="9">C17-B18</f>
        <v>54333.81</v>
      </c>
      <c r="D18" s="26" t="s">
        <v>36</v>
      </c>
    </row>
    <row r="19" spans="1:4" x14ac:dyDescent="0.25">
      <c r="A19" s="23" t="s">
        <v>32</v>
      </c>
      <c r="B19" s="24">
        <v>10000</v>
      </c>
      <c r="C19" s="25">
        <f t="shared" si="9"/>
        <v>44333.81</v>
      </c>
      <c r="D19" s="26" t="s">
        <v>36</v>
      </c>
    </row>
    <row r="20" spans="1:4" x14ac:dyDescent="0.25">
      <c r="A20" s="23" t="s">
        <v>33</v>
      </c>
      <c r="B20" s="24">
        <v>10000</v>
      </c>
      <c r="C20" s="25">
        <f t="shared" si="9"/>
        <v>34333.81</v>
      </c>
      <c r="D20" s="26" t="s">
        <v>36</v>
      </c>
    </row>
    <row r="21" spans="1:4" x14ac:dyDescent="0.25">
      <c r="A21" s="23" t="s">
        <v>34</v>
      </c>
      <c r="B21" s="24">
        <v>1821</v>
      </c>
      <c r="C21" s="25">
        <f t="shared" si="9"/>
        <v>32512.809999999998</v>
      </c>
      <c r="D21" s="27" t="s">
        <v>37</v>
      </c>
    </row>
    <row r="22" spans="1:4" x14ac:dyDescent="0.25">
      <c r="A22" s="23" t="s">
        <v>38</v>
      </c>
      <c r="B22" s="24">
        <f>2856+2135</f>
        <v>4991</v>
      </c>
      <c r="C22" s="25">
        <f t="shared" si="9"/>
        <v>27521.809999999998</v>
      </c>
      <c r="D22" s="27" t="s">
        <v>37</v>
      </c>
    </row>
    <row r="23" spans="1:4" x14ac:dyDescent="0.25">
      <c r="A23" s="23" t="s">
        <v>39</v>
      </c>
      <c r="B23" s="24">
        <f>150+1299+841</f>
        <v>2290</v>
      </c>
      <c r="C23" s="25">
        <f t="shared" si="9"/>
        <v>25231.809999999998</v>
      </c>
      <c r="D23" s="27" t="s">
        <v>37</v>
      </c>
    </row>
    <row r="24" spans="1:4" x14ac:dyDescent="0.25">
      <c r="A24" s="23" t="s">
        <v>34</v>
      </c>
      <c r="B24" s="24">
        <v>841</v>
      </c>
      <c r="C24" s="25">
        <f t="shared" si="9"/>
        <v>24390.809999999998</v>
      </c>
      <c r="D24" s="27" t="s">
        <v>37</v>
      </c>
    </row>
    <row r="25" spans="1:4" x14ac:dyDescent="0.25">
      <c r="A25" s="23" t="s">
        <v>155</v>
      </c>
      <c r="B25" s="24">
        <v>800</v>
      </c>
      <c r="C25" s="25">
        <f t="shared" si="9"/>
        <v>23590.809999999998</v>
      </c>
      <c r="D25" s="27" t="s">
        <v>156</v>
      </c>
    </row>
    <row r="26" spans="1:4" x14ac:dyDescent="0.25">
      <c r="A26" s="43" t="s">
        <v>157</v>
      </c>
      <c r="B26" s="24">
        <v>3898</v>
      </c>
      <c r="C26" s="25">
        <f t="shared" si="9"/>
        <v>19692.809999999998</v>
      </c>
      <c r="D26" s="27" t="s">
        <v>156</v>
      </c>
    </row>
    <row r="27" spans="1:4" x14ac:dyDescent="0.25">
      <c r="A27" s="23"/>
      <c r="B27" s="24"/>
      <c r="C27" s="23"/>
    </row>
    <row r="28" spans="1:4" x14ac:dyDescent="0.25">
      <c r="A28" s="23"/>
      <c r="B28" s="24"/>
      <c r="C28" s="2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workbookViewId="0">
      <selection activeCell="O18" sqref="O18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2" bestFit="1" customWidth="1"/>
    <col min="4" max="4" width="10.7109375" bestFit="1" customWidth="1"/>
    <col min="5" max="5" width="4.7109375" bestFit="1" customWidth="1"/>
    <col min="6" max="6" width="9.7109375" bestFit="1" customWidth="1"/>
    <col min="7" max="7" width="10.42578125" bestFit="1" customWidth="1"/>
    <col min="8" max="8" width="3.140625" bestFit="1" customWidth="1"/>
    <col min="9" max="9" width="8.28515625" bestFit="1" customWidth="1"/>
    <col min="10" max="10" width="5.140625" customWidth="1"/>
    <col min="11" max="11" width="5" bestFit="1" customWidth="1"/>
    <col min="13" max="13" width="10.42578125" bestFit="1" customWidth="1"/>
    <col min="14" max="14" width="9.7109375" bestFit="1" customWidth="1"/>
    <col min="15" max="15" width="35.7109375" style="29" bestFit="1" customWidth="1"/>
    <col min="16" max="16" width="9" bestFit="1" customWidth="1"/>
    <col min="17" max="17" width="4" bestFit="1" customWidth="1"/>
    <col min="18" max="18" width="5" bestFit="1" customWidth="1"/>
    <col min="19" max="19" width="7.7109375" bestFit="1" customWidth="1"/>
    <col min="20" max="20" width="5" bestFit="1" customWidth="1"/>
    <col min="21" max="21" width="4.85546875" customWidth="1"/>
    <col min="23" max="23" width="10.42578125" bestFit="1" customWidth="1"/>
    <col min="24" max="24" width="9" bestFit="1" customWidth="1"/>
    <col min="25" max="25" width="11.42578125" bestFit="1" customWidth="1"/>
    <col min="26" max="26" width="24.85546875" bestFit="1" customWidth="1"/>
    <col min="27" max="27" width="7.7109375" bestFit="1" customWidth="1"/>
    <col min="28" max="28" width="11" bestFit="1" customWidth="1"/>
  </cols>
  <sheetData>
    <row r="1" spans="1:28" x14ac:dyDescent="0.25">
      <c r="A1" t="s">
        <v>40</v>
      </c>
      <c r="B1" t="s">
        <v>41</v>
      </c>
      <c r="C1" t="s">
        <v>42</v>
      </c>
      <c r="D1" s="28">
        <v>1500</v>
      </c>
      <c r="E1" t="s">
        <v>43</v>
      </c>
      <c r="F1" s="28">
        <f>K1</f>
        <v>1870</v>
      </c>
      <c r="G1" s="28">
        <f>D1-F1</f>
        <v>-370</v>
      </c>
      <c r="H1" t="s">
        <v>44</v>
      </c>
      <c r="I1" t="s">
        <v>45</v>
      </c>
      <c r="J1" s="33">
        <v>1</v>
      </c>
      <c r="K1" s="29">
        <f>SUMIF(U:U,J1,R:R)</f>
        <v>1870</v>
      </c>
      <c r="M1" s="31">
        <v>45565</v>
      </c>
      <c r="N1" t="s">
        <v>56</v>
      </c>
      <c r="O1" s="29" t="s">
        <v>57</v>
      </c>
      <c r="P1" t="s">
        <v>39</v>
      </c>
      <c r="Q1">
        <v>1</v>
      </c>
      <c r="R1">
        <v>199</v>
      </c>
      <c r="S1" t="s">
        <v>58</v>
      </c>
      <c r="T1">
        <v>2024</v>
      </c>
      <c r="U1" s="33">
        <v>5</v>
      </c>
      <c r="W1" s="42" t="s">
        <v>0</v>
      </c>
      <c r="X1" s="42" t="s">
        <v>150</v>
      </c>
      <c r="Y1" s="42" t="s">
        <v>151</v>
      </c>
      <c r="Z1" s="42" t="s">
        <v>152</v>
      </c>
      <c r="AA1" s="42" t="s">
        <v>153</v>
      </c>
      <c r="AB1" s="42" t="s">
        <v>154</v>
      </c>
    </row>
    <row r="2" spans="1:28" x14ac:dyDescent="0.25">
      <c r="A2" t="s">
        <v>40</v>
      </c>
      <c r="B2" t="s">
        <v>46</v>
      </c>
      <c r="C2" t="s">
        <v>42</v>
      </c>
      <c r="D2" s="28">
        <v>1500</v>
      </c>
      <c r="E2" t="s">
        <v>43</v>
      </c>
      <c r="F2" s="28">
        <f t="shared" ref="F2:F7" si="0">K2</f>
        <v>901</v>
      </c>
      <c r="G2" s="28">
        <f t="shared" ref="G2:G8" si="1">D2-F2</f>
        <v>599</v>
      </c>
      <c r="H2" t="s">
        <v>44</v>
      </c>
      <c r="I2" t="s">
        <v>45</v>
      </c>
      <c r="J2" s="33">
        <v>2</v>
      </c>
      <c r="K2" s="29">
        <f t="shared" ref="K2:K7" si="2">SUMIF(U:U,J2,R:R)</f>
        <v>901</v>
      </c>
      <c r="M2" s="31">
        <v>45565</v>
      </c>
      <c r="N2" t="s">
        <v>56</v>
      </c>
      <c r="O2" s="29" t="s">
        <v>59</v>
      </c>
      <c r="P2" t="s">
        <v>39</v>
      </c>
      <c r="Q2">
        <v>1</v>
      </c>
      <c r="R2">
        <v>99</v>
      </c>
      <c r="S2" t="s">
        <v>58</v>
      </c>
      <c r="T2">
        <v>2024</v>
      </c>
      <c r="U2" s="33">
        <v>5</v>
      </c>
      <c r="W2" s="34">
        <v>45565</v>
      </c>
      <c r="X2" s="35">
        <v>0.80833333333333324</v>
      </c>
      <c r="Y2" s="36">
        <v>-150</v>
      </c>
      <c r="Z2" s="37" t="s">
        <v>100</v>
      </c>
      <c r="AA2" s="37" t="s">
        <v>101</v>
      </c>
      <c r="AB2" s="37" t="s">
        <v>58</v>
      </c>
    </row>
    <row r="3" spans="1:28" x14ac:dyDescent="0.25">
      <c r="A3" t="s">
        <v>40</v>
      </c>
      <c r="B3" t="s">
        <v>47</v>
      </c>
      <c r="C3" t="s">
        <v>42</v>
      </c>
      <c r="D3" s="28">
        <v>1500</v>
      </c>
      <c r="E3" t="s">
        <v>43</v>
      </c>
      <c r="F3" s="28">
        <f t="shared" si="0"/>
        <v>540</v>
      </c>
      <c r="G3" s="28">
        <f t="shared" si="1"/>
        <v>960</v>
      </c>
      <c r="H3" t="s">
        <v>44</v>
      </c>
      <c r="I3" t="s">
        <v>45</v>
      </c>
      <c r="J3" s="33">
        <v>3</v>
      </c>
      <c r="K3" s="29">
        <f t="shared" si="2"/>
        <v>540</v>
      </c>
      <c r="M3" s="31">
        <v>45566</v>
      </c>
      <c r="N3" t="s">
        <v>56</v>
      </c>
      <c r="O3" s="29" t="s">
        <v>60</v>
      </c>
      <c r="P3" t="s">
        <v>61</v>
      </c>
      <c r="Q3">
        <v>1</v>
      </c>
      <c r="R3">
        <v>98</v>
      </c>
      <c r="S3" t="s">
        <v>62</v>
      </c>
      <c r="T3">
        <v>2024</v>
      </c>
      <c r="U3" s="33">
        <v>5</v>
      </c>
      <c r="W3" s="34">
        <v>45565</v>
      </c>
      <c r="X3" s="35">
        <v>0.86805555555555547</v>
      </c>
      <c r="Y3" s="36">
        <v>-80</v>
      </c>
      <c r="Z3" s="37" t="s">
        <v>102</v>
      </c>
      <c r="AA3" s="37" t="s">
        <v>101</v>
      </c>
      <c r="AB3" s="37" t="s">
        <v>58</v>
      </c>
    </row>
    <row r="4" spans="1:28" x14ac:dyDescent="0.25">
      <c r="A4" t="s">
        <v>40</v>
      </c>
      <c r="B4" t="s">
        <v>48</v>
      </c>
      <c r="C4" t="s">
        <v>42</v>
      </c>
      <c r="D4" s="28">
        <v>1500</v>
      </c>
      <c r="E4" t="s">
        <v>43</v>
      </c>
      <c r="F4" s="28">
        <f t="shared" si="0"/>
        <v>570</v>
      </c>
      <c r="G4" s="28">
        <f t="shared" si="1"/>
        <v>930</v>
      </c>
      <c r="H4" t="s">
        <v>44</v>
      </c>
      <c r="I4" t="s">
        <v>45</v>
      </c>
      <c r="J4" s="33">
        <v>4</v>
      </c>
      <c r="K4" s="29">
        <f t="shared" si="2"/>
        <v>570</v>
      </c>
      <c r="M4" s="31">
        <v>45566</v>
      </c>
      <c r="N4" t="s">
        <v>56</v>
      </c>
      <c r="O4" s="29" t="s">
        <v>63</v>
      </c>
      <c r="P4" t="s">
        <v>61</v>
      </c>
      <c r="Q4">
        <v>1</v>
      </c>
      <c r="R4">
        <v>198</v>
      </c>
      <c r="S4" t="s">
        <v>62</v>
      </c>
      <c r="T4">
        <v>2024</v>
      </c>
      <c r="U4" s="33">
        <v>5</v>
      </c>
      <c r="W4" s="38">
        <v>45565</v>
      </c>
      <c r="X4" s="39">
        <v>0.9159722222222223</v>
      </c>
      <c r="Y4" s="40">
        <v>-298</v>
      </c>
      <c r="Z4" s="41" t="s">
        <v>56</v>
      </c>
      <c r="AA4" s="41" t="s">
        <v>101</v>
      </c>
      <c r="AB4" s="41" t="s">
        <v>58</v>
      </c>
    </row>
    <row r="5" spans="1:28" x14ac:dyDescent="0.25">
      <c r="A5" t="s">
        <v>49</v>
      </c>
      <c r="B5" t="s">
        <v>50</v>
      </c>
      <c r="C5" t="s">
        <v>51</v>
      </c>
      <c r="D5" s="28">
        <v>1000</v>
      </c>
      <c r="E5" t="s">
        <v>52</v>
      </c>
      <c r="F5" s="28">
        <f t="shared" si="0"/>
        <v>4611</v>
      </c>
      <c r="G5" s="28">
        <f t="shared" si="1"/>
        <v>-3611</v>
      </c>
      <c r="H5" t="s">
        <v>44</v>
      </c>
      <c r="I5" t="s">
        <v>45</v>
      </c>
      <c r="J5" s="33">
        <v>5</v>
      </c>
      <c r="K5" s="29">
        <f t="shared" si="2"/>
        <v>4611</v>
      </c>
      <c r="M5" s="31">
        <v>45567</v>
      </c>
      <c r="N5" t="s">
        <v>56</v>
      </c>
      <c r="O5" s="29" t="s">
        <v>64</v>
      </c>
      <c r="P5" t="s">
        <v>61</v>
      </c>
      <c r="Q5">
        <v>1</v>
      </c>
      <c r="R5">
        <v>449</v>
      </c>
      <c r="S5" t="s">
        <v>62</v>
      </c>
      <c r="T5">
        <v>2024</v>
      </c>
      <c r="U5" s="33">
        <v>5</v>
      </c>
      <c r="W5" s="38">
        <v>45566</v>
      </c>
      <c r="X5" s="39">
        <v>0.45763888888888887</v>
      </c>
      <c r="Y5" s="40">
        <v>-296</v>
      </c>
      <c r="Z5" s="41" t="s">
        <v>103</v>
      </c>
      <c r="AA5" s="41" t="s">
        <v>101</v>
      </c>
      <c r="AB5" s="41" t="s">
        <v>62</v>
      </c>
    </row>
    <row r="6" spans="1:28" x14ac:dyDescent="0.25">
      <c r="A6" t="s">
        <v>49</v>
      </c>
      <c r="B6" t="s">
        <v>53</v>
      </c>
      <c r="C6" t="s">
        <v>51</v>
      </c>
      <c r="D6" s="28">
        <v>4000</v>
      </c>
      <c r="E6" t="s">
        <v>54</v>
      </c>
      <c r="F6" s="28">
        <f t="shared" si="0"/>
        <v>0</v>
      </c>
      <c r="G6" s="28">
        <f t="shared" si="1"/>
        <v>4000</v>
      </c>
      <c r="H6" t="s">
        <v>44</v>
      </c>
      <c r="I6" t="s">
        <v>45</v>
      </c>
      <c r="J6" s="33">
        <v>6</v>
      </c>
      <c r="K6" s="29">
        <f t="shared" si="2"/>
        <v>0</v>
      </c>
      <c r="M6" s="31">
        <v>45567</v>
      </c>
      <c r="N6" t="s">
        <v>56</v>
      </c>
      <c r="O6" s="29" t="s">
        <v>65</v>
      </c>
      <c r="P6" t="s">
        <v>39</v>
      </c>
      <c r="Q6">
        <v>1</v>
      </c>
      <c r="R6">
        <v>279</v>
      </c>
      <c r="S6" t="s">
        <v>62</v>
      </c>
      <c r="T6">
        <v>2024</v>
      </c>
      <c r="U6" s="33">
        <v>5</v>
      </c>
      <c r="W6" s="34">
        <v>45566</v>
      </c>
      <c r="X6" s="35">
        <v>0.4604166666666667</v>
      </c>
      <c r="Y6" s="36">
        <v>-29</v>
      </c>
      <c r="Z6" s="37" t="s">
        <v>104</v>
      </c>
      <c r="AA6" s="37" t="s">
        <v>101</v>
      </c>
      <c r="AB6" s="37" t="s">
        <v>62</v>
      </c>
    </row>
    <row r="7" spans="1:28" x14ac:dyDescent="0.25">
      <c r="A7" t="s">
        <v>49</v>
      </c>
      <c r="B7" t="s">
        <v>55</v>
      </c>
      <c r="C7" t="s">
        <v>51</v>
      </c>
      <c r="D7" s="28">
        <v>1000</v>
      </c>
      <c r="E7" t="s">
        <v>52</v>
      </c>
      <c r="F7" s="28">
        <f t="shared" si="0"/>
        <v>1080</v>
      </c>
      <c r="G7" s="28">
        <f t="shared" si="1"/>
        <v>-80</v>
      </c>
      <c r="H7" t="s">
        <v>44</v>
      </c>
      <c r="I7" t="s">
        <v>45</v>
      </c>
      <c r="J7" s="33">
        <v>7</v>
      </c>
      <c r="K7" s="29">
        <f t="shared" si="2"/>
        <v>1080</v>
      </c>
      <c r="M7" s="31">
        <v>45567</v>
      </c>
      <c r="N7" t="s">
        <v>56</v>
      </c>
      <c r="O7" s="29" t="s">
        <v>66</v>
      </c>
      <c r="P7" t="s">
        <v>61</v>
      </c>
      <c r="Q7">
        <v>1</v>
      </c>
      <c r="R7">
        <v>499</v>
      </c>
      <c r="S7" t="s">
        <v>62</v>
      </c>
      <c r="T7">
        <v>2024</v>
      </c>
      <c r="U7" s="33">
        <v>5</v>
      </c>
      <c r="W7" s="34">
        <v>45566</v>
      </c>
      <c r="X7" s="35">
        <v>0.69652777777777775</v>
      </c>
      <c r="Y7" s="36">
        <v>-30</v>
      </c>
      <c r="Z7" s="37" t="s">
        <v>105</v>
      </c>
      <c r="AA7" s="37" t="s">
        <v>101</v>
      </c>
      <c r="AB7" s="37" t="s">
        <v>62</v>
      </c>
    </row>
    <row r="8" spans="1:28" x14ac:dyDescent="0.25">
      <c r="D8" s="28">
        <f>SUM(D1:D7)</f>
        <v>12000</v>
      </c>
      <c r="F8" s="28">
        <f>SUM(F1:F7)</f>
        <v>9572</v>
      </c>
      <c r="G8" s="28">
        <f t="shared" si="1"/>
        <v>2428</v>
      </c>
      <c r="M8" s="31">
        <v>45569</v>
      </c>
      <c r="N8" t="s">
        <v>69</v>
      </c>
      <c r="O8" s="29" t="s">
        <v>70</v>
      </c>
      <c r="P8" t="s">
        <v>46</v>
      </c>
      <c r="Q8" t="s">
        <v>75</v>
      </c>
      <c r="R8">
        <v>821</v>
      </c>
      <c r="S8" t="s">
        <v>62</v>
      </c>
      <c r="T8">
        <v>2024</v>
      </c>
      <c r="U8" s="33">
        <v>2</v>
      </c>
      <c r="W8" s="34">
        <v>45566</v>
      </c>
      <c r="X8" s="35">
        <v>0.79861111111111116</v>
      </c>
      <c r="Y8" s="36">
        <v>-40</v>
      </c>
      <c r="Z8" s="37" t="s">
        <v>106</v>
      </c>
      <c r="AA8" s="37" t="s">
        <v>101</v>
      </c>
      <c r="AB8" s="37" t="s">
        <v>62</v>
      </c>
    </row>
    <row r="9" spans="1:28" x14ac:dyDescent="0.25">
      <c r="M9" s="31">
        <v>45569</v>
      </c>
      <c r="N9" t="s">
        <v>69</v>
      </c>
      <c r="O9" s="29" t="s">
        <v>70</v>
      </c>
      <c r="P9" t="s">
        <v>71</v>
      </c>
      <c r="Q9" t="s">
        <v>82</v>
      </c>
      <c r="R9">
        <v>765</v>
      </c>
      <c r="S9" t="s">
        <v>62</v>
      </c>
      <c r="T9">
        <v>2024</v>
      </c>
      <c r="U9" s="33">
        <v>1</v>
      </c>
      <c r="W9" s="34">
        <v>45566</v>
      </c>
      <c r="X9" s="35">
        <v>0.80138888888888893</v>
      </c>
      <c r="Y9" s="36">
        <v>-8</v>
      </c>
      <c r="Z9" s="37" t="s">
        <v>107</v>
      </c>
      <c r="AA9" s="37" t="s">
        <v>101</v>
      </c>
      <c r="AB9" s="37" t="s">
        <v>62</v>
      </c>
    </row>
    <row r="10" spans="1:28" x14ac:dyDescent="0.25">
      <c r="M10" s="31">
        <v>45569</v>
      </c>
      <c r="N10" t="s">
        <v>72</v>
      </c>
      <c r="O10" s="29" t="s">
        <v>73</v>
      </c>
      <c r="P10" t="s">
        <v>74</v>
      </c>
      <c r="Q10" t="s">
        <v>75</v>
      </c>
      <c r="R10">
        <v>420</v>
      </c>
      <c r="S10" t="s">
        <v>62</v>
      </c>
      <c r="T10">
        <v>2024</v>
      </c>
      <c r="U10" s="33">
        <v>3</v>
      </c>
      <c r="W10" s="34">
        <v>45566</v>
      </c>
      <c r="X10" s="35">
        <v>0.80138888888888893</v>
      </c>
      <c r="Y10" s="36">
        <v>-12</v>
      </c>
      <c r="Z10" s="37" t="s">
        <v>108</v>
      </c>
      <c r="AA10" s="37" t="s">
        <v>101</v>
      </c>
      <c r="AB10" s="37" t="s">
        <v>62</v>
      </c>
    </row>
    <row r="11" spans="1:28" x14ac:dyDescent="0.25">
      <c r="M11" s="31">
        <v>45569</v>
      </c>
      <c r="N11" t="s">
        <v>72</v>
      </c>
      <c r="O11" s="29" t="s">
        <v>73</v>
      </c>
      <c r="P11" t="s">
        <v>39</v>
      </c>
      <c r="Q11" t="s">
        <v>75</v>
      </c>
      <c r="R11">
        <v>420</v>
      </c>
      <c r="S11" t="s">
        <v>62</v>
      </c>
      <c r="T11">
        <v>2024</v>
      </c>
      <c r="U11" s="33">
        <v>4</v>
      </c>
      <c r="W11" s="34">
        <v>45566</v>
      </c>
      <c r="X11" s="35">
        <v>0.88541666666666663</v>
      </c>
      <c r="Y11" s="36">
        <v>-200</v>
      </c>
      <c r="Z11" s="37" t="s">
        <v>109</v>
      </c>
      <c r="AA11" s="37" t="s">
        <v>101</v>
      </c>
      <c r="AB11" s="37" t="s">
        <v>62</v>
      </c>
    </row>
    <row r="12" spans="1:28" x14ac:dyDescent="0.25">
      <c r="M12" s="32">
        <v>45569</v>
      </c>
      <c r="N12" s="30" t="s">
        <v>158</v>
      </c>
      <c r="O12" s="30" t="s">
        <v>159</v>
      </c>
      <c r="P12" s="30" t="s">
        <v>39</v>
      </c>
      <c r="Q12" s="30">
        <v>1</v>
      </c>
      <c r="R12" s="30">
        <v>788</v>
      </c>
      <c r="S12" s="30" t="s">
        <v>62</v>
      </c>
      <c r="T12" s="30">
        <v>2024</v>
      </c>
      <c r="U12" s="33">
        <v>5</v>
      </c>
      <c r="W12" s="38">
        <v>45567</v>
      </c>
      <c r="X12" s="39">
        <v>0.78125</v>
      </c>
      <c r="Y12" s="40">
        <v>-728</v>
      </c>
      <c r="Z12" s="41" t="s">
        <v>110</v>
      </c>
      <c r="AA12" s="41" t="s">
        <v>101</v>
      </c>
      <c r="AB12" s="41" t="s">
        <v>62</v>
      </c>
    </row>
    <row r="13" spans="1:28" x14ac:dyDescent="0.25">
      <c r="A13" t="s">
        <v>84</v>
      </c>
      <c r="B13" t="s">
        <v>85</v>
      </c>
      <c r="C13" t="s">
        <v>51</v>
      </c>
      <c r="D13" s="28">
        <v>1000</v>
      </c>
      <c r="E13" t="s">
        <v>52</v>
      </c>
      <c r="F13" s="28">
        <f t="shared" ref="F13:F16" si="3">K13</f>
        <v>558</v>
      </c>
      <c r="G13" s="28">
        <f t="shared" ref="G13:G16" si="4">D13-F13</f>
        <v>442</v>
      </c>
      <c r="H13" t="s">
        <v>86</v>
      </c>
      <c r="I13" t="s">
        <v>45</v>
      </c>
      <c r="J13" s="33">
        <v>8</v>
      </c>
      <c r="K13" s="29">
        <f t="shared" ref="K13:K16" si="5">SUMIF(U:U,J13,R:R)</f>
        <v>558</v>
      </c>
      <c r="M13" s="31">
        <v>45570</v>
      </c>
      <c r="N13" t="s">
        <v>76</v>
      </c>
      <c r="O13" s="29" t="s">
        <v>77</v>
      </c>
      <c r="P13" t="s">
        <v>46</v>
      </c>
      <c r="Q13">
        <v>2</v>
      </c>
      <c r="R13">
        <v>80</v>
      </c>
      <c r="S13" t="s">
        <v>62</v>
      </c>
      <c r="T13">
        <v>2024</v>
      </c>
      <c r="U13" s="33">
        <v>2</v>
      </c>
      <c r="W13" s="38">
        <v>45567</v>
      </c>
      <c r="X13" s="39">
        <v>0.78472222222222221</v>
      </c>
      <c r="Y13" s="40">
        <v>-499</v>
      </c>
      <c r="Z13" s="41" t="s">
        <v>111</v>
      </c>
      <c r="AA13" s="41" t="s">
        <v>101</v>
      </c>
      <c r="AB13" s="41" t="s">
        <v>62</v>
      </c>
    </row>
    <row r="14" spans="1:28" x14ac:dyDescent="0.25">
      <c r="A14" t="s">
        <v>84</v>
      </c>
      <c r="B14" t="s">
        <v>87</v>
      </c>
      <c r="C14" t="s">
        <v>51</v>
      </c>
      <c r="D14" s="28">
        <v>500</v>
      </c>
      <c r="E14" t="s">
        <v>88</v>
      </c>
      <c r="F14" s="28">
        <f t="shared" si="3"/>
        <v>0</v>
      </c>
      <c r="G14" s="28">
        <f t="shared" si="4"/>
        <v>500</v>
      </c>
      <c r="H14" t="s">
        <v>86</v>
      </c>
      <c r="I14" t="s">
        <v>45</v>
      </c>
      <c r="J14" s="33">
        <v>9</v>
      </c>
      <c r="K14" s="29">
        <f t="shared" si="5"/>
        <v>0</v>
      </c>
      <c r="M14" s="31">
        <v>45570</v>
      </c>
      <c r="N14" t="s">
        <v>76</v>
      </c>
      <c r="O14" s="29" t="s">
        <v>77</v>
      </c>
      <c r="P14" t="s">
        <v>71</v>
      </c>
      <c r="Q14">
        <v>2</v>
      </c>
      <c r="R14">
        <v>80</v>
      </c>
      <c r="S14" t="s">
        <v>62</v>
      </c>
      <c r="T14">
        <v>2024</v>
      </c>
      <c r="U14" s="33">
        <v>1</v>
      </c>
      <c r="W14" s="34">
        <v>45567</v>
      </c>
      <c r="X14" s="35">
        <v>0.85069444444444453</v>
      </c>
      <c r="Y14" s="36">
        <v>-99</v>
      </c>
      <c r="Z14" s="37" t="s">
        <v>112</v>
      </c>
      <c r="AA14" s="37" t="s">
        <v>101</v>
      </c>
      <c r="AB14" s="37" t="s">
        <v>62</v>
      </c>
    </row>
    <row r="15" spans="1:28" x14ac:dyDescent="0.25">
      <c r="A15" t="s">
        <v>84</v>
      </c>
      <c r="B15" t="s">
        <v>89</v>
      </c>
      <c r="C15" t="s">
        <v>51</v>
      </c>
      <c r="D15" s="28">
        <v>2500</v>
      </c>
      <c r="E15" t="s">
        <v>90</v>
      </c>
      <c r="F15" s="28">
        <f t="shared" si="3"/>
        <v>0</v>
      </c>
      <c r="G15" s="28">
        <f t="shared" si="4"/>
        <v>2500</v>
      </c>
      <c r="H15" t="s">
        <v>86</v>
      </c>
      <c r="I15" t="s">
        <v>45</v>
      </c>
      <c r="J15" s="33">
        <v>10</v>
      </c>
      <c r="K15" s="29">
        <f t="shared" si="5"/>
        <v>0</v>
      </c>
      <c r="M15" s="31">
        <v>45570</v>
      </c>
      <c r="N15" t="s">
        <v>76</v>
      </c>
      <c r="O15" s="29" t="s">
        <v>77</v>
      </c>
      <c r="P15" t="s">
        <v>74</v>
      </c>
      <c r="Q15">
        <v>2</v>
      </c>
      <c r="R15">
        <v>120</v>
      </c>
      <c r="S15" t="s">
        <v>62</v>
      </c>
      <c r="T15">
        <v>2024</v>
      </c>
      <c r="U15" s="33">
        <v>3</v>
      </c>
      <c r="W15" s="34">
        <v>45569</v>
      </c>
      <c r="X15" s="35">
        <v>0.52083333333333337</v>
      </c>
      <c r="Y15" s="36">
        <v>-788</v>
      </c>
      <c r="Z15" s="37" t="s">
        <v>113</v>
      </c>
      <c r="AA15" s="37" t="s">
        <v>101</v>
      </c>
      <c r="AB15" s="37" t="s">
        <v>62</v>
      </c>
    </row>
    <row r="16" spans="1:28" x14ac:dyDescent="0.25">
      <c r="A16" t="s">
        <v>84</v>
      </c>
      <c r="B16" t="s">
        <v>91</v>
      </c>
      <c r="C16" t="s">
        <v>51</v>
      </c>
      <c r="D16" s="28">
        <v>1000</v>
      </c>
      <c r="E16" t="s">
        <v>52</v>
      </c>
      <c r="F16" s="28">
        <f t="shared" si="3"/>
        <v>0</v>
      </c>
      <c r="G16" s="28">
        <f t="shared" si="4"/>
        <v>1000</v>
      </c>
      <c r="H16" t="s">
        <v>86</v>
      </c>
      <c r="I16" t="s">
        <v>45</v>
      </c>
      <c r="J16" s="33">
        <v>11</v>
      </c>
      <c r="K16" s="29">
        <f t="shared" si="5"/>
        <v>0</v>
      </c>
      <c r="M16" s="31">
        <v>45570</v>
      </c>
      <c r="N16" t="s">
        <v>76</v>
      </c>
      <c r="O16" s="29" t="s">
        <v>78</v>
      </c>
      <c r="P16" t="s">
        <v>71</v>
      </c>
      <c r="Q16" t="s">
        <v>83</v>
      </c>
      <c r="R16">
        <f>350+225</f>
        <v>575</v>
      </c>
      <c r="S16" t="s">
        <v>62</v>
      </c>
      <c r="T16">
        <v>2024</v>
      </c>
      <c r="U16" s="33">
        <v>1</v>
      </c>
      <c r="W16" s="34">
        <v>45569</v>
      </c>
      <c r="X16" s="35">
        <v>0.72499999999999998</v>
      </c>
      <c r="Y16" s="36">
        <v>-200</v>
      </c>
      <c r="Z16" s="37" t="s">
        <v>114</v>
      </c>
      <c r="AA16" s="37" t="s">
        <v>101</v>
      </c>
      <c r="AB16" s="37" t="s">
        <v>62</v>
      </c>
    </row>
    <row r="17" spans="4:28" x14ac:dyDescent="0.25">
      <c r="D17" s="28">
        <f>SUM(D13:D16)</f>
        <v>5000</v>
      </c>
      <c r="F17" s="28">
        <f>SUM(F13:F16)</f>
        <v>558</v>
      </c>
      <c r="G17" s="28">
        <f>D17-F17</f>
        <v>4442</v>
      </c>
      <c r="M17" s="31">
        <v>45570</v>
      </c>
      <c r="N17" t="s">
        <v>76</v>
      </c>
      <c r="O17" s="29" t="s">
        <v>79</v>
      </c>
      <c r="P17" t="s">
        <v>39</v>
      </c>
      <c r="Q17" t="s">
        <v>80</v>
      </c>
      <c r="R17">
        <f>230+120</f>
        <v>350</v>
      </c>
      <c r="S17" t="s">
        <v>62</v>
      </c>
      <c r="T17">
        <v>2024</v>
      </c>
      <c r="U17" s="33">
        <v>5</v>
      </c>
      <c r="W17" s="34">
        <v>45569</v>
      </c>
      <c r="X17" s="35">
        <v>0.72499999999999998</v>
      </c>
      <c r="Y17" s="36">
        <v>-30</v>
      </c>
      <c r="Z17" s="37" t="s">
        <v>115</v>
      </c>
      <c r="AA17" s="37" t="s">
        <v>101</v>
      </c>
      <c r="AB17" s="37" t="s">
        <v>62</v>
      </c>
    </row>
    <row r="18" spans="4:28" x14ac:dyDescent="0.25">
      <c r="M18" s="31">
        <v>45570</v>
      </c>
      <c r="N18" t="s">
        <v>76</v>
      </c>
      <c r="O18" s="29" t="s">
        <v>81</v>
      </c>
      <c r="P18" t="s">
        <v>39</v>
      </c>
      <c r="Q18">
        <v>4</v>
      </c>
      <c r="R18">
        <v>800</v>
      </c>
      <c r="S18" t="s">
        <v>62</v>
      </c>
      <c r="T18">
        <v>2024</v>
      </c>
      <c r="U18" s="33">
        <v>7</v>
      </c>
      <c r="W18" s="34">
        <v>45569</v>
      </c>
      <c r="X18" s="35">
        <v>0.75555555555555554</v>
      </c>
      <c r="Y18" s="36">
        <v>-50</v>
      </c>
      <c r="Z18" s="37" t="s">
        <v>116</v>
      </c>
      <c r="AA18" s="37" t="s">
        <v>101</v>
      </c>
      <c r="AB18" s="37" t="s">
        <v>62</v>
      </c>
    </row>
    <row r="19" spans="4:28" x14ac:dyDescent="0.25">
      <c r="M19" s="31">
        <v>45571</v>
      </c>
      <c r="N19" t="s">
        <v>56</v>
      </c>
      <c r="O19" s="29" t="s">
        <v>67</v>
      </c>
      <c r="P19" t="s">
        <v>39</v>
      </c>
      <c r="Q19">
        <v>1</v>
      </c>
      <c r="R19">
        <v>150</v>
      </c>
      <c r="S19" t="s">
        <v>62</v>
      </c>
      <c r="T19">
        <v>2024</v>
      </c>
      <c r="U19" s="33">
        <v>4</v>
      </c>
      <c r="W19" s="34">
        <v>45569</v>
      </c>
      <c r="X19" s="35">
        <v>0.75555555555555554</v>
      </c>
      <c r="Y19" s="36">
        <v>-10</v>
      </c>
      <c r="Z19" s="37" t="s">
        <v>108</v>
      </c>
      <c r="AA19" s="37" t="s">
        <v>101</v>
      </c>
      <c r="AB19" s="37" t="s">
        <v>62</v>
      </c>
    </row>
    <row r="20" spans="4:28" x14ac:dyDescent="0.25">
      <c r="M20" s="31">
        <v>45571</v>
      </c>
      <c r="N20" t="s">
        <v>56</v>
      </c>
      <c r="O20" s="29" t="s">
        <v>68</v>
      </c>
      <c r="P20" t="s">
        <v>39</v>
      </c>
      <c r="Q20">
        <v>1</v>
      </c>
      <c r="R20">
        <v>1299</v>
      </c>
      <c r="S20" t="s">
        <v>62</v>
      </c>
      <c r="T20">
        <v>2024</v>
      </c>
      <c r="U20" s="33">
        <v>5</v>
      </c>
      <c r="W20" s="34">
        <v>45569</v>
      </c>
      <c r="X20" s="35">
        <v>0.78194444444444444</v>
      </c>
      <c r="Y20" s="36">
        <v>-20</v>
      </c>
      <c r="Z20" s="37" t="s">
        <v>117</v>
      </c>
      <c r="AA20" s="37" t="s">
        <v>101</v>
      </c>
      <c r="AB20" s="37" t="s">
        <v>62</v>
      </c>
    </row>
    <row r="21" spans="4:28" x14ac:dyDescent="0.25">
      <c r="M21" s="32">
        <v>45571</v>
      </c>
      <c r="N21" s="30" t="s">
        <v>56</v>
      </c>
      <c r="O21" s="30" t="s">
        <v>92</v>
      </c>
      <c r="P21" s="30" t="s">
        <v>61</v>
      </c>
      <c r="Q21" s="30">
        <v>1</v>
      </c>
      <c r="R21" s="30">
        <v>159</v>
      </c>
      <c r="S21" s="30" t="s">
        <v>62</v>
      </c>
      <c r="T21" s="30">
        <v>2024</v>
      </c>
      <c r="U21" s="33">
        <v>5</v>
      </c>
      <c r="W21" s="38">
        <v>45569</v>
      </c>
      <c r="X21" s="39">
        <v>0.9243055555555556</v>
      </c>
      <c r="Y21" s="40">
        <v>-765</v>
      </c>
      <c r="Z21" s="41" t="s">
        <v>118</v>
      </c>
      <c r="AA21" s="41" t="s">
        <v>101</v>
      </c>
      <c r="AB21" s="41" t="s">
        <v>62</v>
      </c>
    </row>
    <row r="22" spans="4:28" x14ac:dyDescent="0.25">
      <c r="M22" s="32">
        <v>45571</v>
      </c>
      <c r="N22" s="30" t="s">
        <v>56</v>
      </c>
      <c r="O22" s="30" t="s">
        <v>93</v>
      </c>
      <c r="P22" s="30" t="s">
        <v>61</v>
      </c>
      <c r="Q22" s="30">
        <v>1</v>
      </c>
      <c r="R22" s="30">
        <v>178</v>
      </c>
      <c r="S22" s="30" t="s">
        <v>62</v>
      </c>
      <c r="T22" s="30">
        <v>2024</v>
      </c>
      <c r="U22" s="33">
        <v>8</v>
      </c>
      <c r="W22" s="38">
        <v>45569</v>
      </c>
      <c r="X22" s="39">
        <v>0.92499999999999993</v>
      </c>
      <c r="Y22" s="40">
        <v>-821</v>
      </c>
      <c r="Z22" s="41" t="s">
        <v>119</v>
      </c>
      <c r="AA22" s="41" t="s">
        <v>101</v>
      </c>
      <c r="AB22" s="41" t="s">
        <v>62</v>
      </c>
    </row>
    <row r="23" spans="4:28" x14ac:dyDescent="0.25">
      <c r="M23" s="32">
        <v>45571</v>
      </c>
      <c r="N23" s="30" t="s">
        <v>56</v>
      </c>
      <c r="O23" s="30" t="s">
        <v>94</v>
      </c>
      <c r="P23" s="30" t="s">
        <v>61</v>
      </c>
      <c r="Q23" s="30">
        <v>1</v>
      </c>
      <c r="R23" s="30">
        <v>169</v>
      </c>
      <c r="S23" s="30" t="s">
        <v>62</v>
      </c>
      <c r="T23" s="30">
        <v>2024</v>
      </c>
      <c r="U23" s="33">
        <v>8</v>
      </c>
      <c r="W23" s="38">
        <v>45569</v>
      </c>
      <c r="X23" s="39">
        <v>0.92499999999999993</v>
      </c>
      <c r="Y23" s="40">
        <v>-840</v>
      </c>
      <c r="Z23" s="41" t="s">
        <v>120</v>
      </c>
      <c r="AA23" s="41" t="s">
        <v>101</v>
      </c>
      <c r="AB23" s="41" t="s">
        <v>62</v>
      </c>
    </row>
    <row r="24" spans="4:28" x14ac:dyDescent="0.25">
      <c r="M24" s="32">
        <v>45571</v>
      </c>
      <c r="N24" s="30" t="s">
        <v>56</v>
      </c>
      <c r="O24" s="30" t="s">
        <v>95</v>
      </c>
      <c r="P24" s="30" t="s">
        <v>61</v>
      </c>
      <c r="Q24" s="30">
        <v>1</v>
      </c>
      <c r="R24" s="30">
        <v>141</v>
      </c>
      <c r="S24" s="30" t="s">
        <v>62</v>
      </c>
      <c r="T24" s="30">
        <v>2024</v>
      </c>
      <c r="U24" s="33">
        <v>8</v>
      </c>
      <c r="W24" s="34">
        <v>45569</v>
      </c>
      <c r="X24" s="35">
        <v>0.92569444444444438</v>
      </c>
      <c r="Y24" s="36">
        <v>-95</v>
      </c>
      <c r="Z24" s="37" t="s">
        <v>121</v>
      </c>
      <c r="AA24" s="37" t="s">
        <v>101</v>
      </c>
      <c r="AB24" s="37" t="s">
        <v>62</v>
      </c>
    </row>
    <row r="25" spans="4:28" x14ac:dyDescent="0.25">
      <c r="M25" s="32">
        <v>45571</v>
      </c>
      <c r="N25" s="30" t="s">
        <v>56</v>
      </c>
      <c r="O25" s="30" t="s">
        <v>96</v>
      </c>
      <c r="P25" s="30" t="s">
        <v>39</v>
      </c>
      <c r="Q25" s="30">
        <v>1</v>
      </c>
      <c r="R25" s="30">
        <v>194</v>
      </c>
      <c r="S25" s="30" t="s">
        <v>62</v>
      </c>
      <c r="T25" s="30">
        <v>2024</v>
      </c>
      <c r="U25" s="33">
        <v>5</v>
      </c>
      <c r="W25" s="34">
        <v>45569</v>
      </c>
      <c r="X25" s="35">
        <v>0.92569444444444438</v>
      </c>
      <c r="Y25" s="36">
        <v>-25</v>
      </c>
      <c r="Z25" s="37" t="s">
        <v>122</v>
      </c>
      <c r="AA25" s="37" t="s">
        <v>101</v>
      </c>
      <c r="AB25" s="37" t="s">
        <v>62</v>
      </c>
    </row>
    <row r="26" spans="4:28" x14ac:dyDescent="0.25">
      <c r="M26" s="31">
        <v>45574</v>
      </c>
      <c r="N26" t="s">
        <v>76</v>
      </c>
      <c r="O26" s="29" t="s">
        <v>97</v>
      </c>
      <c r="P26" t="s">
        <v>39</v>
      </c>
      <c r="Q26">
        <v>2</v>
      </c>
      <c r="R26">
        <v>280</v>
      </c>
      <c r="S26" t="s">
        <v>62</v>
      </c>
      <c r="T26">
        <v>2024</v>
      </c>
      <c r="U26" s="33">
        <v>7</v>
      </c>
      <c r="W26" s="34">
        <v>45569</v>
      </c>
      <c r="X26" s="35">
        <v>0.92569444444444438</v>
      </c>
      <c r="Y26" s="36">
        <v>-200</v>
      </c>
      <c r="Z26" s="37" t="s">
        <v>123</v>
      </c>
      <c r="AA26" s="37" t="s">
        <v>101</v>
      </c>
      <c r="AB26" s="37" t="s">
        <v>62</v>
      </c>
    </row>
    <row r="27" spans="4:28" x14ac:dyDescent="0.25">
      <c r="M27" s="31">
        <v>45574</v>
      </c>
      <c r="N27" t="s">
        <v>76</v>
      </c>
      <c r="O27" s="29" t="s">
        <v>98</v>
      </c>
      <c r="P27" t="s">
        <v>61</v>
      </c>
      <c r="Q27">
        <v>2</v>
      </c>
      <c r="R27">
        <v>70</v>
      </c>
      <c r="S27" t="s">
        <v>62</v>
      </c>
      <c r="T27">
        <v>2024</v>
      </c>
      <c r="U27" s="33">
        <v>8</v>
      </c>
      <c r="W27" s="34">
        <v>45570</v>
      </c>
      <c r="X27" s="35">
        <v>0.51874999999999993</v>
      </c>
      <c r="Y27" s="36">
        <v>-40</v>
      </c>
      <c r="Z27" s="37" t="s">
        <v>124</v>
      </c>
      <c r="AA27" s="37" t="s">
        <v>101</v>
      </c>
      <c r="AB27" s="37" t="s">
        <v>62</v>
      </c>
    </row>
    <row r="28" spans="4:28" x14ac:dyDescent="0.25">
      <c r="M28" s="31">
        <v>45574</v>
      </c>
      <c r="N28" t="s">
        <v>76</v>
      </c>
      <c r="O28" s="29" t="s">
        <v>99</v>
      </c>
      <c r="P28" t="s">
        <v>71</v>
      </c>
      <c r="Q28">
        <v>1</v>
      </c>
      <c r="R28">
        <v>200</v>
      </c>
      <c r="S28" t="s">
        <v>62</v>
      </c>
      <c r="T28">
        <v>2024</v>
      </c>
      <c r="U28" s="33">
        <v>1</v>
      </c>
      <c r="W28" s="38">
        <v>45570</v>
      </c>
      <c r="X28" s="39">
        <v>0.52222222222222225</v>
      </c>
      <c r="Y28" s="40">
        <v>-120</v>
      </c>
      <c r="Z28" s="41" t="s">
        <v>125</v>
      </c>
      <c r="AA28" s="41" t="s">
        <v>101</v>
      </c>
      <c r="AB28" s="41" t="s">
        <v>62</v>
      </c>
    </row>
    <row r="29" spans="4:28" x14ac:dyDescent="0.25">
      <c r="M29" s="31">
        <v>45577</v>
      </c>
      <c r="N29" t="s">
        <v>76</v>
      </c>
      <c r="O29" s="29" t="s">
        <v>99</v>
      </c>
      <c r="P29" t="s">
        <v>71</v>
      </c>
      <c r="Q29">
        <v>1</v>
      </c>
      <c r="R29">
        <v>250</v>
      </c>
      <c r="S29" t="s">
        <v>62</v>
      </c>
      <c r="T29">
        <v>2024</v>
      </c>
      <c r="U29" s="33">
        <v>1</v>
      </c>
      <c r="W29" s="38">
        <v>45570</v>
      </c>
      <c r="X29" s="39">
        <v>0.52986111111111112</v>
      </c>
      <c r="Y29" s="40">
        <v>-800</v>
      </c>
      <c r="Z29" s="41" t="s">
        <v>126</v>
      </c>
      <c r="AA29" s="41" t="s">
        <v>101</v>
      </c>
      <c r="AB29" s="41" t="s">
        <v>62</v>
      </c>
    </row>
    <row r="30" spans="4:28" x14ac:dyDescent="0.25">
      <c r="W30" s="34">
        <v>45570</v>
      </c>
      <c r="X30" s="35">
        <v>0.53333333333333333</v>
      </c>
      <c r="Y30" s="36">
        <v>-90</v>
      </c>
      <c r="Z30" s="37" t="s">
        <v>127</v>
      </c>
      <c r="AA30" s="37" t="s">
        <v>101</v>
      </c>
      <c r="AB30" s="37" t="s">
        <v>62</v>
      </c>
    </row>
    <row r="31" spans="4:28" x14ac:dyDescent="0.25">
      <c r="W31" s="38">
        <v>45570</v>
      </c>
      <c r="X31" s="39">
        <v>0.55833333333333335</v>
      </c>
      <c r="Y31" s="40">
        <v>-855</v>
      </c>
      <c r="Z31" s="41" t="s">
        <v>128</v>
      </c>
      <c r="AA31" s="41" t="s">
        <v>101</v>
      </c>
      <c r="AB31" s="41" t="s">
        <v>62</v>
      </c>
    </row>
    <row r="32" spans="4:28" x14ac:dyDescent="0.25">
      <c r="W32" s="38">
        <v>45570</v>
      </c>
      <c r="X32" s="39">
        <v>0.57777777777777783</v>
      </c>
      <c r="Y32" s="40">
        <v>-230</v>
      </c>
      <c r="Z32" s="41" t="s">
        <v>129</v>
      </c>
      <c r="AA32" s="41" t="s">
        <v>101</v>
      </c>
      <c r="AB32" s="41" t="s">
        <v>62</v>
      </c>
    </row>
    <row r="33" spans="23:28" x14ac:dyDescent="0.25">
      <c r="W33" s="38">
        <v>45571</v>
      </c>
      <c r="X33" s="39">
        <v>0.61944444444444446</v>
      </c>
      <c r="Y33" s="40">
        <v>-150</v>
      </c>
      <c r="Z33" s="41" t="s">
        <v>130</v>
      </c>
      <c r="AA33" s="41" t="s">
        <v>131</v>
      </c>
      <c r="AB33" s="41" t="s">
        <v>62</v>
      </c>
    </row>
    <row r="34" spans="23:28" x14ac:dyDescent="0.25">
      <c r="W34" s="34">
        <v>45571</v>
      </c>
      <c r="X34" s="35">
        <v>0.62708333333333333</v>
      </c>
      <c r="Y34" s="36">
        <v>-10</v>
      </c>
      <c r="Z34" s="37" t="s">
        <v>107</v>
      </c>
      <c r="AA34" s="37" t="s">
        <v>131</v>
      </c>
      <c r="AB34" s="37" t="s">
        <v>62</v>
      </c>
    </row>
    <row r="35" spans="23:28" x14ac:dyDescent="0.25">
      <c r="W35" s="34">
        <v>45571</v>
      </c>
      <c r="X35" s="35">
        <v>0.62708333333333333</v>
      </c>
      <c r="Y35" s="36">
        <v>-10</v>
      </c>
      <c r="Z35" s="37" t="s">
        <v>107</v>
      </c>
      <c r="AA35" s="37" t="s">
        <v>131</v>
      </c>
      <c r="AB35" s="37" t="s">
        <v>62</v>
      </c>
    </row>
    <row r="36" spans="23:28" x14ac:dyDescent="0.25">
      <c r="W36" s="38">
        <v>45571</v>
      </c>
      <c r="X36" s="39">
        <v>0.62986111111111109</v>
      </c>
      <c r="Y36" s="40">
        <v>-1299</v>
      </c>
      <c r="Z36" s="41" t="s">
        <v>132</v>
      </c>
      <c r="AA36" s="41" t="s">
        <v>131</v>
      </c>
      <c r="AB36" s="41" t="s">
        <v>62</v>
      </c>
    </row>
    <row r="37" spans="23:28" x14ac:dyDescent="0.25">
      <c r="W37" s="38">
        <v>45571</v>
      </c>
      <c r="X37" s="39">
        <v>0.76111111111111107</v>
      </c>
      <c r="Y37" s="40">
        <v>-14559</v>
      </c>
      <c r="Z37" s="41" t="s">
        <v>133</v>
      </c>
      <c r="AA37" s="41" t="s">
        <v>131</v>
      </c>
      <c r="AB37" s="41" t="s">
        <v>62</v>
      </c>
    </row>
    <row r="38" spans="23:28" x14ac:dyDescent="0.25">
      <c r="W38" s="38">
        <v>45571</v>
      </c>
      <c r="X38" s="39">
        <v>0.94374999999999998</v>
      </c>
      <c r="Y38" s="40">
        <v>-841</v>
      </c>
      <c r="Z38" s="41" t="s">
        <v>84</v>
      </c>
      <c r="AA38" s="41" t="s">
        <v>131</v>
      </c>
      <c r="AB38" s="41" t="s">
        <v>62</v>
      </c>
    </row>
    <row r="39" spans="23:28" x14ac:dyDescent="0.25">
      <c r="W39" s="34">
        <v>45572</v>
      </c>
      <c r="X39" s="35">
        <v>0.82430555555555562</v>
      </c>
      <c r="Y39" s="36">
        <v>-328</v>
      </c>
      <c r="Z39" s="37" t="s">
        <v>134</v>
      </c>
      <c r="AA39" s="37" t="s">
        <v>131</v>
      </c>
      <c r="AB39" s="37" t="s">
        <v>62</v>
      </c>
    </row>
    <row r="40" spans="23:28" x14ac:dyDescent="0.25">
      <c r="W40" s="34">
        <v>45572</v>
      </c>
      <c r="X40" s="35">
        <v>0.82430555555555562</v>
      </c>
      <c r="Y40" s="36">
        <v>-32</v>
      </c>
      <c r="Z40" s="37" t="s">
        <v>135</v>
      </c>
      <c r="AA40" s="37" t="s">
        <v>131</v>
      </c>
      <c r="AB40" s="37" t="s">
        <v>62</v>
      </c>
    </row>
    <row r="41" spans="23:28" x14ac:dyDescent="0.25">
      <c r="W41" s="34">
        <v>45572</v>
      </c>
      <c r="X41" s="35">
        <v>0.82708333333333339</v>
      </c>
      <c r="Y41" s="36">
        <v>-80</v>
      </c>
      <c r="Z41" s="37" t="s">
        <v>136</v>
      </c>
      <c r="AA41" s="37" t="s">
        <v>131</v>
      </c>
      <c r="AB41" s="37" t="s">
        <v>62</v>
      </c>
    </row>
    <row r="42" spans="23:28" x14ac:dyDescent="0.25">
      <c r="W42" s="34">
        <v>45572</v>
      </c>
      <c r="X42" s="35">
        <v>0.82708333333333339</v>
      </c>
      <c r="Y42" s="36">
        <v>-50</v>
      </c>
      <c r="Z42" s="37" t="s">
        <v>137</v>
      </c>
      <c r="AA42" s="37" t="s">
        <v>131</v>
      </c>
      <c r="AB42" s="37" t="s">
        <v>62</v>
      </c>
    </row>
    <row r="43" spans="23:28" x14ac:dyDescent="0.25">
      <c r="W43" s="34">
        <v>45573</v>
      </c>
      <c r="X43" s="35">
        <v>6.8749999999999992E-2</v>
      </c>
      <c r="Y43" s="36">
        <v>-80</v>
      </c>
      <c r="Z43" s="37" t="s">
        <v>138</v>
      </c>
      <c r="AA43" s="37" t="s">
        <v>131</v>
      </c>
      <c r="AB43" s="37" t="s">
        <v>62</v>
      </c>
    </row>
    <row r="44" spans="23:28" x14ac:dyDescent="0.25">
      <c r="W44" s="34">
        <v>45573</v>
      </c>
      <c r="X44" s="35">
        <v>6.8749999999999992E-2</v>
      </c>
      <c r="Y44" s="36">
        <v>-150</v>
      </c>
      <c r="Z44" s="37" t="s">
        <v>139</v>
      </c>
      <c r="AA44" s="37" t="s">
        <v>131</v>
      </c>
      <c r="AB44" s="37" t="s">
        <v>62</v>
      </c>
    </row>
    <row r="45" spans="23:28" x14ac:dyDescent="0.25">
      <c r="W45" s="34">
        <v>45574</v>
      </c>
      <c r="X45" s="35">
        <v>0.47152777777777777</v>
      </c>
      <c r="Y45" s="36">
        <v>-31</v>
      </c>
      <c r="Z45" s="37" t="s">
        <v>135</v>
      </c>
      <c r="AA45" s="37" t="s">
        <v>131</v>
      </c>
      <c r="AB45" s="37" t="s">
        <v>62</v>
      </c>
    </row>
    <row r="46" spans="23:28" x14ac:dyDescent="0.25">
      <c r="W46" s="34">
        <v>45574</v>
      </c>
      <c r="X46" s="35">
        <v>0.77361111111111114</v>
      </c>
      <c r="Y46" s="36">
        <v>-50</v>
      </c>
      <c r="Z46" s="37" t="s">
        <v>116</v>
      </c>
      <c r="AA46" s="37" t="s">
        <v>131</v>
      </c>
      <c r="AB46" s="37" t="s">
        <v>62</v>
      </c>
    </row>
    <row r="47" spans="23:28" x14ac:dyDescent="0.25">
      <c r="W47" s="38">
        <v>45574</v>
      </c>
      <c r="X47" s="39">
        <v>0.77430555555555547</v>
      </c>
      <c r="Y47" s="40">
        <v>-280</v>
      </c>
      <c r="Z47" s="41" t="s">
        <v>97</v>
      </c>
      <c r="AA47" s="41" t="s">
        <v>131</v>
      </c>
      <c r="AB47" s="41" t="s">
        <v>62</v>
      </c>
    </row>
    <row r="48" spans="23:28" x14ac:dyDescent="0.25">
      <c r="W48" s="34">
        <v>45574</v>
      </c>
      <c r="X48" s="35">
        <v>0.78194444444444444</v>
      </c>
      <c r="Y48" s="36">
        <v>-130</v>
      </c>
      <c r="Z48" s="37" t="s">
        <v>140</v>
      </c>
      <c r="AA48" s="37" t="s">
        <v>131</v>
      </c>
      <c r="AB48" s="37" t="s">
        <v>62</v>
      </c>
    </row>
    <row r="49" spans="23:28" x14ac:dyDescent="0.25">
      <c r="W49" s="34">
        <v>45574</v>
      </c>
      <c r="X49" s="35">
        <v>0.78819444444444453</v>
      </c>
      <c r="Y49" s="36">
        <v>-20</v>
      </c>
      <c r="Z49" s="37" t="s">
        <v>141</v>
      </c>
      <c r="AA49" s="37" t="s">
        <v>131</v>
      </c>
      <c r="AB49" s="37" t="s">
        <v>62</v>
      </c>
    </row>
    <row r="50" spans="23:28" x14ac:dyDescent="0.25">
      <c r="W50" s="38">
        <v>45574</v>
      </c>
      <c r="X50" s="39">
        <v>0.79166666666666663</v>
      </c>
      <c r="Y50" s="40">
        <v>-70</v>
      </c>
      <c r="Z50" s="41" t="s">
        <v>98</v>
      </c>
      <c r="AA50" s="41" t="s">
        <v>131</v>
      </c>
      <c r="AB50" s="41" t="s">
        <v>62</v>
      </c>
    </row>
    <row r="51" spans="23:28" x14ac:dyDescent="0.25">
      <c r="W51" s="34">
        <v>45574</v>
      </c>
      <c r="X51" s="35">
        <v>0.80138888888888893</v>
      </c>
      <c r="Y51" s="36">
        <v>-30</v>
      </c>
      <c r="Z51" s="37" t="s">
        <v>142</v>
      </c>
      <c r="AA51" s="37" t="s">
        <v>131</v>
      </c>
      <c r="AB51" s="37" t="s">
        <v>62</v>
      </c>
    </row>
    <row r="52" spans="23:28" x14ac:dyDescent="0.25">
      <c r="W52" s="34">
        <v>45574</v>
      </c>
      <c r="X52" s="35">
        <v>0.80486111111111114</v>
      </c>
      <c r="Y52" s="36">
        <v>-20</v>
      </c>
      <c r="Z52" s="37" t="s">
        <v>143</v>
      </c>
      <c r="AA52" s="37" t="s">
        <v>131</v>
      </c>
      <c r="AB52" s="37" t="s">
        <v>62</v>
      </c>
    </row>
    <row r="53" spans="23:28" x14ac:dyDescent="0.25">
      <c r="W53" s="38">
        <v>45574</v>
      </c>
      <c r="X53" s="39">
        <v>0.82013888888888886</v>
      </c>
      <c r="Y53" s="40">
        <v>-200</v>
      </c>
      <c r="Z53" s="41" t="s">
        <v>99</v>
      </c>
      <c r="AA53" s="41" t="s">
        <v>131</v>
      </c>
      <c r="AB53" s="41" t="s">
        <v>62</v>
      </c>
    </row>
    <row r="54" spans="23:28" x14ac:dyDescent="0.25">
      <c r="W54" s="34">
        <v>45574</v>
      </c>
      <c r="X54" s="35">
        <v>0.8208333333333333</v>
      </c>
      <c r="Y54" s="36">
        <v>-15</v>
      </c>
      <c r="Z54" s="37" t="s">
        <v>144</v>
      </c>
      <c r="AA54" s="37" t="s">
        <v>131</v>
      </c>
      <c r="AB54" s="37" t="s">
        <v>62</v>
      </c>
    </row>
    <row r="55" spans="23:28" x14ac:dyDescent="0.25">
      <c r="W55" s="34">
        <v>45575</v>
      </c>
      <c r="X55" s="35">
        <v>0.81111111111111101</v>
      </c>
      <c r="Y55" s="36">
        <v>-100</v>
      </c>
      <c r="Z55" s="37" t="s">
        <v>145</v>
      </c>
      <c r="AA55" s="37" t="s">
        <v>131</v>
      </c>
      <c r="AB55" s="37" t="s">
        <v>62</v>
      </c>
    </row>
    <row r="56" spans="23:28" x14ac:dyDescent="0.25">
      <c r="W56" s="34">
        <v>45575</v>
      </c>
      <c r="X56" s="35">
        <v>0.87986111111111109</v>
      </c>
      <c r="Y56" s="36">
        <v>-90</v>
      </c>
      <c r="Z56" s="37" t="s">
        <v>146</v>
      </c>
      <c r="AA56" s="37" t="s">
        <v>131</v>
      </c>
      <c r="AB56" s="37" t="s">
        <v>62</v>
      </c>
    </row>
    <row r="57" spans="23:28" x14ac:dyDescent="0.25">
      <c r="W57" s="34">
        <v>45575</v>
      </c>
      <c r="X57" s="35">
        <v>0.87986111111111109</v>
      </c>
      <c r="Y57" s="36">
        <v>-15</v>
      </c>
      <c r="Z57" s="37" t="s">
        <v>124</v>
      </c>
      <c r="AA57" s="37" t="s">
        <v>131</v>
      </c>
      <c r="AB57" s="37" t="s">
        <v>62</v>
      </c>
    </row>
    <row r="58" spans="23:28" x14ac:dyDescent="0.25">
      <c r="W58" s="34">
        <v>45576</v>
      </c>
      <c r="X58" s="35">
        <v>0.81180555555555556</v>
      </c>
      <c r="Y58" s="36">
        <v>-161</v>
      </c>
      <c r="Z58" s="37" t="s">
        <v>147</v>
      </c>
      <c r="AA58" s="37" t="s">
        <v>131</v>
      </c>
      <c r="AB58" s="37" t="s">
        <v>62</v>
      </c>
    </row>
    <row r="59" spans="23:28" x14ac:dyDescent="0.25">
      <c r="W59" s="34">
        <v>45576</v>
      </c>
      <c r="X59" s="35">
        <v>0.83472222222222225</v>
      </c>
      <c r="Y59" s="36">
        <v>-50</v>
      </c>
      <c r="Z59" s="37" t="s">
        <v>148</v>
      </c>
      <c r="AA59" s="37" t="s">
        <v>131</v>
      </c>
      <c r="AB59" s="37" t="s">
        <v>62</v>
      </c>
    </row>
    <row r="60" spans="23:28" x14ac:dyDescent="0.25">
      <c r="W60" s="34">
        <v>45576</v>
      </c>
      <c r="X60" s="35">
        <v>0.86597222222222225</v>
      </c>
      <c r="Y60" s="36">
        <v>-240</v>
      </c>
      <c r="Z60" s="37" t="s">
        <v>149</v>
      </c>
      <c r="AA60" s="37" t="s">
        <v>131</v>
      </c>
      <c r="AB60" s="37" t="s">
        <v>62</v>
      </c>
    </row>
    <row r="61" spans="23:28" x14ac:dyDescent="0.25">
      <c r="W61" s="34">
        <v>45576</v>
      </c>
      <c r="X61" s="35">
        <v>0.91527777777777775</v>
      </c>
      <c r="Y61" s="36">
        <v>-10</v>
      </c>
      <c r="Z61" s="37" t="s">
        <v>107</v>
      </c>
      <c r="AA61" s="37" t="s">
        <v>131</v>
      </c>
      <c r="AB61" s="37" t="s">
        <v>62</v>
      </c>
    </row>
    <row r="62" spans="23:28" x14ac:dyDescent="0.25">
      <c r="W62" s="38">
        <v>45577</v>
      </c>
      <c r="X62" s="39">
        <v>0.74722222222222223</v>
      </c>
      <c r="Y62" s="40">
        <v>-250</v>
      </c>
      <c r="Z62" s="41" t="s">
        <v>99</v>
      </c>
      <c r="AA62" s="41" t="s">
        <v>131</v>
      </c>
      <c r="AB62" s="41" t="s">
        <v>62</v>
      </c>
    </row>
  </sheetData>
  <sortState ref="M1:U62">
    <sortCondition ref="M1:M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Exp Mapping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2024-09-26T18:10:47Z</dcterms:created>
  <dcterms:modified xsi:type="dcterms:W3CDTF">2024-10-13T15:08:56Z</dcterms:modified>
</cp:coreProperties>
</file>