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195" windowWidth="20490" windowHeight="7560" activeTab="2"/>
  </bookViews>
  <sheets>
    <sheet name="Base" sheetId="1" r:id="rId1"/>
    <sheet name="mod base" sheetId="2" r:id="rId2"/>
    <sheet name="Denom" sheetId="6" r:id="rId3"/>
    <sheet name="ag base" sheetId="17" r:id="rId4"/>
    <sheet name="H1" sheetId="3" r:id="rId5"/>
    <sheet name="H2" sheetId="4" r:id="rId6"/>
    <sheet name="H3" sheetId="5" r:id="rId7"/>
    <sheet name="th1" sheetId="7" r:id="rId8"/>
    <sheet name="th2" sheetId="8" r:id="rId9"/>
    <sheet name="th3" sheetId="9" r:id="rId10"/>
    <sheet name="dl1" sheetId="10" r:id="rId11"/>
    <sheet name="dl2" sheetId="11" r:id="rId12"/>
    <sheet name="dl3" sheetId="12" r:id="rId13"/>
    <sheet name="AG" sheetId="13" r:id="rId14"/>
    <sheet name="l1" sheetId="14" r:id="rId15"/>
    <sheet name="l2" sheetId="15" r:id="rId16"/>
    <sheet name="l3" sheetId="16" r:id="rId17"/>
  </sheets>
  <definedNames>
    <definedName name="_xlnm._FilterDatabase" localSheetId="3" hidden="1">'ag base'!$A$1:$AI$162</definedName>
    <definedName name="_xlnm._FilterDatabase" localSheetId="0" hidden="1">Base!$A$1:$Y$1</definedName>
    <definedName name="_xlnm._FilterDatabase" localSheetId="1" hidden="1">'mod base'!$A$1:$R$141</definedName>
    <definedName name="_xlnm._FilterDatabase" localSheetId="8" hidden="1">'th2'!#REF!</definedName>
    <definedName name="_xlnm._FilterDatabase" localSheetId="9" hidden="1">'th3'!#REF!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2" i="6" l="1"/>
  <c r="P131" i="6"/>
  <c r="O131" i="6"/>
  <c r="P130" i="6"/>
  <c r="O130" i="6"/>
  <c r="P129" i="6"/>
  <c r="O129" i="6"/>
  <c r="P128" i="6"/>
  <c r="O128" i="6"/>
  <c r="P127" i="6"/>
  <c r="O127" i="6"/>
  <c r="P126" i="6"/>
  <c r="O126" i="6"/>
  <c r="P125" i="6"/>
  <c r="O125" i="6"/>
  <c r="P124" i="6"/>
  <c r="O124" i="6"/>
  <c r="P123" i="6"/>
  <c r="O123" i="6"/>
  <c r="P122" i="6"/>
  <c r="O122" i="6"/>
  <c r="P121" i="6"/>
  <c r="O121" i="6"/>
  <c r="P120" i="6"/>
  <c r="O120" i="6"/>
  <c r="P119" i="6"/>
  <c r="O119" i="6"/>
  <c r="P118" i="6"/>
  <c r="O118" i="6"/>
  <c r="P117" i="6"/>
  <c r="O117" i="6"/>
  <c r="P116" i="6"/>
  <c r="O116" i="6"/>
  <c r="P115" i="6"/>
  <c r="O115" i="6"/>
  <c r="P114" i="6"/>
  <c r="O114" i="6"/>
  <c r="P113" i="6"/>
  <c r="O113" i="6"/>
  <c r="P112" i="6"/>
  <c r="O112" i="6"/>
  <c r="P111" i="6"/>
  <c r="O111" i="6"/>
  <c r="P110" i="6"/>
  <c r="O110" i="6"/>
  <c r="P109" i="6"/>
  <c r="O109" i="6"/>
  <c r="P108" i="6"/>
  <c r="O108" i="6"/>
  <c r="P107" i="6"/>
  <c r="O107" i="6"/>
  <c r="P106" i="6"/>
  <c r="O106" i="6"/>
  <c r="P105" i="6"/>
  <c r="O105" i="6"/>
  <c r="P104" i="6"/>
  <c r="O104" i="6"/>
  <c r="P103" i="6"/>
  <c r="O103" i="6"/>
  <c r="P102" i="6"/>
  <c r="O102" i="6"/>
  <c r="P101" i="6"/>
  <c r="O101" i="6"/>
  <c r="P100" i="6"/>
  <c r="O100" i="6"/>
  <c r="P99" i="6"/>
  <c r="O99" i="6"/>
  <c r="P98" i="6"/>
  <c r="O98" i="6"/>
  <c r="P97" i="6"/>
  <c r="O97" i="6"/>
  <c r="P96" i="6"/>
  <c r="O96" i="6"/>
  <c r="P95" i="6"/>
  <c r="O95" i="6"/>
  <c r="P94" i="6"/>
  <c r="O94" i="6"/>
  <c r="P93" i="6"/>
  <c r="O93" i="6"/>
  <c r="P92" i="6"/>
  <c r="O92" i="6"/>
  <c r="P91" i="6"/>
  <c r="O91" i="6"/>
  <c r="P90" i="6"/>
  <c r="O90" i="6"/>
  <c r="P89" i="6"/>
  <c r="O89" i="6"/>
  <c r="P88" i="6"/>
  <c r="O88" i="6"/>
  <c r="P87" i="6"/>
  <c r="O87" i="6"/>
  <c r="P86" i="6"/>
  <c r="O86" i="6"/>
  <c r="P85" i="6"/>
  <c r="O85" i="6"/>
  <c r="P84" i="6"/>
  <c r="O84" i="6"/>
  <c r="P83" i="6"/>
  <c r="O83" i="6"/>
  <c r="P82" i="6"/>
  <c r="O82" i="6"/>
  <c r="P81" i="6"/>
  <c r="O81" i="6"/>
  <c r="P80" i="6"/>
  <c r="O80" i="6"/>
  <c r="P79" i="6"/>
  <c r="O79" i="6"/>
  <c r="P78" i="6"/>
  <c r="O78" i="6"/>
  <c r="P77" i="6"/>
  <c r="O77" i="6"/>
  <c r="P76" i="6"/>
  <c r="O76" i="6"/>
  <c r="P75" i="6"/>
  <c r="O75" i="6"/>
  <c r="P74" i="6"/>
  <c r="O74" i="6"/>
  <c r="P73" i="6"/>
  <c r="O73" i="6"/>
  <c r="P72" i="6"/>
  <c r="O72" i="6"/>
  <c r="P71" i="6"/>
  <c r="O71" i="6"/>
  <c r="P70" i="6"/>
  <c r="O70" i="6"/>
  <c r="P69" i="6"/>
  <c r="O69" i="6"/>
  <c r="P68" i="6"/>
  <c r="O68" i="6"/>
  <c r="P67" i="6"/>
  <c r="O67" i="6"/>
  <c r="P66" i="6"/>
  <c r="O66" i="6"/>
  <c r="P65" i="6"/>
  <c r="O65" i="6"/>
  <c r="P64" i="6"/>
  <c r="O64" i="6"/>
  <c r="P63" i="6"/>
  <c r="O63" i="6"/>
  <c r="P62" i="6"/>
  <c r="O62" i="6"/>
  <c r="P61" i="6"/>
  <c r="O61" i="6"/>
  <c r="P60" i="6"/>
  <c r="O60" i="6"/>
  <c r="P59" i="6"/>
  <c r="O59" i="6"/>
  <c r="P58" i="6"/>
  <c r="O58" i="6"/>
  <c r="P57" i="6"/>
  <c r="O57" i="6"/>
  <c r="P56" i="6"/>
  <c r="O56" i="6"/>
  <c r="P55" i="6"/>
  <c r="O55" i="6"/>
  <c r="P54" i="6"/>
  <c r="O54" i="6"/>
  <c r="P53" i="6"/>
  <c r="O53" i="6"/>
  <c r="P52" i="6"/>
  <c r="O52" i="6"/>
  <c r="P51" i="6"/>
  <c r="O51" i="6"/>
  <c r="P50" i="6"/>
  <c r="O50" i="6"/>
  <c r="P49" i="6"/>
  <c r="O49" i="6"/>
  <c r="P48" i="6"/>
  <c r="O48" i="6"/>
  <c r="P47" i="6"/>
  <c r="O47" i="6"/>
  <c r="P46" i="6"/>
  <c r="O46" i="6"/>
  <c r="P45" i="6"/>
  <c r="O45" i="6"/>
  <c r="P44" i="6"/>
  <c r="O44" i="6"/>
  <c r="P43" i="6"/>
  <c r="O43" i="6"/>
  <c r="P42" i="6"/>
  <c r="O42" i="6"/>
  <c r="P41" i="6"/>
  <c r="O41" i="6"/>
  <c r="P40" i="6"/>
  <c r="O40" i="6"/>
  <c r="P39" i="6"/>
  <c r="O39" i="6"/>
  <c r="P38" i="6"/>
  <c r="O38" i="6"/>
  <c r="P37" i="6"/>
  <c r="O37" i="6"/>
  <c r="P36" i="6"/>
  <c r="O36" i="6"/>
  <c r="P35" i="6"/>
  <c r="O35" i="6"/>
  <c r="P34" i="6"/>
  <c r="O34" i="6"/>
  <c r="P33" i="6"/>
  <c r="O33" i="6"/>
  <c r="P32" i="6"/>
  <c r="O32" i="6"/>
  <c r="P31" i="6"/>
  <c r="O31" i="6"/>
  <c r="P30" i="6"/>
  <c r="O30" i="6"/>
  <c r="P29" i="6"/>
  <c r="O29" i="6"/>
  <c r="P28" i="6"/>
  <c r="O28" i="6"/>
  <c r="P27" i="6"/>
  <c r="O27" i="6"/>
  <c r="P26" i="6"/>
  <c r="O26" i="6"/>
  <c r="P25" i="6"/>
  <c r="O25" i="6"/>
  <c r="P24" i="6"/>
  <c r="O24" i="6"/>
  <c r="P23" i="6"/>
  <c r="O23" i="6"/>
  <c r="P22" i="6"/>
  <c r="O22" i="6"/>
  <c r="P21" i="6"/>
  <c r="O21" i="6"/>
  <c r="P20" i="6"/>
  <c r="O20" i="6"/>
  <c r="P19" i="6"/>
  <c r="O19" i="6"/>
  <c r="P18" i="6"/>
  <c r="O18" i="6"/>
  <c r="P17" i="6"/>
  <c r="O17" i="6"/>
  <c r="P16" i="6"/>
  <c r="O16" i="6"/>
  <c r="P15" i="6"/>
  <c r="O15" i="6"/>
  <c r="P14" i="6"/>
  <c r="O14" i="6"/>
  <c r="P13" i="6"/>
  <c r="O13" i="6"/>
  <c r="P12" i="6"/>
  <c r="O12" i="6"/>
  <c r="P11" i="6"/>
  <c r="O11" i="6"/>
  <c r="P10" i="6"/>
  <c r="O10" i="6"/>
  <c r="P9" i="6"/>
  <c r="O9" i="6"/>
  <c r="P8" i="6"/>
  <c r="O8" i="6"/>
  <c r="P7" i="6"/>
  <c r="O7" i="6"/>
  <c r="P6" i="6"/>
  <c r="O6" i="6"/>
  <c r="P5" i="6"/>
  <c r="O5" i="6"/>
  <c r="P4" i="6"/>
  <c r="O4" i="6"/>
  <c r="P3" i="6"/>
  <c r="O3" i="6"/>
  <c r="P2" i="6"/>
  <c r="O2" i="6"/>
  <c r="P1" i="6"/>
  <c r="O1" i="6"/>
  <c r="M132" i="6"/>
  <c r="D140" i="6" l="1"/>
  <c r="D18" i="15" l="1"/>
  <c r="H16" i="12"/>
  <c r="D16" i="11" l="1"/>
  <c r="D19" i="8"/>
  <c r="D13" i="7"/>
  <c r="H16" i="5"/>
  <c r="H16" i="4"/>
  <c r="D19" i="3"/>
  <c r="H33" i="14" l="1"/>
  <c r="D18" i="13"/>
  <c r="H18" i="13"/>
  <c r="D163" i="17"/>
  <c r="H16" i="11"/>
  <c r="H14" i="16" l="1"/>
  <c r="D14" i="16"/>
  <c r="H18" i="15"/>
  <c r="H38" i="14"/>
  <c r="D38" i="14"/>
  <c r="D16" i="12"/>
  <c r="H16" i="10"/>
  <c r="D16" i="10"/>
  <c r="H18" i="9"/>
  <c r="D18" i="9"/>
  <c r="H19" i="8"/>
  <c r="H13" i="7"/>
  <c r="D16" i="5"/>
  <c r="D16" i="4"/>
  <c r="H19" i="3"/>
  <c r="D78" i="16"/>
  <c r="E38" i="16"/>
  <c r="A38" i="16"/>
  <c r="H24" i="16"/>
  <c r="D24" i="16"/>
  <c r="D9" i="16"/>
  <c r="D31" i="15"/>
  <c r="H31" i="15"/>
  <c r="H13" i="15"/>
  <c r="E10" i="15"/>
  <c r="E5" i="16"/>
  <c r="H9" i="16"/>
  <c r="E20" i="16"/>
  <c r="A20" i="16"/>
  <c r="E96" i="16"/>
  <c r="A96" i="16"/>
  <c r="E74" i="16"/>
  <c r="A74" i="16"/>
  <c r="E55" i="16"/>
  <c r="A55" i="16"/>
  <c r="C95" i="16"/>
  <c r="D95" i="16" s="1"/>
  <c r="C94" i="16"/>
  <c r="D94" i="16" s="1"/>
  <c r="C93" i="16"/>
  <c r="D93" i="16" s="1"/>
  <c r="D92" i="16"/>
  <c r="C92" i="16"/>
  <c r="G95" i="16"/>
  <c r="H95" i="16" s="1"/>
  <c r="G94" i="16"/>
  <c r="H94" i="16" s="1"/>
  <c r="G93" i="16"/>
  <c r="H93" i="16" s="1"/>
  <c r="G92" i="16"/>
  <c r="H92" i="16" s="1"/>
  <c r="G73" i="16"/>
  <c r="H73" i="16" s="1"/>
  <c r="G72" i="16"/>
  <c r="H72" i="16" s="1"/>
  <c r="G71" i="16"/>
  <c r="H71" i="16" s="1"/>
  <c r="G70" i="16"/>
  <c r="H70" i="16" s="1"/>
  <c r="C73" i="16"/>
  <c r="D73" i="16" s="1"/>
  <c r="C72" i="16"/>
  <c r="D72" i="16" s="1"/>
  <c r="C71" i="16"/>
  <c r="D71" i="16" s="1"/>
  <c r="C70" i="16"/>
  <c r="D70" i="16" s="1"/>
  <c r="C54" i="16"/>
  <c r="D54" i="16" s="1"/>
  <c r="C53" i="16"/>
  <c r="D53" i="16" s="1"/>
  <c r="C52" i="16"/>
  <c r="D52" i="16" s="1"/>
  <c r="C51" i="16"/>
  <c r="D51" i="16" s="1"/>
  <c r="H54" i="16"/>
  <c r="G54" i="16"/>
  <c r="H53" i="16"/>
  <c r="G53" i="16"/>
  <c r="H52" i="16"/>
  <c r="G52" i="16"/>
  <c r="G51" i="16"/>
  <c r="H51" i="16" s="1"/>
  <c r="H59" i="16" s="1"/>
  <c r="G37" i="16"/>
  <c r="H37" i="16" s="1"/>
  <c r="G36" i="16"/>
  <c r="H36" i="16" s="1"/>
  <c r="G35" i="16"/>
  <c r="H35" i="16" s="1"/>
  <c r="H34" i="16"/>
  <c r="G34" i="16"/>
  <c r="C37" i="16"/>
  <c r="D37" i="16" s="1"/>
  <c r="C36" i="16"/>
  <c r="D36" i="16" s="1"/>
  <c r="C35" i="16"/>
  <c r="D35" i="16" s="1"/>
  <c r="C34" i="16"/>
  <c r="D34" i="16" s="1"/>
  <c r="D19" i="16"/>
  <c r="C19" i="16"/>
  <c r="D18" i="16"/>
  <c r="C18" i="16"/>
  <c r="C17" i="16"/>
  <c r="D17" i="16" s="1"/>
  <c r="G19" i="16"/>
  <c r="H19" i="16" s="1"/>
  <c r="G18" i="16"/>
  <c r="H18" i="16" s="1"/>
  <c r="H17" i="16"/>
  <c r="G17" i="16"/>
  <c r="E50" i="15"/>
  <c r="A50" i="15"/>
  <c r="E28" i="15"/>
  <c r="A28" i="15"/>
  <c r="D49" i="15"/>
  <c r="C49" i="15"/>
  <c r="D48" i="15"/>
  <c r="C48" i="15"/>
  <c r="D47" i="15"/>
  <c r="C47" i="15"/>
  <c r="D46" i="15"/>
  <c r="C46" i="15"/>
  <c r="D45" i="15"/>
  <c r="C45" i="15"/>
  <c r="D44" i="15"/>
  <c r="C44" i="15"/>
  <c r="D43" i="15"/>
  <c r="C43" i="15"/>
  <c r="H49" i="15"/>
  <c r="G49" i="15"/>
  <c r="H48" i="15"/>
  <c r="G48" i="15"/>
  <c r="H47" i="15"/>
  <c r="G47" i="15"/>
  <c r="H46" i="15"/>
  <c r="G46" i="15"/>
  <c r="H45" i="15"/>
  <c r="G45" i="15"/>
  <c r="H44" i="15"/>
  <c r="G44" i="15"/>
  <c r="G43" i="15"/>
  <c r="H43" i="15" s="1"/>
  <c r="D27" i="15"/>
  <c r="C27" i="15"/>
  <c r="D26" i="15"/>
  <c r="C26" i="15"/>
  <c r="D25" i="15"/>
  <c r="C25" i="15"/>
  <c r="D24" i="15"/>
  <c r="C24" i="15"/>
  <c r="D23" i="15"/>
  <c r="C23" i="15"/>
  <c r="D22" i="15"/>
  <c r="C22" i="15"/>
  <c r="C21" i="15"/>
  <c r="D21" i="15" s="1"/>
  <c r="G27" i="15"/>
  <c r="H27" i="15" s="1"/>
  <c r="G26" i="15"/>
  <c r="H26" i="15" s="1"/>
  <c r="G25" i="15"/>
  <c r="H25" i="15" s="1"/>
  <c r="H24" i="15"/>
  <c r="G24" i="15"/>
  <c r="G23" i="15"/>
  <c r="H23" i="15" s="1"/>
  <c r="G22" i="15"/>
  <c r="H22" i="15" s="1"/>
  <c r="G21" i="15"/>
  <c r="H21" i="15" s="1"/>
  <c r="D72" i="10"/>
  <c r="E69" i="12"/>
  <c r="A69" i="12"/>
  <c r="E48" i="12"/>
  <c r="A48" i="12"/>
  <c r="E29" i="12"/>
  <c r="A29" i="12"/>
  <c r="E62" i="11"/>
  <c r="A62" i="11"/>
  <c r="E44" i="11"/>
  <c r="A44" i="11"/>
  <c r="E25" i="11"/>
  <c r="A25" i="11"/>
  <c r="H72" i="10"/>
  <c r="H51" i="10"/>
  <c r="D51" i="10"/>
  <c r="H30" i="10"/>
  <c r="D30" i="10"/>
  <c r="E68" i="10"/>
  <c r="A68" i="10"/>
  <c r="E47" i="10"/>
  <c r="A47" i="10"/>
  <c r="E26" i="10"/>
  <c r="A26" i="10"/>
  <c r="H67" i="10"/>
  <c r="G67" i="10"/>
  <c r="H66" i="10"/>
  <c r="G66" i="10"/>
  <c r="H65" i="10"/>
  <c r="G65" i="10"/>
  <c r="H64" i="10"/>
  <c r="G64" i="10"/>
  <c r="G63" i="10"/>
  <c r="H63" i="10" s="1"/>
  <c r="C67" i="10"/>
  <c r="D67" i="10" s="1"/>
  <c r="C66" i="10"/>
  <c r="D66" i="10" s="1"/>
  <c r="C65" i="10"/>
  <c r="D65" i="10" s="1"/>
  <c r="C64" i="10"/>
  <c r="D64" i="10" s="1"/>
  <c r="C63" i="10"/>
  <c r="D63" i="10" s="1"/>
  <c r="H46" i="10"/>
  <c r="G46" i="10"/>
  <c r="H45" i="10"/>
  <c r="G45" i="10"/>
  <c r="H44" i="10"/>
  <c r="G44" i="10"/>
  <c r="H43" i="10"/>
  <c r="G43" i="10"/>
  <c r="H42" i="10"/>
  <c r="G42" i="10"/>
  <c r="G41" i="10"/>
  <c r="H41" i="10" s="1"/>
  <c r="C46" i="10"/>
  <c r="D46" i="10" s="1"/>
  <c r="C45" i="10"/>
  <c r="D45" i="10" s="1"/>
  <c r="C44" i="10"/>
  <c r="D44" i="10" s="1"/>
  <c r="C43" i="10"/>
  <c r="D43" i="10" s="1"/>
  <c r="C42" i="10"/>
  <c r="D42" i="10" s="1"/>
  <c r="C41" i="10"/>
  <c r="D41" i="10" s="1"/>
  <c r="C25" i="10"/>
  <c r="D25" i="10" s="1"/>
  <c r="D24" i="10"/>
  <c r="C24" i="10"/>
  <c r="C23" i="10"/>
  <c r="D23" i="10" s="1"/>
  <c r="D22" i="10"/>
  <c r="C22" i="10"/>
  <c r="C21" i="10"/>
  <c r="D21" i="10" s="1"/>
  <c r="D20" i="10"/>
  <c r="C20" i="10"/>
  <c r="G25" i="10"/>
  <c r="H25" i="10" s="1"/>
  <c r="G24" i="10"/>
  <c r="H24" i="10" s="1"/>
  <c r="G23" i="10"/>
  <c r="H23" i="10" s="1"/>
  <c r="G22" i="10"/>
  <c r="H22" i="10" s="1"/>
  <c r="G21" i="10"/>
  <c r="H21" i="10" s="1"/>
  <c r="H20" i="10"/>
  <c r="G20" i="10"/>
  <c r="C24" i="11"/>
  <c r="D24" i="11" s="1"/>
  <c r="C23" i="11"/>
  <c r="D23" i="11" s="1"/>
  <c r="C22" i="11"/>
  <c r="D22" i="11" s="1"/>
  <c r="C21" i="11"/>
  <c r="D21" i="11" s="1"/>
  <c r="C20" i="11"/>
  <c r="D20" i="11" s="1"/>
  <c r="H24" i="11"/>
  <c r="G24" i="11"/>
  <c r="H23" i="11"/>
  <c r="G23" i="11"/>
  <c r="H22" i="11"/>
  <c r="G22" i="11"/>
  <c r="H21" i="11"/>
  <c r="G21" i="11"/>
  <c r="H20" i="11"/>
  <c r="H28" i="11" s="1"/>
  <c r="G20" i="11"/>
  <c r="D43" i="11"/>
  <c r="C43" i="11"/>
  <c r="D42" i="11"/>
  <c r="C42" i="11"/>
  <c r="D41" i="11"/>
  <c r="C41" i="11"/>
  <c r="D40" i="11"/>
  <c r="C40" i="11"/>
  <c r="D39" i="11"/>
  <c r="D47" i="11" s="1"/>
  <c r="C39" i="11"/>
  <c r="H43" i="11"/>
  <c r="G43" i="11"/>
  <c r="H42" i="11"/>
  <c r="G42" i="11"/>
  <c r="H41" i="11"/>
  <c r="G41" i="11"/>
  <c r="H40" i="11"/>
  <c r="G40" i="11"/>
  <c r="H39" i="11"/>
  <c r="H47" i="11" s="1"/>
  <c r="G39" i="11"/>
  <c r="D61" i="11"/>
  <c r="C61" i="11"/>
  <c r="D60" i="11"/>
  <c r="C60" i="11"/>
  <c r="D59" i="11"/>
  <c r="C59" i="11"/>
  <c r="D58" i="11"/>
  <c r="C58" i="11"/>
  <c r="D57" i="11"/>
  <c r="D65" i="11" s="1"/>
  <c r="C57" i="11"/>
  <c r="H61" i="11"/>
  <c r="G61" i="11"/>
  <c r="H60" i="11"/>
  <c r="G60" i="11"/>
  <c r="H59" i="11"/>
  <c r="G59" i="11"/>
  <c r="H58" i="11"/>
  <c r="G58" i="11"/>
  <c r="G57" i="11"/>
  <c r="H57" i="11" s="1"/>
  <c r="H65" i="11" s="1"/>
  <c r="G68" i="12"/>
  <c r="H68" i="12" s="1"/>
  <c r="G67" i="12"/>
  <c r="H67" i="12" s="1"/>
  <c r="G66" i="12"/>
  <c r="H66" i="12" s="1"/>
  <c r="G65" i="12"/>
  <c r="H65" i="12" s="1"/>
  <c r="H72" i="12" s="1"/>
  <c r="G64" i="12"/>
  <c r="H64" i="12" s="1"/>
  <c r="C68" i="12"/>
  <c r="D68" i="12" s="1"/>
  <c r="C67" i="12"/>
  <c r="D67" i="12" s="1"/>
  <c r="C66" i="12"/>
  <c r="D66" i="12" s="1"/>
  <c r="C65" i="12"/>
  <c r="D65" i="12" s="1"/>
  <c r="C64" i="12"/>
  <c r="D64" i="12" s="1"/>
  <c r="H47" i="12"/>
  <c r="G47" i="12"/>
  <c r="H46" i="12"/>
  <c r="G46" i="12"/>
  <c r="H45" i="12"/>
  <c r="G45" i="12"/>
  <c r="G44" i="12"/>
  <c r="H44" i="12" s="1"/>
  <c r="H51" i="12" s="1"/>
  <c r="C47" i="12"/>
  <c r="D47" i="12" s="1"/>
  <c r="C46" i="12"/>
  <c r="D46" i="12" s="1"/>
  <c r="C45" i="12"/>
  <c r="D45" i="12" s="1"/>
  <c r="C44" i="12"/>
  <c r="D44" i="12" s="1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D32" i="12" s="1"/>
  <c r="C20" i="12"/>
  <c r="G28" i="12"/>
  <c r="H28" i="12" s="1"/>
  <c r="H27" i="12"/>
  <c r="G27" i="12"/>
  <c r="G26" i="12"/>
  <c r="H26" i="12" s="1"/>
  <c r="G25" i="12"/>
  <c r="H25" i="12" s="1"/>
  <c r="G24" i="12"/>
  <c r="H24" i="12" s="1"/>
  <c r="H23" i="12"/>
  <c r="G23" i="12"/>
  <c r="G22" i="12"/>
  <c r="H22" i="12" s="1"/>
  <c r="G21" i="12"/>
  <c r="H21" i="12" s="1"/>
  <c r="H32" i="12" s="1"/>
  <c r="G20" i="12"/>
  <c r="H20" i="12" s="1"/>
  <c r="E54" i="9"/>
  <c r="A54" i="9"/>
  <c r="E42" i="9"/>
  <c r="A42" i="9"/>
  <c r="E24" i="9"/>
  <c r="A24" i="9"/>
  <c r="D53" i="9"/>
  <c r="C53" i="9"/>
  <c r="D52" i="9"/>
  <c r="C52" i="9"/>
  <c r="D51" i="9"/>
  <c r="C51" i="9"/>
  <c r="D50" i="9"/>
  <c r="C50" i="9"/>
  <c r="C49" i="9"/>
  <c r="D49" i="9" s="1"/>
  <c r="D57" i="9" s="1"/>
  <c r="G53" i="9"/>
  <c r="H53" i="9" s="1"/>
  <c r="G52" i="9"/>
  <c r="H52" i="9" s="1"/>
  <c r="G51" i="9"/>
  <c r="H51" i="9" s="1"/>
  <c r="G50" i="9"/>
  <c r="H50" i="9" s="1"/>
  <c r="G49" i="9"/>
  <c r="H49" i="9" s="1"/>
  <c r="G41" i="9"/>
  <c r="H41" i="9" s="1"/>
  <c r="G40" i="9"/>
  <c r="H40" i="9" s="1"/>
  <c r="G39" i="9"/>
  <c r="H39" i="9" s="1"/>
  <c r="H38" i="9"/>
  <c r="G38" i="9"/>
  <c r="D41" i="9"/>
  <c r="C41" i="9"/>
  <c r="D40" i="9"/>
  <c r="C40" i="9"/>
  <c r="D39" i="9"/>
  <c r="C39" i="9"/>
  <c r="C38" i="9"/>
  <c r="D38" i="9" s="1"/>
  <c r="D45" i="9" s="1"/>
  <c r="G23" i="9"/>
  <c r="H23" i="9" s="1"/>
  <c r="H22" i="9"/>
  <c r="G22" i="9"/>
  <c r="H21" i="9"/>
  <c r="G21" i="9"/>
  <c r="C23" i="9"/>
  <c r="D23" i="9" s="1"/>
  <c r="C22" i="9"/>
  <c r="D22" i="9" s="1"/>
  <c r="D21" i="9"/>
  <c r="C21" i="9"/>
  <c r="E64" i="8"/>
  <c r="A64" i="8"/>
  <c r="E46" i="8"/>
  <c r="A46" i="8"/>
  <c r="E27" i="8"/>
  <c r="A27" i="8"/>
  <c r="C63" i="8"/>
  <c r="D63" i="8" s="1"/>
  <c r="C62" i="8"/>
  <c r="D62" i="8" s="1"/>
  <c r="C61" i="8"/>
  <c r="D61" i="8" s="1"/>
  <c r="C60" i="8"/>
  <c r="D60" i="8" s="1"/>
  <c r="C59" i="8"/>
  <c r="D59" i="8" s="1"/>
  <c r="C58" i="8"/>
  <c r="D58" i="8" s="1"/>
  <c r="D67" i="8" s="1"/>
  <c r="C57" i="8"/>
  <c r="D57" i="8" s="1"/>
  <c r="H63" i="8"/>
  <c r="G63" i="8"/>
  <c r="H62" i="8"/>
  <c r="G62" i="8"/>
  <c r="H61" i="8"/>
  <c r="G61" i="8"/>
  <c r="H60" i="8"/>
  <c r="G60" i="8"/>
  <c r="H59" i="8"/>
  <c r="G59" i="8"/>
  <c r="H58" i="8"/>
  <c r="G58" i="8"/>
  <c r="G57" i="8"/>
  <c r="H57" i="8" s="1"/>
  <c r="H67" i="8" s="1"/>
  <c r="H45" i="8"/>
  <c r="G45" i="8"/>
  <c r="H44" i="8"/>
  <c r="G44" i="8"/>
  <c r="H43" i="8"/>
  <c r="H49" i="8" s="1"/>
  <c r="G43" i="8"/>
  <c r="H42" i="8"/>
  <c r="G42" i="8"/>
  <c r="C45" i="8"/>
  <c r="D45" i="8" s="1"/>
  <c r="C44" i="8"/>
  <c r="D44" i="8" s="1"/>
  <c r="C43" i="8"/>
  <c r="D43" i="8" s="1"/>
  <c r="C42" i="8"/>
  <c r="D42" i="8" s="1"/>
  <c r="G26" i="8"/>
  <c r="H26" i="8" s="1"/>
  <c r="G25" i="8"/>
  <c r="H25" i="8" s="1"/>
  <c r="H24" i="8"/>
  <c r="G24" i="8"/>
  <c r="C26" i="8"/>
  <c r="D26" i="8" s="1"/>
  <c r="D25" i="8"/>
  <c r="C25" i="8"/>
  <c r="C24" i="8"/>
  <c r="D24" i="8" s="1"/>
  <c r="D30" i="8" s="1"/>
  <c r="E88" i="7"/>
  <c r="A88" i="7"/>
  <c r="E69" i="7"/>
  <c r="A69" i="7"/>
  <c r="E36" i="7"/>
  <c r="C18" i="7"/>
  <c r="D18" i="7" s="1"/>
  <c r="C20" i="7"/>
  <c r="D20" i="7" s="1"/>
  <c r="C49" i="7"/>
  <c r="D49" i="7" s="1"/>
  <c r="D56" i="7" s="1"/>
  <c r="C32" i="7"/>
  <c r="D32" i="7" s="1"/>
  <c r="G32" i="7"/>
  <c r="H32" i="7" s="1"/>
  <c r="H39" i="7" s="1"/>
  <c r="G17" i="7"/>
  <c r="H17" i="7" s="1"/>
  <c r="C17" i="7"/>
  <c r="D17" i="7" s="1"/>
  <c r="A53" i="7"/>
  <c r="E53" i="7"/>
  <c r="A36" i="7"/>
  <c r="E21" i="7"/>
  <c r="A21" i="7"/>
  <c r="C87" i="7"/>
  <c r="D87" i="7" s="1"/>
  <c r="C86" i="7"/>
  <c r="D86" i="7" s="1"/>
  <c r="C85" i="7"/>
  <c r="D85" i="7" s="1"/>
  <c r="C84" i="7"/>
  <c r="D84" i="7" s="1"/>
  <c r="D91" i="7" s="1"/>
  <c r="C68" i="7"/>
  <c r="D68" i="7" s="1"/>
  <c r="C67" i="7"/>
  <c r="D67" i="7" s="1"/>
  <c r="C66" i="7"/>
  <c r="D66" i="7" s="1"/>
  <c r="C52" i="7"/>
  <c r="D52" i="7" s="1"/>
  <c r="C51" i="7"/>
  <c r="D51" i="7" s="1"/>
  <c r="C50" i="7"/>
  <c r="D50" i="7" s="1"/>
  <c r="C35" i="7"/>
  <c r="D35" i="7" s="1"/>
  <c r="C34" i="7"/>
  <c r="D34" i="7" s="1"/>
  <c r="C33" i="7"/>
  <c r="D33" i="7" s="1"/>
  <c r="C19" i="7"/>
  <c r="D19" i="7" s="1"/>
  <c r="G87" i="7"/>
  <c r="H87" i="7" s="1"/>
  <c r="G86" i="7"/>
  <c r="H86" i="7" s="1"/>
  <c r="G85" i="7"/>
  <c r="H85" i="7" s="1"/>
  <c r="G84" i="7"/>
  <c r="H84" i="7" s="1"/>
  <c r="H91" i="7" s="1"/>
  <c r="G68" i="7"/>
  <c r="H68" i="7" s="1"/>
  <c r="G67" i="7"/>
  <c r="H67" i="7" s="1"/>
  <c r="G66" i="7"/>
  <c r="H66" i="7" s="1"/>
  <c r="G52" i="7"/>
  <c r="H52" i="7" s="1"/>
  <c r="G51" i="7"/>
  <c r="H51" i="7" s="1"/>
  <c r="G50" i="7"/>
  <c r="H50" i="7" s="1"/>
  <c r="G49" i="7"/>
  <c r="H49" i="7" s="1"/>
  <c r="H56" i="7" s="1"/>
  <c r="G35" i="7"/>
  <c r="H35" i="7" s="1"/>
  <c r="G34" i="7"/>
  <c r="H34" i="7" s="1"/>
  <c r="G33" i="7"/>
  <c r="H33" i="7" s="1"/>
  <c r="G20" i="7"/>
  <c r="H20" i="7" s="1"/>
  <c r="G19" i="7"/>
  <c r="H19" i="7" s="1"/>
  <c r="G18" i="7"/>
  <c r="H18" i="7" s="1"/>
  <c r="D100" i="16" l="1"/>
  <c r="H100" i="16"/>
  <c r="H78" i="16"/>
  <c r="D59" i="16"/>
  <c r="H42" i="16"/>
  <c r="D42" i="16"/>
  <c r="D53" i="15"/>
  <c r="H53" i="15"/>
  <c r="D51" i="12"/>
  <c r="D72" i="12"/>
  <c r="D28" i="11"/>
  <c r="H57" i="9"/>
  <c r="H45" i="9"/>
  <c r="H27" i="9"/>
  <c r="D27" i="9"/>
  <c r="D49" i="8"/>
  <c r="H30" i="8"/>
  <c r="D72" i="7"/>
  <c r="H72" i="7"/>
  <c r="D39" i="7"/>
  <c r="H24" i="7"/>
  <c r="D24" i="7"/>
  <c r="H22" i="5"/>
  <c r="G22" i="5"/>
  <c r="H21" i="5"/>
  <c r="G21" i="5"/>
  <c r="G20" i="5"/>
  <c r="H20" i="5" s="1"/>
  <c r="H26" i="5" s="1"/>
  <c r="C22" i="5"/>
  <c r="D22" i="5" s="1"/>
  <c r="C21" i="5"/>
  <c r="D21" i="5" s="1"/>
  <c r="C20" i="5"/>
  <c r="D20" i="5" s="1"/>
  <c r="E23" i="5"/>
  <c r="A23" i="5"/>
  <c r="H24" i="4"/>
  <c r="H39" i="4"/>
  <c r="D39" i="4"/>
  <c r="D24" i="4"/>
  <c r="E37" i="4"/>
  <c r="A37" i="4"/>
  <c r="E22" i="4"/>
  <c r="A22" i="4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21" i="4"/>
  <c r="D21" i="4" s="1"/>
  <c r="C20" i="4"/>
  <c r="D20" i="4" s="1"/>
  <c r="C19" i="4"/>
  <c r="D19" i="4" s="1"/>
  <c r="C18" i="4"/>
  <c r="D18" i="4" s="1"/>
  <c r="G21" i="4"/>
  <c r="H21" i="4" s="1"/>
  <c r="G20" i="4"/>
  <c r="H20" i="4" s="1"/>
  <c r="G19" i="4"/>
  <c r="H19" i="4" s="1"/>
  <c r="G18" i="4"/>
  <c r="H18" i="4" s="1"/>
  <c r="H47" i="3"/>
  <c r="D47" i="3"/>
  <c r="H31" i="3"/>
  <c r="D31" i="3"/>
  <c r="E43" i="3"/>
  <c r="A43" i="3"/>
  <c r="E27" i="3"/>
  <c r="A27" i="3"/>
  <c r="H42" i="3"/>
  <c r="G42" i="3"/>
  <c r="G41" i="3"/>
  <c r="H41" i="3" s="1"/>
  <c r="G40" i="3"/>
  <c r="H40" i="3" s="1"/>
  <c r="C42" i="3"/>
  <c r="D42" i="3" s="1"/>
  <c r="C41" i="3"/>
  <c r="D41" i="3" s="1"/>
  <c r="C40" i="3"/>
  <c r="D40" i="3" s="1"/>
  <c r="G26" i="3"/>
  <c r="H26" i="3" s="1"/>
  <c r="C26" i="3"/>
  <c r="D26" i="3" s="1"/>
  <c r="H25" i="3"/>
  <c r="G25" i="3"/>
  <c r="H24" i="3"/>
  <c r="G24" i="3"/>
  <c r="H23" i="3"/>
  <c r="G23" i="3"/>
  <c r="H22" i="3"/>
  <c r="G22" i="3"/>
  <c r="G21" i="3"/>
  <c r="H21" i="3" s="1"/>
  <c r="C25" i="3"/>
  <c r="D25" i="3" s="1"/>
  <c r="D24" i="3"/>
  <c r="C24" i="3"/>
  <c r="C23" i="3"/>
  <c r="D23" i="3" s="1"/>
  <c r="D22" i="3"/>
  <c r="C22" i="3"/>
  <c r="D21" i="3"/>
  <c r="C21" i="3"/>
  <c r="I163" i="17"/>
  <c r="I167" i="17" s="1"/>
  <c r="D167" i="17"/>
  <c r="I162" i="17"/>
  <c r="H162" i="17"/>
  <c r="I161" i="17"/>
  <c r="H161" i="17"/>
  <c r="I160" i="17"/>
  <c r="H160" i="17"/>
  <c r="I159" i="17"/>
  <c r="H159" i="17"/>
  <c r="I158" i="17"/>
  <c r="H158" i="17"/>
  <c r="I157" i="17"/>
  <c r="H157" i="17"/>
  <c r="I156" i="17"/>
  <c r="H156" i="17"/>
  <c r="I155" i="17"/>
  <c r="H155" i="17"/>
  <c r="I154" i="17"/>
  <c r="H154" i="17"/>
  <c r="I153" i="17"/>
  <c r="H153" i="17"/>
  <c r="I152" i="17"/>
  <c r="H152" i="17"/>
  <c r="I151" i="17"/>
  <c r="H151" i="17"/>
  <c r="I150" i="17"/>
  <c r="H150" i="17"/>
  <c r="I149" i="17"/>
  <c r="H149" i="17"/>
  <c r="I148" i="17"/>
  <c r="H148" i="17"/>
  <c r="I147" i="17"/>
  <c r="H147" i="17"/>
  <c r="I146" i="17"/>
  <c r="H146" i="17"/>
  <c r="I145" i="17"/>
  <c r="H145" i="17"/>
  <c r="I144" i="17"/>
  <c r="H144" i="17"/>
  <c r="I143" i="17"/>
  <c r="H143" i="17"/>
  <c r="I142" i="17"/>
  <c r="H142" i="17"/>
  <c r="I141" i="17"/>
  <c r="H141" i="17"/>
  <c r="I140" i="17"/>
  <c r="H140" i="17"/>
  <c r="I139" i="17"/>
  <c r="H139" i="17"/>
  <c r="I138" i="17"/>
  <c r="H138" i="17"/>
  <c r="I137" i="17"/>
  <c r="H137" i="17"/>
  <c r="I136" i="17"/>
  <c r="H136" i="17"/>
  <c r="I135" i="17"/>
  <c r="H135" i="17"/>
  <c r="I134" i="17"/>
  <c r="H134" i="17"/>
  <c r="I133" i="17"/>
  <c r="H133" i="17"/>
  <c r="I132" i="17"/>
  <c r="H132" i="17"/>
  <c r="I131" i="17"/>
  <c r="H131" i="17"/>
  <c r="I130" i="17"/>
  <c r="H130" i="17"/>
  <c r="I129" i="17"/>
  <c r="H129" i="17"/>
  <c r="I128" i="17"/>
  <c r="H128" i="17"/>
  <c r="I127" i="17"/>
  <c r="H127" i="17"/>
  <c r="I126" i="17"/>
  <c r="H126" i="17"/>
  <c r="I125" i="17"/>
  <c r="H125" i="17"/>
  <c r="I124" i="17"/>
  <c r="H124" i="17"/>
  <c r="I123" i="17"/>
  <c r="H123" i="17"/>
  <c r="I122" i="17"/>
  <c r="H122" i="17"/>
  <c r="I121" i="17"/>
  <c r="H121" i="17"/>
  <c r="I120" i="17"/>
  <c r="H120" i="17"/>
  <c r="I119" i="17"/>
  <c r="H119" i="17"/>
  <c r="I118" i="17"/>
  <c r="H118" i="17"/>
  <c r="I117" i="17"/>
  <c r="H117" i="17"/>
  <c r="I116" i="17"/>
  <c r="H116" i="17"/>
  <c r="I115" i="17"/>
  <c r="H115" i="17"/>
  <c r="I114" i="17"/>
  <c r="H114" i="17"/>
  <c r="I113" i="17"/>
  <c r="H113" i="17"/>
  <c r="I112" i="17"/>
  <c r="H112" i="17"/>
  <c r="I111" i="17"/>
  <c r="H111" i="17"/>
  <c r="I110" i="17"/>
  <c r="H110" i="17"/>
  <c r="I109" i="17"/>
  <c r="H109" i="17"/>
  <c r="I108" i="17"/>
  <c r="H108" i="17"/>
  <c r="I107" i="17"/>
  <c r="H107" i="17"/>
  <c r="I106" i="17"/>
  <c r="H106" i="17"/>
  <c r="I105" i="17"/>
  <c r="H105" i="17"/>
  <c r="I104" i="17"/>
  <c r="H104" i="17"/>
  <c r="I103" i="17"/>
  <c r="H103" i="17"/>
  <c r="I102" i="17"/>
  <c r="H102" i="17"/>
  <c r="I101" i="17"/>
  <c r="H101" i="17"/>
  <c r="I100" i="17"/>
  <c r="H100" i="17"/>
  <c r="I99" i="17"/>
  <c r="H99" i="17"/>
  <c r="I98" i="17"/>
  <c r="H98" i="17"/>
  <c r="I97" i="17"/>
  <c r="H97" i="17"/>
  <c r="I96" i="17"/>
  <c r="H96" i="17"/>
  <c r="I95" i="17"/>
  <c r="H95" i="17"/>
  <c r="I94" i="17"/>
  <c r="H94" i="17"/>
  <c r="I93" i="17"/>
  <c r="H93" i="17"/>
  <c r="I92" i="17"/>
  <c r="H92" i="17"/>
  <c r="I91" i="17"/>
  <c r="H91" i="17"/>
  <c r="I90" i="17"/>
  <c r="H90" i="17"/>
  <c r="I89" i="17"/>
  <c r="H89" i="17"/>
  <c r="I88" i="17"/>
  <c r="H88" i="17"/>
  <c r="I87" i="17"/>
  <c r="H87" i="17"/>
  <c r="I86" i="17"/>
  <c r="H86" i="17"/>
  <c r="I85" i="17"/>
  <c r="H85" i="17"/>
  <c r="I84" i="17"/>
  <c r="H84" i="17"/>
  <c r="I83" i="17"/>
  <c r="H83" i="17"/>
  <c r="I82" i="17"/>
  <c r="H82" i="17"/>
  <c r="I81" i="17"/>
  <c r="H81" i="17"/>
  <c r="I80" i="17"/>
  <c r="H80" i="17"/>
  <c r="I79" i="17"/>
  <c r="H79" i="17"/>
  <c r="I78" i="17"/>
  <c r="H78" i="17"/>
  <c r="I77" i="17"/>
  <c r="H77" i="17"/>
  <c r="I76" i="17"/>
  <c r="H76" i="17"/>
  <c r="I75" i="17"/>
  <c r="H75" i="17"/>
  <c r="I74" i="17"/>
  <c r="H74" i="17"/>
  <c r="I73" i="17"/>
  <c r="H73" i="17"/>
  <c r="I72" i="17"/>
  <c r="H72" i="17"/>
  <c r="I71" i="17"/>
  <c r="H71" i="17"/>
  <c r="I70" i="17"/>
  <c r="H70" i="17"/>
  <c r="I69" i="17"/>
  <c r="H69" i="17"/>
  <c r="I68" i="17"/>
  <c r="H68" i="17"/>
  <c r="I67" i="17"/>
  <c r="H67" i="17"/>
  <c r="I66" i="17"/>
  <c r="H66" i="17"/>
  <c r="I65" i="17"/>
  <c r="H65" i="17"/>
  <c r="I64" i="17"/>
  <c r="H64" i="17"/>
  <c r="I63" i="17"/>
  <c r="H63" i="17"/>
  <c r="I62" i="17"/>
  <c r="H62" i="17"/>
  <c r="I61" i="17"/>
  <c r="H61" i="17"/>
  <c r="I60" i="17"/>
  <c r="H60" i="17"/>
  <c r="I59" i="17"/>
  <c r="H59" i="17"/>
  <c r="I58" i="17"/>
  <c r="H58" i="17"/>
  <c r="I57" i="17"/>
  <c r="H57" i="17"/>
  <c r="I56" i="17"/>
  <c r="H56" i="17"/>
  <c r="I55" i="17"/>
  <c r="H55" i="17"/>
  <c r="I54" i="17"/>
  <c r="H54" i="17"/>
  <c r="I53" i="17"/>
  <c r="H53" i="17"/>
  <c r="I52" i="17"/>
  <c r="H52" i="17"/>
  <c r="I51" i="17"/>
  <c r="H51" i="17"/>
  <c r="I50" i="17"/>
  <c r="H50" i="17"/>
  <c r="I49" i="17"/>
  <c r="H49" i="17"/>
  <c r="I48" i="17"/>
  <c r="H48" i="17"/>
  <c r="I47" i="17"/>
  <c r="H47" i="17"/>
  <c r="I46" i="17"/>
  <c r="H46" i="17"/>
  <c r="I45" i="17"/>
  <c r="H45" i="17"/>
  <c r="I44" i="17"/>
  <c r="H44" i="17"/>
  <c r="I43" i="17"/>
  <c r="H43" i="17"/>
  <c r="I42" i="17"/>
  <c r="H42" i="17"/>
  <c r="I41" i="17"/>
  <c r="H41" i="17"/>
  <c r="I40" i="17"/>
  <c r="H40" i="17"/>
  <c r="I39" i="17"/>
  <c r="H39" i="17"/>
  <c r="I38" i="17"/>
  <c r="H38" i="17"/>
  <c r="I37" i="17"/>
  <c r="H37" i="17"/>
  <c r="I36" i="17"/>
  <c r="H36" i="17"/>
  <c r="I35" i="17"/>
  <c r="H35" i="17"/>
  <c r="I34" i="17"/>
  <c r="H34" i="17"/>
  <c r="I33" i="17"/>
  <c r="H33" i="17"/>
  <c r="I32" i="17"/>
  <c r="H32" i="17"/>
  <c r="I31" i="17"/>
  <c r="H31" i="17"/>
  <c r="I30" i="17"/>
  <c r="H30" i="17"/>
  <c r="I29" i="17"/>
  <c r="H29" i="17"/>
  <c r="I28" i="17"/>
  <c r="H28" i="17"/>
  <c r="I27" i="17"/>
  <c r="H27" i="17"/>
  <c r="I26" i="17"/>
  <c r="H26" i="17"/>
  <c r="I25" i="17"/>
  <c r="H25" i="17"/>
  <c r="I24" i="17"/>
  <c r="H24" i="17"/>
  <c r="I23" i="17"/>
  <c r="H23" i="17"/>
  <c r="I22" i="17"/>
  <c r="H22" i="17"/>
  <c r="I21" i="17"/>
  <c r="H21" i="17"/>
  <c r="I20" i="17"/>
  <c r="H20" i="17"/>
  <c r="I19" i="17"/>
  <c r="H19" i="17"/>
  <c r="I18" i="17"/>
  <c r="H18" i="17"/>
  <c r="I17" i="17"/>
  <c r="H17" i="17"/>
  <c r="I16" i="17"/>
  <c r="H16" i="17"/>
  <c r="I15" i="17"/>
  <c r="H15" i="17"/>
  <c r="I14" i="17"/>
  <c r="H14" i="17"/>
  <c r="I13" i="17"/>
  <c r="H13" i="17"/>
  <c r="I12" i="17"/>
  <c r="H12" i="17"/>
  <c r="I11" i="17"/>
  <c r="H11" i="17"/>
  <c r="I10" i="17"/>
  <c r="H10" i="17"/>
  <c r="I9" i="17"/>
  <c r="H9" i="17"/>
  <c r="I8" i="17"/>
  <c r="H8" i="17"/>
  <c r="I7" i="17"/>
  <c r="H7" i="17"/>
  <c r="I6" i="17"/>
  <c r="H6" i="17"/>
  <c r="I5" i="17"/>
  <c r="H5" i="17"/>
  <c r="I4" i="17"/>
  <c r="H4" i="17"/>
  <c r="I3" i="17"/>
  <c r="H3" i="17"/>
  <c r="I2" i="17"/>
  <c r="H2" i="17"/>
  <c r="I1" i="17"/>
  <c r="H1" i="17"/>
  <c r="D162" i="17"/>
  <c r="C162" i="17"/>
  <c r="D161" i="17"/>
  <c r="C161" i="17"/>
  <c r="D160" i="17"/>
  <c r="C160" i="17"/>
  <c r="D159" i="17"/>
  <c r="C159" i="17"/>
  <c r="D158" i="17"/>
  <c r="C158" i="17"/>
  <c r="D157" i="17"/>
  <c r="C157" i="17"/>
  <c r="D156" i="17"/>
  <c r="C156" i="17"/>
  <c r="D155" i="17"/>
  <c r="C155" i="17"/>
  <c r="D154" i="17"/>
  <c r="C154" i="17"/>
  <c r="D153" i="17"/>
  <c r="C153" i="17"/>
  <c r="D152" i="17"/>
  <c r="C152" i="17"/>
  <c r="D151" i="17"/>
  <c r="C151" i="17"/>
  <c r="D150" i="17"/>
  <c r="C150" i="17"/>
  <c r="D149" i="17"/>
  <c r="C149" i="17"/>
  <c r="D148" i="17"/>
  <c r="C148" i="17"/>
  <c r="D147" i="17"/>
  <c r="C147" i="17"/>
  <c r="D146" i="17"/>
  <c r="C146" i="17"/>
  <c r="D145" i="17"/>
  <c r="C145" i="17"/>
  <c r="D144" i="17"/>
  <c r="C144" i="17"/>
  <c r="D143" i="17"/>
  <c r="C143" i="17"/>
  <c r="D142" i="17"/>
  <c r="C142" i="17"/>
  <c r="D141" i="17"/>
  <c r="C141" i="17"/>
  <c r="D140" i="17"/>
  <c r="C140" i="17"/>
  <c r="D139" i="17"/>
  <c r="C139" i="17"/>
  <c r="D138" i="17"/>
  <c r="C138" i="17"/>
  <c r="D137" i="17"/>
  <c r="C137" i="17"/>
  <c r="D136" i="17"/>
  <c r="C136" i="17"/>
  <c r="D135" i="17"/>
  <c r="C135" i="17"/>
  <c r="D134" i="17"/>
  <c r="C134" i="17"/>
  <c r="D133" i="17"/>
  <c r="C133" i="17"/>
  <c r="D132" i="17"/>
  <c r="C132" i="17"/>
  <c r="D131" i="17"/>
  <c r="C131" i="17"/>
  <c r="D130" i="17"/>
  <c r="C130" i="17"/>
  <c r="D129" i="17"/>
  <c r="C129" i="17"/>
  <c r="D128" i="17"/>
  <c r="C128" i="17"/>
  <c r="D127" i="17"/>
  <c r="C127" i="17"/>
  <c r="D126" i="17"/>
  <c r="C126" i="17"/>
  <c r="D125" i="17"/>
  <c r="C125" i="17"/>
  <c r="D124" i="17"/>
  <c r="C124" i="17"/>
  <c r="D123" i="17"/>
  <c r="C123" i="17"/>
  <c r="D122" i="17"/>
  <c r="C122" i="17"/>
  <c r="D121" i="17"/>
  <c r="C121" i="17"/>
  <c r="D120" i="17"/>
  <c r="C120" i="17"/>
  <c r="D119" i="17"/>
  <c r="C119" i="17"/>
  <c r="D118" i="17"/>
  <c r="C118" i="17"/>
  <c r="D117" i="17"/>
  <c r="C117" i="17"/>
  <c r="D116" i="17"/>
  <c r="C116" i="17"/>
  <c r="D115" i="17"/>
  <c r="C115" i="17"/>
  <c r="D114" i="17"/>
  <c r="C114" i="17"/>
  <c r="D113" i="17"/>
  <c r="C113" i="17"/>
  <c r="D112" i="17"/>
  <c r="C112" i="17"/>
  <c r="D111" i="17"/>
  <c r="C111" i="17"/>
  <c r="D110" i="17"/>
  <c r="C110" i="17"/>
  <c r="D109" i="17"/>
  <c r="C109" i="17"/>
  <c r="D108" i="17"/>
  <c r="C108" i="17"/>
  <c r="D107" i="17"/>
  <c r="C107" i="17"/>
  <c r="D106" i="17"/>
  <c r="C106" i="17"/>
  <c r="D105" i="17"/>
  <c r="C105" i="17"/>
  <c r="D104" i="17"/>
  <c r="C104" i="17"/>
  <c r="D103" i="17"/>
  <c r="C103" i="17"/>
  <c r="D102" i="17"/>
  <c r="C102" i="17"/>
  <c r="D101" i="17"/>
  <c r="C101" i="17"/>
  <c r="D100" i="17"/>
  <c r="C100" i="17"/>
  <c r="D99" i="17"/>
  <c r="C99" i="17"/>
  <c r="D98" i="17"/>
  <c r="C98" i="17"/>
  <c r="D97" i="17"/>
  <c r="C97" i="17"/>
  <c r="D96" i="17"/>
  <c r="C96" i="17"/>
  <c r="D95" i="17"/>
  <c r="C95" i="17"/>
  <c r="D94" i="17"/>
  <c r="C94" i="17"/>
  <c r="D93" i="17"/>
  <c r="C93" i="17"/>
  <c r="D92" i="17"/>
  <c r="C92" i="17"/>
  <c r="D91" i="17"/>
  <c r="C91" i="17"/>
  <c r="D90" i="17"/>
  <c r="C90" i="17"/>
  <c r="D89" i="17"/>
  <c r="C89" i="17"/>
  <c r="D88" i="17"/>
  <c r="C88" i="17"/>
  <c r="D87" i="17"/>
  <c r="C87" i="17"/>
  <c r="D86" i="17"/>
  <c r="C86" i="17"/>
  <c r="D85" i="17"/>
  <c r="C85" i="17"/>
  <c r="D84" i="17"/>
  <c r="C84" i="17"/>
  <c r="D83" i="17"/>
  <c r="C83" i="17"/>
  <c r="D82" i="17"/>
  <c r="C82" i="17"/>
  <c r="D81" i="17"/>
  <c r="C81" i="17"/>
  <c r="D80" i="17"/>
  <c r="C80" i="17"/>
  <c r="D79" i="17"/>
  <c r="C79" i="17"/>
  <c r="D78" i="17"/>
  <c r="C78" i="17"/>
  <c r="D77" i="17"/>
  <c r="C77" i="17"/>
  <c r="D76" i="17"/>
  <c r="C76" i="17"/>
  <c r="D75" i="17"/>
  <c r="C75" i="17"/>
  <c r="D74" i="17"/>
  <c r="C74" i="17"/>
  <c r="D73" i="17"/>
  <c r="C73" i="17"/>
  <c r="D72" i="17"/>
  <c r="C72" i="17"/>
  <c r="D71" i="17"/>
  <c r="C71" i="17"/>
  <c r="D70" i="17"/>
  <c r="C70" i="17"/>
  <c r="D69" i="17"/>
  <c r="C69" i="17"/>
  <c r="D68" i="17"/>
  <c r="C68" i="17"/>
  <c r="D67" i="17"/>
  <c r="C67" i="17"/>
  <c r="D66" i="17"/>
  <c r="C66" i="17"/>
  <c r="D65" i="17"/>
  <c r="C65" i="17"/>
  <c r="D64" i="17"/>
  <c r="C64" i="17"/>
  <c r="D63" i="17"/>
  <c r="C63" i="17"/>
  <c r="D62" i="17"/>
  <c r="C62" i="17"/>
  <c r="D61" i="17"/>
  <c r="C61" i="17"/>
  <c r="D60" i="17"/>
  <c r="C60" i="17"/>
  <c r="D59" i="17"/>
  <c r="C59" i="17"/>
  <c r="D58" i="17"/>
  <c r="C58" i="17"/>
  <c r="D57" i="17"/>
  <c r="C57" i="17"/>
  <c r="D56" i="17"/>
  <c r="C56" i="17"/>
  <c r="D55" i="17"/>
  <c r="C55" i="17"/>
  <c r="D54" i="17"/>
  <c r="C54" i="17"/>
  <c r="D53" i="17"/>
  <c r="C53" i="17"/>
  <c r="D52" i="17"/>
  <c r="C52" i="17"/>
  <c r="D51" i="17"/>
  <c r="C51" i="17"/>
  <c r="D50" i="17"/>
  <c r="C50" i="17"/>
  <c r="D49" i="17"/>
  <c r="C49" i="17"/>
  <c r="D48" i="17"/>
  <c r="C48" i="17"/>
  <c r="D47" i="17"/>
  <c r="C47" i="17"/>
  <c r="D46" i="17"/>
  <c r="C46" i="17"/>
  <c r="D45" i="17"/>
  <c r="C45" i="17"/>
  <c r="D44" i="17"/>
  <c r="C44" i="17"/>
  <c r="D43" i="17"/>
  <c r="C43" i="17"/>
  <c r="D42" i="17"/>
  <c r="C42" i="17"/>
  <c r="D41" i="17"/>
  <c r="C41" i="17"/>
  <c r="D40" i="17"/>
  <c r="C40" i="17"/>
  <c r="D39" i="17"/>
  <c r="C39" i="17"/>
  <c r="D38" i="17"/>
  <c r="C38" i="17"/>
  <c r="D37" i="17"/>
  <c r="C37" i="17"/>
  <c r="D36" i="17"/>
  <c r="C36" i="17"/>
  <c r="D35" i="17"/>
  <c r="C35" i="17"/>
  <c r="D34" i="17"/>
  <c r="C34" i="17"/>
  <c r="D33" i="17"/>
  <c r="C33" i="17"/>
  <c r="D32" i="17"/>
  <c r="C32" i="17"/>
  <c r="D31" i="17"/>
  <c r="C31" i="17"/>
  <c r="D30" i="17"/>
  <c r="C30" i="17"/>
  <c r="D29" i="17"/>
  <c r="C29" i="17"/>
  <c r="D28" i="17"/>
  <c r="C28" i="17"/>
  <c r="D27" i="17"/>
  <c r="C27" i="17"/>
  <c r="D26" i="17"/>
  <c r="C26" i="17"/>
  <c r="D25" i="17"/>
  <c r="C25" i="17"/>
  <c r="D24" i="17"/>
  <c r="C24" i="17"/>
  <c r="D23" i="17"/>
  <c r="C23" i="17"/>
  <c r="D22" i="17"/>
  <c r="C22" i="17"/>
  <c r="D21" i="17"/>
  <c r="C21" i="17"/>
  <c r="D20" i="17"/>
  <c r="C20" i="17"/>
  <c r="D19" i="17"/>
  <c r="C19" i="17"/>
  <c r="D18" i="17"/>
  <c r="C18" i="17"/>
  <c r="D17" i="17"/>
  <c r="C17" i="17"/>
  <c r="D16" i="17"/>
  <c r="C16" i="17"/>
  <c r="D15" i="17"/>
  <c r="C15" i="17"/>
  <c r="D14" i="17"/>
  <c r="C14" i="17"/>
  <c r="D13" i="17"/>
  <c r="C13" i="17"/>
  <c r="D12" i="17"/>
  <c r="C12" i="17"/>
  <c r="D11" i="17"/>
  <c r="C11" i="17"/>
  <c r="D10" i="17"/>
  <c r="C10" i="17"/>
  <c r="D9" i="17"/>
  <c r="C9" i="17"/>
  <c r="D8" i="17"/>
  <c r="C8" i="17"/>
  <c r="D7" i="17"/>
  <c r="C7" i="17"/>
  <c r="D6" i="17"/>
  <c r="C6" i="17"/>
  <c r="D5" i="17"/>
  <c r="C5" i="17"/>
  <c r="D4" i="17"/>
  <c r="C4" i="17"/>
  <c r="D3" i="17"/>
  <c r="C3" i="17"/>
  <c r="D2" i="17"/>
  <c r="C2" i="17"/>
  <c r="D1" i="17"/>
  <c r="C1" i="17"/>
  <c r="F163" i="17"/>
  <c r="A163" i="17"/>
  <c r="D26" i="5" l="1"/>
  <c r="G14" i="13"/>
  <c r="H14" i="13" s="1"/>
  <c r="G13" i="13"/>
  <c r="H13" i="13" s="1"/>
  <c r="G12" i="13"/>
  <c r="H12" i="13" s="1"/>
  <c r="G11" i="13"/>
  <c r="H11" i="13" s="1"/>
  <c r="G10" i="13"/>
  <c r="H10" i="13" s="1"/>
  <c r="G9" i="13"/>
  <c r="H9" i="13" s="1"/>
  <c r="G8" i="13"/>
  <c r="H8" i="13" s="1"/>
  <c r="G7" i="13"/>
  <c r="H7" i="13" s="1"/>
  <c r="G6" i="13"/>
  <c r="H6" i="13" s="1"/>
  <c r="G5" i="13"/>
  <c r="H5" i="13" s="1"/>
  <c r="G4" i="13"/>
  <c r="H4" i="13" s="1"/>
  <c r="G3" i="13"/>
  <c r="H3" i="13" s="1"/>
  <c r="G2" i="13"/>
  <c r="H2" i="13" s="1"/>
  <c r="G1" i="13"/>
  <c r="H1" i="13" s="1"/>
  <c r="D14" i="13"/>
  <c r="C14" i="13"/>
  <c r="C13" i="13"/>
  <c r="D13" i="13" s="1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C4" i="13"/>
  <c r="D4" i="13" s="1"/>
  <c r="D3" i="13"/>
  <c r="C3" i="13"/>
  <c r="C2" i="13"/>
  <c r="D2" i="13" s="1"/>
  <c r="D1" i="13"/>
  <c r="C1" i="13"/>
  <c r="E15" i="13"/>
  <c r="A15" i="13"/>
  <c r="A8" i="11"/>
  <c r="D33" i="14" l="1"/>
  <c r="H29" i="14"/>
  <c r="G29" i="14"/>
  <c r="H28" i="14"/>
  <c r="G28" i="14"/>
  <c r="H27" i="14"/>
  <c r="G27" i="14"/>
  <c r="H26" i="14"/>
  <c r="G26" i="14"/>
  <c r="H25" i="14"/>
  <c r="G25" i="14"/>
  <c r="H24" i="14"/>
  <c r="G24" i="14"/>
  <c r="H23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6" i="14"/>
  <c r="G16" i="14"/>
  <c r="H15" i="14"/>
  <c r="G15" i="14"/>
  <c r="H14" i="14"/>
  <c r="G14" i="14"/>
  <c r="H13" i="14"/>
  <c r="G13" i="14"/>
  <c r="H12" i="14"/>
  <c r="G12" i="14"/>
  <c r="H11" i="14"/>
  <c r="G11" i="14"/>
  <c r="H10" i="14"/>
  <c r="G10" i="14"/>
  <c r="H9" i="14"/>
  <c r="G9" i="14"/>
  <c r="H8" i="14"/>
  <c r="G8" i="14"/>
  <c r="H7" i="14"/>
  <c r="G7" i="14"/>
  <c r="H6" i="14"/>
  <c r="G6" i="14"/>
  <c r="H5" i="14"/>
  <c r="G5" i="14"/>
  <c r="H4" i="14"/>
  <c r="G4" i="14"/>
  <c r="H3" i="14"/>
  <c r="G3" i="14"/>
  <c r="H2" i="14"/>
  <c r="G2" i="14"/>
  <c r="H1" i="14"/>
  <c r="G1" i="14"/>
  <c r="C29" i="14"/>
  <c r="D29" i="14" s="1"/>
  <c r="C28" i="14"/>
  <c r="D28" i="14" s="1"/>
  <c r="C27" i="14"/>
  <c r="D27" i="14" s="1"/>
  <c r="C26" i="14"/>
  <c r="D26" i="14" s="1"/>
  <c r="C25" i="14"/>
  <c r="D25" i="14" s="1"/>
  <c r="C24" i="14"/>
  <c r="D24" i="14" s="1"/>
  <c r="C23" i="14"/>
  <c r="D23" i="14" s="1"/>
  <c r="C22" i="14"/>
  <c r="D22" i="14" s="1"/>
  <c r="C21" i="14"/>
  <c r="D21" i="14" s="1"/>
  <c r="C20" i="14"/>
  <c r="D20" i="14" s="1"/>
  <c r="C19" i="14"/>
  <c r="D19" i="14" s="1"/>
  <c r="C18" i="14"/>
  <c r="D18" i="14" s="1"/>
  <c r="C17" i="14"/>
  <c r="D17" i="14" s="1"/>
  <c r="C16" i="14"/>
  <c r="D16" i="14" s="1"/>
  <c r="C15" i="14"/>
  <c r="D15" i="14" s="1"/>
  <c r="C14" i="14"/>
  <c r="D14" i="14" s="1"/>
  <c r="C13" i="14"/>
  <c r="D13" i="14" s="1"/>
  <c r="C12" i="14"/>
  <c r="D12" i="14" s="1"/>
  <c r="C11" i="14"/>
  <c r="D11" i="14" s="1"/>
  <c r="C10" i="14"/>
  <c r="D10" i="14" s="1"/>
  <c r="C9" i="14"/>
  <c r="D9" i="14" s="1"/>
  <c r="C8" i="14"/>
  <c r="D8" i="14" s="1"/>
  <c r="C7" i="14"/>
  <c r="D7" i="14" s="1"/>
  <c r="C6" i="14"/>
  <c r="D6" i="14" s="1"/>
  <c r="C5" i="14"/>
  <c r="D5" i="14" s="1"/>
  <c r="C4" i="14"/>
  <c r="D4" i="14" s="1"/>
  <c r="C3" i="14"/>
  <c r="D3" i="14" s="1"/>
  <c r="C2" i="14"/>
  <c r="D2" i="14" s="1"/>
  <c r="D1" i="14"/>
  <c r="C1" i="14"/>
  <c r="E30" i="14"/>
  <c r="A30" i="14"/>
  <c r="G4" i="16"/>
  <c r="H4" i="16" s="1"/>
  <c r="G3" i="16"/>
  <c r="H3" i="16" s="1"/>
  <c r="G2" i="16"/>
  <c r="H2" i="16" s="1"/>
  <c r="G1" i="16"/>
  <c r="H1" i="16" s="1"/>
  <c r="C4" i="16"/>
  <c r="D4" i="16" s="1"/>
  <c r="C3" i="16"/>
  <c r="D3" i="16" s="1"/>
  <c r="C2" i="16"/>
  <c r="D2" i="16" s="1"/>
  <c r="C1" i="16"/>
  <c r="D1" i="16" s="1"/>
  <c r="D13" i="15"/>
  <c r="G9" i="15"/>
  <c r="H9" i="15" s="1"/>
  <c r="G8" i="15"/>
  <c r="H8" i="15" s="1"/>
  <c r="G7" i="15"/>
  <c r="H7" i="15" s="1"/>
  <c r="G6" i="15"/>
  <c r="H6" i="15" s="1"/>
  <c r="G5" i="15"/>
  <c r="H5" i="15" s="1"/>
  <c r="G4" i="15"/>
  <c r="H4" i="15" s="1"/>
  <c r="G3" i="15"/>
  <c r="H3" i="15" s="1"/>
  <c r="G2" i="15"/>
  <c r="H2" i="15" s="1"/>
  <c r="G1" i="15"/>
  <c r="H1" i="15" s="1"/>
  <c r="C9" i="15"/>
  <c r="D9" i="15" s="1"/>
  <c r="C8" i="15"/>
  <c r="D8" i="15" s="1"/>
  <c r="C7" i="15"/>
  <c r="D7" i="15" s="1"/>
  <c r="C6" i="15"/>
  <c r="D6" i="15" s="1"/>
  <c r="C5" i="15"/>
  <c r="D5" i="15" s="1"/>
  <c r="C4" i="15"/>
  <c r="D4" i="15" s="1"/>
  <c r="C3" i="15"/>
  <c r="D3" i="15" s="1"/>
  <c r="C2" i="15"/>
  <c r="D2" i="15" s="1"/>
  <c r="C1" i="15"/>
  <c r="D1" i="15" s="1"/>
  <c r="A5" i="16"/>
  <c r="A10" i="15"/>
  <c r="D11" i="11"/>
  <c r="G7" i="12"/>
  <c r="H7" i="12" s="1"/>
  <c r="H6" i="12"/>
  <c r="G6" i="12"/>
  <c r="H5" i="12"/>
  <c r="G5" i="12"/>
  <c r="H4" i="12"/>
  <c r="G4" i="12"/>
  <c r="H3" i="12"/>
  <c r="G3" i="12"/>
  <c r="H2" i="12"/>
  <c r="G2" i="12"/>
  <c r="H1" i="12"/>
  <c r="G1" i="12"/>
  <c r="D7" i="12"/>
  <c r="C7" i="12"/>
  <c r="C6" i="12"/>
  <c r="D6" i="12" s="1"/>
  <c r="C5" i="12"/>
  <c r="D5" i="12" s="1"/>
  <c r="C4" i="12"/>
  <c r="D4" i="12" s="1"/>
  <c r="D3" i="12"/>
  <c r="C3" i="12"/>
  <c r="C2" i="12"/>
  <c r="D2" i="12" s="1"/>
  <c r="C1" i="12"/>
  <c r="D1" i="12" s="1"/>
  <c r="G7" i="11"/>
  <c r="H7" i="11" s="1"/>
  <c r="G6" i="11"/>
  <c r="H6" i="11" s="1"/>
  <c r="G5" i="11"/>
  <c r="H5" i="11" s="1"/>
  <c r="G4" i="11"/>
  <c r="H4" i="11" s="1"/>
  <c r="G3" i="11"/>
  <c r="H3" i="11" s="1"/>
  <c r="G2" i="11"/>
  <c r="H2" i="11" s="1"/>
  <c r="G1" i="11"/>
  <c r="H1" i="11" s="1"/>
  <c r="H11" i="11" s="1"/>
  <c r="C7" i="11"/>
  <c r="D7" i="11" s="1"/>
  <c r="C6" i="11"/>
  <c r="D6" i="11" s="1"/>
  <c r="C5" i="11"/>
  <c r="D5" i="11" s="1"/>
  <c r="D4" i="11"/>
  <c r="C4" i="11"/>
  <c r="C3" i="11"/>
  <c r="D3" i="11" s="1"/>
  <c r="D2" i="11"/>
  <c r="C2" i="11"/>
  <c r="C1" i="11"/>
  <c r="D1" i="11" s="1"/>
  <c r="E8" i="12"/>
  <c r="A8" i="12"/>
  <c r="E8" i="11"/>
  <c r="H11" i="10"/>
  <c r="D11" i="10"/>
  <c r="G7" i="10"/>
  <c r="H7" i="10" s="1"/>
  <c r="G6" i="10"/>
  <c r="H6" i="10" s="1"/>
  <c r="G5" i="10"/>
  <c r="H5" i="10" s="1"/>
  <c r="G4" i="10"/>
  <c r="H4" i="10" s="1"/>
  <c r="G3" i="10"/>
  <c r="H3" i="10" s="1"/>
  <c r="G2" i="10"/>
  <c r="H2" i="10" s="1"/>
  <c r="G1" i="10"/>
  <c r="H1" i="10" s="1"/>
  <c r="C7" i="10"/>
  <c r="D7" i="10" s="1"/>
  <c r="C6" i="10"/>
  <c r="D6" i="10" s="1"/>
  <c r="C5" i="10"/>
  <c r="D5" i="10" s="1"/>
  <c r="C4" i="10"/>
  <c r="D4" i="10" s="1"/>
  <c r="C3" i="10"/>
  <c r="D3" i="10" s="1"/>
  <c r="D2" i="10"/>
  <c r="C2" i="10"/>
  <c r="C1" i="10"/>
  <c r="D1" i="10" s="1"/>
  <c r="E8" i="10"/>
  <c r="A8" i="10"/>
  <c r="G9" i="9"/>
  <c r="H9" i="9" s="1"/>
  <c r="G8" i="9"/>
  <c r="H8" i="9" s="1"/>
  <c r="G7" i="9"/>
  <c r="H7" i="9" s="1"/>
  <c r="G6" i="9"/>
  <c r="H6" i="9" s="1"/>
  <c r="G5" i="9"/>
  <c r="H5" i="9" s="1"/>
  <c r="G4" i="9"/>
  <c r="H4" i="9" s="1"/>
  <c r="G3" i="9"/>
  <c r="H3" i="9" s="1"/>
  <c r="G2" i="9"/>
  <c r="H2" i="9" s="1"/>
  <c r="G1" i="9"/>
  <c r="H1" i="9" s="1"/>
  <c r="H13" i="9" s="1"/>
  <c r="C9" i="9"/>
  <c r="D9" i="9" s="1"/>
  <c r="C8" i="9"/>
  <c r="D8" i="9" s="1"/>
  <c r="C7" i="9"/>
  <c r="D7" i="9" s="1"/>
  <c r="C6" i="9"/>
  <c r="D6" i="9" s="1"/>
  <c r="C5" i="9"/>
  <c r="D5" i="9" s="1"/>
  <c r="C4" i="9"/>
  <c r="D4" i="9" s="1"/>
  <c r="C3" i="9"/>
  <c r="D3" i="9" s="1"/>
  <c r="C2" i="9"/>
  <c r="D2" i="9" s="1"/>
  <c r="D13" i="9" s="1"/>
  <c r="C1" i="9"/>
  <c r="D1" i="9" s="1"/>
  <c r="E10" i="9"/>
  <c r="A10" i="9"/>
  <c r="H14" i="8"/>
  <c r="D14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2" i="8"/>
  <c r="G2" i="8"/>
  <c r="H1" i="8"/>
  <c r="G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" i="8"/>
  <c r="C2" i="8"/>
  <c r="C1" i="8"/>
  <c r="D1" i="8" s="1"/>
  <c r="E11" i="8"/>
  <c r="A11" i="8"/>
  <c r="E5" i="7"/>
  <c r="A5" i="7"/>
  <c r="A7" i="5"/>
  <c r="G4" i="7"/>
  <c r="H4" i="7" s="1"/>
  <c r="G3" i="7"/>
  <c r="H3" i="7" s="1"/>
  <c r="G2" i="7"/>
  <c r="H2" i="7" s="1"/>
  <c r="G1" i="7"/>
  <c r="H1" i="7" s="1"/>
  <c r="C4" i="7"/>
  <c r="D4" i="7" s="1"/>
  <c r="C3" i="7"/>
  <c r="D3" i="7" s="1"/>
  <c r="C2" i="7"/>
  <c r="D2" i="7" s="1"/>
  <c r="C1" i="7"/>
  <c r="D1" i="7" s="1"/>
  <c r="H11" i="5"/>
  <c r="D11" i="5"/>
  <c r="H6" i="5"/>
  <c r="G6" i="5"/>
  <c r="H5" i="5"/>
  <c r="G5" i="5"/>
  <c r="H4" i="5"/>
  <c r="G4" i="5"/>
  <c r="H3" i="5"/>
  <c r="G3" i="5"/>
  <c r="H2" i="5"/>
  <c r="G2" i="5"/>
  <c r="H1" i="5"/>
  <c r="G1" i="5"/>
  <c r="D6" i="5"/>
  <c r="C6" i="5"/>
  <c r="D5" i="5"/>
  <c r="C5" i="5"/>
  <c r="D4" i="5"/>
  <c r="C4" i="5"/>
  <c r="D3" i="5"/>
  <c r="C3" i="5"/>
  <c r="D2" i="5"/>
  <c r="C2" i="5"/>
  <c r="D1" i="5"/>
  <c r="C1" i="5"/>
  <c r="C1" i="4"/>
  <c r="D1" i="4" s="1"/>
  <c r="D11" i="4" s="1"/>
  <c r="E7" i="5"/>
  <c r="H11" i="4"/>
  <c r="H6" i="4"/>
  <c r="G6" i="4"/>
  <c r="H5" i="4"/>
  <c r="G5" i="4"/>
  <c r="H4" i="4"/>
  <c r="G4" i="4"/>
  <c r="H3" i="4"/>
  <c r="G3" i="4"/>
  <c r="H2" i="4"/>
  <c r="G2" i="4"/>
  <c r="H1" i="4"/>
  <c r="G1" i="4"/>
  <c r="D6" i="4"/>
  <c r="C6" i="4"/>
  <c r="D5" i="4"/>
  <c r="C5" i="4"/>
  <c r="D4" i="4"/>
  <c r="C4" i="4"/>
  <c r="D3" i="4"/>
  <c r="C3" i="4"/>
  <c r="D2" i="4"/>
  <c r="C2" i="4"/>
  <c r="E7" i="4"/>
  <c r="A7" i="4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H14" i="3" s="1"/>
  <c r="G2" i="3"/>
  <c r="H2" i="3" s="1"/>
  <c r="G1" i="3"/>
  <c r="H1" i="3" s="1"/>
  <c r="E11" i="3"/>
  <c r="C10" i="3"/>
  <c r="D10" i="3" s="1"/>
  <c r="C9" i="3"/>
  <c r="D9" i="3" s="1"/>
  <c r="D8" i="3"/>
  <c r="C8" i="3"/>
  <c r="C7" i="3"/>
  <c r="D7" i="3" s="1"/>
  <c r="D6" i="3"/>
  <c r="C6" i="3"/>
  <c r="C5" i="3"/>
  <c r="D5" i="3" s="1"/>
  <c r="D4" i="3"/>
  <c r="C4" i="3"/>
  <c r="C3" i="3"/>
  <c r="D3" i="3" s="1"/>
  <c r="D2" i="3"/>
  <c r="C2" i="3"/>
  <c r="D1" i="3"/>
  <c r="A11" i="3"/>
  <c r="C1" i="3"/>
  <c r="J144" i="6"/>
  <c r="J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J1" i="6"/>
  <c r="I1" i="6"/>
  <c r="G140" i="6"/>
  <c r="D144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27" i="6"/>
  <c r="C127" i="6"/>
  <c r="D126" i="6"/>
  <c r="C126" i="6"/>
  <c r="D125" i="6"/>
  <c r="C125" i="6"/>
  <c r="D124" i="6"/>
  <c r="C124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D1" i="6"/>
  <c r="C1" i="6"/>
  <c r="A140" i="6"/>
  <c r="D8" i="7" l="1"/>
  <c r="H8" i="7"/>
  <c r="D14" i="3"/>
  <c r="D11" i="12"/>
  <c r="H11" i="12"/>
</calcChain>
</file>

<file path=xl/sharedStrings.xml><?xml version="1.0" encoding="utf-8"?>
<sst xmlns="http://schemas.openxmlformats.org/spreadsheetml/2006/main" count="1038" uniqueCount="174">
  <si>
    <t>Series</t>
  </si>
  <si>
    <t>h1(upper)</t>
  </si>
  <si>
    <t>h2</t>
  </si>
  <si>
    <t>h3(lower)</t>
  </si>
  <si>
    <t>theta1</t>
  </si>
  <si>
    <t>theta2</t>
  </si>
  <si>
    <t>theta3</t>
  </si>
  <si>
    <t>delta1</t>
  </si>
  <si>
    <t>delta2</t>
  </si>
  <si>
    <t>delta3</t>
  </si>
  <si>
    <t>wirecut-0.25 0.45 airgap 45.5</t>
  </si>
  <si>
    <t>first_2mm upshift -2mm-0.5 airgap 45.5</t>
  </si>
  <si>
    <t>first_2mm upshift -1.5mm-0.45 airgap 45.5</t>
  </si>
  <si>
    <t>first_2mm upshift -0.5 airgap 45.5</t>
  </si>
  <si>
    <t>first_2mm upshift -0.5 airgap 0.525 scaled 45.5</t>
  </si>
  <si>
    <t>first_2mm upshift -0.5 airgap 0.475 scaled 45.5</t>
  </si>
  <si>
    <t>first_2mm upshift -0.5 airgap 0.48 scaled 45.5</t>
  </si>
  <si>
    <t>first_2mm upshift -0.5 airgap 0.47 scaled 45.5</t>
  </si>
  <si>
    <t>first_2mm bothshift-0.5 airgap 45.5</t>
  </si>
  <si>
    <t>first_2mm bothshift 0.75 - 45.5</t>
  </si>
  <si>
    <t>first_2mm bothshift 0.5 -0.5 airgap basework 45.5</t>
  </si>
  <si>
    <t>best 45.5</t>
  </si>
  <si>
    <t>wirecut-0.25 0.45 airgap 45.6</t>
  </si>
  <si>
    <t>first_2mm upshift -2mm-0.5 airgap 45.6</t>
  </si>
  <si>
    <t>first_2mm upshift -1.5mm-0.45 airgap 45.6</t>
  </si>
  <si>
    <t>first_2mm upshift -0.5 airgap 45.6</t>
  </si>
  <si>
    <t>first_2mm upshift -0.5 airgap 0.525 scaled 45.6</t>
  </si>
  <si>
    <t>first_2mm upshift -0.5 airgap 0.475 scaled 45.6</t>
  </si>
  <si>
    <t>first_2mm upshift -0.5 airgap 0.48 scaled 45.6</t>
  </si>
  <si>
    <t>first_2mm upshift -0.5 airgap 0.47 scaled 45.6</t>
  </si>
  <si>
    <t>first_2mm bothshift-0.5 airgap 45.6</t>
  </si>
  <si>
    <t>first_2mm bothshift 0.75 - 45.6</t>
  </si>
  <si>
    <t>first_2mm bothshift 0.5 -0.5 airgap basework 45.6</t>
  </si>
  <si>
    <t>best 45.6</t>
  </si>
  <si>
    <t>first_2mm upshift -0.5 airgap 45.51</t>
  </si>
  <si>
    <t>first_2mm upshift -1.5mm-0.45 airgap 45.51</t>
  </si>
  <si>
    <t>first_2mm upshift -2mm-0.5 airgap 45.51</t>
  </si>
  <si>
    <t>wirecut-0.25 0.45 airgap 45.51</t>
  </si>
  <si>
    <t>first_2mm upshift -0.5 airgap 0.475 scaled 45.51</t>
  </si>
  <si>
    <t>first_2mm upshift -0.5 airgap 0.48 scaled 45.51</t>
  </si>
  <si>
    <t>first_2mm upshift -0.5 airgap 0.47 scaled 45.51</t>
  </si>
  <si>
    <t>first_2mm bothshift-0.5 airgap 45.51</t>
  </si>
  <si>
    <t>first_2mm bothshift 0.75 - 45.51</t>
  </si>
  <si>
    <t>first_2mm bothshift 0.5 -0.5 airgap basework 45.51</t>
  </si>
  <si>
    <t>best 45.51</t>
  </si>
  <si>
    <t>first_2mm upshift -0.5 airgap 0.525 scaled 45.51</t>
  </si>
  <si>
    <t>wirecut-0.25 0.45 airgap 45.52</t>
  </si>
  <si>
    <t>first_2mm upshift -2mm-0.5 airgap 45.52</t>
  </si>
  <si>
    <t>first_2mm upshift -1.5mm-0.45 airgap 45.52</t>
  </si>
  <si>
    <t>first_2mm upshift -0.5 airgap 45.52</t>
  </si>
  <si>
    <t>first_2mm upshift -0.5 airgap 0.475 scaled 45.52</t>
  </si>
  <si>
    <t>first_2mm upshift -0.5 airgap 0.48 scaled 45.52</t>
  </si>
  <si>
    <t>first_2mm upshift -0.5 airgap 0.47 scaled 45.52</t>
  </si>
  <si>
    <t>first_2mm bothshift-0.5 airgap 45.52</t>
  </si>
  <si>
    <t>first_2mm bothshift 0.75 - 45.52</t>
  </si>
  <si>
    <t>first_2mm bothshift 0.5 -0.5 airgap basework 45.52</t>
  </si>
  <si>
    <t>best 45.52</t>
  </si>
  <si>
    <t>wirecut-0.25 0.45 airgap 45.53</t>
  </si>
  <si>
    <t>first_2mm upshift -2mm-0.5 airgap 45.53</t>
  </si>
  <si>
    <t>first_2mm upshift -1.5mm-0.45 airgap 45.53</t>
  </si>
  <si>
    <t>first_2mm upshift -0.5 airgap 45.53</t>
  </si>
  <si>
    <t>first_2mm upshift -0.5 airgap 0.525 scaled 45.53</t>
  </si>
  <si>
    <t>first_2mm upshift -0.5 airgap 0.475 scaled 45.53</t>
  </si>
  <si>
    <t>first_2mm upshift -0.5 airgap 0.48 scaled 45.53</t>
  </si>
  <si>
    <t>first_2mm upshift -0.5 airgap 0.47 scaled 45.53</t>
  </si>
  <si>
    <t>first_2mm bothshift-0.5 airgap 45.53</t>
  </si>
  <si>
    <t>first_2mm bothshift 0.75 - 45.53</t>
  </si>
  <si>
    <t>first_2mm bothshift 0.5 -0.5 airgap basework 45.53</t>
  </si>
  <si>
    <t>best 45.53</t>
  </si>
  <si>
    <t>best 45.54</t>
  </si>
  <si>
    <t>first_2mm bothshift 0.5 -0.5 airgap basework 45.54</t>
  </si>
  <si>
    <t>first_2mm bothshift 0.75 - 45.54</t>
  </si>
  <si>
    <t>first_2mm bothshift-0.5 airgap 45.54</t>
  </si>
  <si>
    <t>first_2mm upshift -0.5 airgap 0.47 scaled 45.54</t>
  </si>
  <si>
    <t>first_2mm upshift -0.5 airgap 0.48 scaled 45.54</t>
  </si>
  <si>
    <t>first_2mm upshift -0.5 airgap 0.475 scaled 45.54</t>
  </si>
  <si>
    <t>first_2mm upshift -0.5 airgap 0.525 scaled 45.54</t>
  </si>
  <si>
    <t>first_2mm upshift -0.5 airgap 45.54</t>
  </si>
  <si>
    <t>first_2mm upshift -1.5mm-0.45 airgap 45.54</t>
  </si>
  <si>
    <t>first_2mm upshift -2mm-0.5 airgap 45.54</t>
  </si>
  <si>
    <t>wirecut-0.25 0.45 airgap 45.54</t>
  </si>
  <si>
    <t>best 45.55</t>
  </si>
  <si>
    <t>first_2mm bothshift 0.5 -0.5 airgap basework 45.55</t>
  </si>
  <si>
    <t>first_2mm bothshift 0.75 - 45.55</t>
  </si>
  <si>
    <t>first_2mm bothshift-0.5 airgap 45.55</t>
  </si>
  <si>
    <t>first_2mm upshift -0.5 airgap 0.47 scaled 45.55</t>
  </si>
  <si>
    <t>first_2mm upshift -0.5 airgap 0.48 scaled 45.55</t>
  </si>
  <si>
    <t>first_2mm upshift -0.5 airgap 0.475 scaled 45.55</t>
  </si>
  <si>
    <t>first_2mm upshift -0.5 airgap 0.525 scaled 45.55</t>
  </si>
  <si>
    <t>first_2mm upshift -0.5 airgap 45.55</t>
  </si>
  <si>
    <t>first_2mm upshift -1.5mm-0.45 airgap 45.55</t>
  </si>
  <si>
    <t>first_2mm upshift -2mm-0.5 airgap 45.55</t>
  </si>
  <si>
    <t>wirecut-0.25 0.45 airgap 45.55</t>
  </si>
  <si>
    <t>best 45.56</t>
  </si>
  <si>
    <t>first_2mm bothshift 0.5 -0.5 airgap basework 45.56</t>
  </si>
  <si>
    <t>first_2mm bothshift 0.75 - 45.56</t>
  </si>
  <si>
    <t>first_2mm bothshift-0.5 airgap 45.56</t>
  </si>
  <si>
    <t>first_2mm upshift -0.5 airgap 0.47 scaled 45.56</t>
  </si>
  <si>
    <t>first_2mm upshift -0.5 airgap 0.48 scaled 45.56</t>
  </si>
  <si>
    <t>first_2mm upshift -0.5 airgap 0.475 scaled 45.56</t>
  </si>
  <si>
    <t>first_2mm upshift -0.5 airgap 0.525 scaled 45.56</t>
  </si>
  <si>
    <t>first_2mm upshift -0.5 airgap 45.56</t>
  </si>
  <si>
    <t>first_2mm upshift -1.5mm-0.45 airgap 45.56</t>
  </si>
  <si>
    <t>first_2mm upshift -2mm-0.5 airgap 45.56</t>
  </si>
  <si>
    <t>wirecut-0.25 0.45 airgap 45.56</t>
  </si>
  <si>
    <t>best 45.57</t>
  </si>
  <si>
    <t>first_2mm bothshift 0.5 -0.5 airgap basework 45.57</t>
  </si>
  <si>
    <t>first_2mm bothshift 0.75 - 45.57</t>
  </si>
  <si>
    <t>first_2mm bothshift-0.5 airgap 45.57</t>
  </si>
  <si>
    <t>first_2mm upshift -0.5 airgap 0.47 scaled 45.57</t>
  </si>
  <si>
    <t>first_2mm upshift -0.5 airgap 0.48 scaled 45.57</t>
  </si>
  <si>
    <t>first_2mm upshift -0.5 airgap 0.475 scaled 45.57</t>
  </si>
  <si>
    <t>first_2mm upshift -0.5 airgap 0.525 scaled 45.57</t>
  </si>
  <si>
    <t>first_2mm upshift -0.5 airgap 45.57</t>
  </si>
  <si>
    <t>first_2mm upshift -1.5mm-0.45 airgap 45.57</t>
  </si>
  <si>
    <t>first_2mm upshift -2mm-0.5 airgap 45.57</t>
  </si>
  <si>
    <t>wirecut-0.25 0.45 airgap 45.57</t>
  </si>
  <si>
    <t>best 45.58</t>
  </si>
  <si>
    <t>first_2mm bothshift 0.5 -0.5 airgap basework 45.58</t>
  </si>
  <si>
    <t>first_2mm bothshift 0.75 - 45.58</t>
  </si>
  <si>
    <t>first_2mm bothshift-0.5 airgap 45.58</t>
  </si>
  <si>
    <t>first_2mm upshift -0.5 airgap 0.47 scaled 45.58</t>
  </si>
  <si>
    <t>first_2mm upshift -0.5 airgap 0.48 scaled 45.58</t>
  </si>
  <si>
    <t>first_2mm upshift -0.5 airgap 0.475 scaled 45.58</t>
  </si>
  <si>
    <t>first_2mm upshift -0.5 airgap 0.525 scaled 45.58</t>
  </si>
  <si>
    <t>first_2mm upshift -0.5 airgap 45.58</t>
  </si>
  <si>
    <t>first_2mm upshift -1.5mm-0.45 airgap 45.58</t>
  </si>
  <si>
    <t>wirecut-0.25 0.45 airgap 45.58</t>
  </si>
  <si>
    <t>best 45.59</t>
  </si>
  <si>
    <t>first_2mm bothshift 0.5 -0.5 airgap basework 45.59</t>
  </si>
  <si>
    <t>first_2mm bothshift 0.75 - 45.59</t>
  </si>
  <si>
    <t>first_2mm bothshift-0.5 airgap 45.59</t>
  </si>
  <si>
    <t>first_2mm upshift -0.5 airgap 0.47 scaled 45.59</t>
  </si>
  <si>
    <t>first_2mm upshift -0.5 airgap 0.48 scaled 45.59</t>
  </si>
  <si>
    <t>first_2mm upshift -0.5 airgap 0.475 scaled 45.59</t>
  </si>
  <si>
    <t>first_2mm upshift -0.5 airgap 0.525 scaled 45.59</t>
  </si>
  <si>
    <t>first_2mm upshift -0.5 airgap 45.59</t>
  </si>
  <si>
    <t>first_2mm upshift -1.5mm-0.45 airgap 45.59</t>
  </si>
  <si>
    <t>first_2mm upshift -2mm-0.5 airgap 45.59</t>
  </si>
  <si>
    <t>wirecut-0.25 0.45 airgap 45.59</t>
  </si>
  <si>
    <t>first_2mm upshift -0.5 airgap 0.525 scaled 45.52</t>
  </si>
  <si>
    <t>ag</t>
  </si>
  <si>
    <t>l1/2</t>
  </si>
  <si>
    <t>l2/2</t>
  </si>
  <si>
    <t>l3/2</t>
  </si>
  <si>
    <t>magnet length</t>
  </si>
  <si>
    <t>magnet height</t>
  </si>
  <si>
    <t>flux barrier angle</t>
  </si>
  <si>
    <t>angular positions</t>
  </si>
  <si>
    <t>Var of Tav=</t>
  </si>
  <si>
    <t>Var of Tr=</t>
  </si>
  <si>
    <t>Var Tr=</t>
  </si>
  <si>
    <t>Var Tav=</t>
  </si>
  <si>
    <t>H av=</t>
  </si>
  <si>
    <t>H rip=</t>
  </si>
  <si>
    <t>when h1=3</t>
  </si>
  <si>
    <t>when h2=4</t>
  </si>
  <si>
    <t>when h3=5</t>
  </si>
  <si>
    <t>when t1=1</t>
  </si>
  <si>
    <t>when t2=2</t>
  </si>
  <si>
    <t>when t3=2</t>
  </si>
  <si>
    <t>when dl1=12.8</t>
  </si>
  <si>
    <t>when dl2=28.3</t>
  </si>
  <si>
    <t>T av</t>
  </si>
  <si>
    <t>T ripple</t>
  </si>
  <si>
    <t>when l2=3.5</t>
  </si>
  <si>
    <t>when l1=3</t>
  </si>
  <si>
    <t>when AG=0.5</t>
  </si>
  <si>
    <t>when h1=4</t>
  </si>
  <si>
    <t>when h1=5</t>
  </si>
  <si>
    <t>when dl3=40.8</t>
  </si>
  <si>
    <t>when l3=5.5</t>
  </si>
  <si>
    <t>Losses</t>
  </si>
  <si>
    <t>Var of Loss=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</si>
</sst>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1" fillId="6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2" borderId="1" xfId="0" applyFont="1" applyFill="1" applyBorder="1"/>
    <xf numFmtId="0" fontId="1" fillId="7" borderId="1" xfId="0" applyFont="1" applyFill="1" applyBorder="1"/>
    <xf numFmtId="0" fontId="0" fillId="7" borderId="1" xfId="0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0" fillId="8" borderId="1" xfId="0" applyFill="1" applyBorder="1"/>
    <xf numFmtId="0" fontId="1" fillId="11" borderId="1" xfId="0" applyFont="1" applyFill="1" applyBorder="1"/>
    <xf numFmtId="0" fontId="0" fillId="11" borderId="1" xfId="0" applyFill="1" applyBorder="1"/>
    <xf numFmtId="0" fontId="1" fillId="12" borderId="1" xfId="0" applyFont="1" applyFill="1" applyBorder="1"/>
    <xf numFmtId="0" fontId="0" fillId="12" borderId="1" xfId="0" applyFill="1" applyBorder="1"/>
    <xf numFmtId="0" fontId="1" fillId="13" borderId="1" xfId="0" applyFont="1" applyFill="1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Fill="1"/>
    <xf numFmtId="0" fontId="0" fillId="0" borderId="1" xfId="0" applyBorder="1"/>
    <xf numFmtId="0" fontId="0" fillId="10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14" borderId="1" xfId="0" applyFont="1" applyFill="1" applyBorder="1"/>
    <xf numFmtId="0" fontId="0" fillId="15" borderId="1" xfId="0" applyFill="1" applyBorder="1"/>
    <xf numFmtId="0" fontId="1" fillId="15" borderId="1" xfId="0" applyFont="1" applyFill="1" applyBorder="1"/>
    <xf numFmtId="0" fontId="0" fillId="16" borderId="1" xfId="0" applyFill="1" applyBorder="1"/>
    <xf numFmtId="0" fontId="1" fillId="16" borderId="1" xfId="0" applyFont="1" applyFill="1" applyBorder="1"/>
    <xf numFmtId="0" fontId="0" fillId="17" borderId="0" xfId="0" applyFill="1"/>
    <xf numFmtId="0" fontId="0" fillId="17" borderId="2" xfId="0" applyFill="1" applyBorder="1"/>
    <xf numFmtId="0" fontId="1" fillId="17" borderId="1" xfId="0" applyFont="1" applyFill="1" applyBorder="1"/>
    <xf numFmtId="0" fontId="0" fillId="17" borderId="1" xfId="0" applyFill="1" applyBorder="1"/>
    <xf numFmtId="0" fontId="0" fillId="6" borderId="0" xfId="0" applyFill="1"/>
    <xf numFmtId="0" fontId="0" fillId="6" borderId="2" xfId="0" applyFill="1" applyBorder="1"/>
    <xf numFmtId="0" fontId="0" fillId="6" borderId="1" xfId="0" applyFill="1" applyBorder="1"/>
    <xf numFmtId="0" fontId="4" fillId="18" borderId="0" xfId="0" applyFont="1" applyFill="1"/>
    <xf numFmtId="0" fontId="4" fillId="18" borderId="1" xfId="0" applyFont="1" applyFill="1" applyBorder="1"/>
    <xf numFmtId="0" fontId="3" fillId="18" borderId="1" xfId="0" applyFont="1" applyFill="1" applyBorder="1"/>
    <xf numFmtId="0" fontId="4" fillId="18" borderId="0" xfId="0" applyFont="1" applyFill="1" applyAlignment="1">
      <alignment horizontal="left"/>
    </xf>
    <xf numFmtId="0" fontId="4" fillId="18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/>
    </xf>
    <xf numFmtId="0" fontId="4" fillId="18" borderId="0" xfId="0" applyFont="1" applyFill="1" applyAlignment="1">
      <alignment horizontal="center"/>
    </xf>
    <xf numFmtId="0" fontId="4" fillId="18" borderId="0" xfId="0" applyFont="1" applyFill="1" applyBorder="1" applyAlignment="1">
      <alignment horizontal="left"/>
    </xf>
    <xf numFmtId="0" fontId="4" fillId="19" borderId="0" xfId="0" applyFont="1" applyFill="1" applyBorder="1" applyAlignment="1">
      <alignment horizontal="left"/>
    </xf>
    <xf numFmtId="0" fontId="3" fillId="19" borderId="3" xfId="0" applyFont="1" applyFill="1" applyBorder="1" applyAlignment="1">
      <alignment horizontal="left"/>
    </xf>
    <xf numFmtId="0" fontId="4" fillId="19" borderId="3" xfId="0" applyFont="1" applyFill="1" applyBorder="1" applyAlignment="1">
      <alignment horizontal="left"/>
    </xf>
    <xf numFmtId="0" fontId="3" fillId="19" borderId="0" xfId="0" applyFont="1" applyFill="1" applyBorder="1" applyAlignment="1">
      <alignment horizontal="left"/>
    </xf>
    <xf numFmtId="0" fontId="4" fillId="19" borderId="0" xfId="0" applyFont="1" applyFill="1" applyAlignment="1">
      <alignment horizontal="left"/>
    </xf>
    <xf numFmtId="0" fontId="3" fillId="19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0" fontId="4" fillId="18" borderId="4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center"/>
    </xf>
    <xf numFmtId="0" fontId="0" fillId="19" borderId="0" xfId="0" applyFill="1"/>
    <xf numFmtId="0" fontId="1" fillId="19" borderId="1" xfId="0" applyFont="1" applyFill="1" applyBorder="1"/>
    <xf numFmtId="0" fontId="0" fillId="19" borderId="1" xfId="0" applyFill="1" applyBorder="1"/>
    <xf numFmtId="0" fontId="0" fillId="16" borderId="4" xfId="0" applyFill="1" applyBorder="1"/>
    <xf numFmtId="0" fontId="5" fillId="20" borderId="1" xfId="0" applyFont="1" applyFill="1" applyBorder="1"/>
    <xf numFmtId="0" fontId="0" fillId="3" borderId="0" xfId="0" applyFill="1"/>
    <xf numFmtId="0" fontId="4" fillId="18" borderId="0" xfId="0" applyFont="1" applyFill="1" applyBorder="1"/>
    <xf numFmtId="0" fontId="0" fillId="17" borderId="0" xfId="0" applyFill="1" applyBorder="1"/>
    <xf numFmtId="0" fontId="0" fillId="5" borderId="0" xfId="0" applyFill="1"/>
    <xf numFmtId="0" fontId="0" fillId="19" borderId="1" xfId="0" applyFont="1" applyFill="1" applyBorder="1"/>
    <xf numFmtId="0" fontId="0" fillId="18" borderId="0" xfId="0" applyFill="1"/>
    <xf numFmtId="0" fontId="0" fillId="0" borderId="1" xfId="0" applyFill="1" applyBorder="1"/>
    <xf numFmtId="0" fontId="1" fillId="12" borderId="5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2"/>
  <sheetViews>
    <sheetView zoomScale="90" zoomScaleNormal="90" workbookViewId="0">
      <pane ySplit="795" topLeftCell="A121" activePane="bottomLeft"/>
      <selection activeCell="B1" sqref="B1:B1048576"/>
      <selection pane="bottomLeft" activeCell="B3" sqref="B3:B133"/>
    </sheetView>
  </sheetViews>
  <sheetFormatPr defaultRowHeight="15" x14ac:dyDescent="0.25"/>
  <cols>
    <col min="4" max="4" width="4" style="37" customWidth="1"/>
    <col min="5" max="5" width="46.140625" customWidth="1"/>
    <col min="19" max="19" width="4" style="40" customWidth="1"/>
    <col min="20" max="27" width="9.85546875" style="49" customWidth="1"/>
    <col min="28" max="28" width="10.28515625" style="49" customWidth="1"/>
  </cols>
  <sheetData>
    <row r="1" spans="1:28" s="43" customFormat="1" x14ac:dyDescent="0.25">
      <c r="F1" s="43">
        <v>1</v>
      </c>
      <c r="G1" s="43">
        <v>2</v>
      </c>
      <c r="H1" s="43">
        <v>3</v>
      </c>
      <c r="I1" s="43">
        <v>4</v>
      </c>
      <c r="J1" s="43">
        <v>5</v>
      </c>
      <c r="K1" s="43">
        <v>6</v>
      </c>
      <c r="L1" s="43">
        <v>7</v>
      </c>
      <c r="M1" s="43">
        <v>8</v>
      </c>
      <c r="N1" s="43">
        <v>9</v>
      </c>
      <c r="O1" s="43">
        <v>10</v>
      </c>
      <c r="P1" s="43">
        <v>11</v>
      </c>
      <c r="Q1" s="43">
        <v>12</v>
      </c>
      <c r="R1" s="43">
        <v>13</v>
      </c>
      <c r="T1" s="53"/>
      <c r="U1" s="53"/>
      <c r="V1" s="53"/>
      <c r="W1" s="53"/>
      <c r="X1" s="53"/>
      <c r="Y1" s="53"/>
      <c r="Z1" s="53"/>
      <c r="AA1" s="53"/>
      <c r="AB1" s="53"/>
    </row>
    <row r="2" spans="1:28" x14ac:dyDescent="0.25">
      <c r="A2" s="21" t="s">
        <v>163</v>
      </c>
      <c r="B2" s="21" t="s">
        <v>172</v>
      </c>
      <c r="C2" s="21" t="s">
        <v>164</v>
      </c>
      <c r="D2" s="38"/>
      <c r="E2" s="21" t="s">
        <v>0</v>
      </c>
      <c r="F2" s="21" t="s">
        <v>1</v>
      </c>
      <c r="G2" s="21" t="s">
        <v>2</v>
      </c>
      <c r="H2" s="21" t="s">
        <v>3</v>
      </c>
      <c r="I2" s="21" t="s">
        <v>4</v>
      </c>
      <c r="J2" s="21" t="s">
        <v>5</v>
      </c>
      <c r="K2" s="21" t="s">
        <v>6</v>
      </c>
      <c r="L2" s="21" t="s">
        <v>7</v>
      </c>
      <c r="M2" s="21" t="s">
        <v>8</v>
      </c>
      <c r="N2" s="21" t="s">
        <v>9</v>
      </c>
      <c r="O2" s="21" t="s">
        <v>141</v>
      </c>
      <c r="P2" s="21" t="s">
        <v>142</v>
      </c>
      <c r="Q2" s="21" t="s">
        <v>143</v>
      </c>
      <c r="R2" s="21" t="s">
        <v>144</v>
      </c>
      <c r="S2" s="52"/>
      <c r="T2" s="51"/>
      <c r="U2" s="51"/>
      <c r="V2" s="51"/>
      <c r="W2" s="51"/>
      <c r="X2" s="51"/>
      <c r="Y2" s="51"/>
      <c r="Z2" s="51"/>
      <c r="AA2" s="51"/>
      <c r="AB2" s="51"/>
    </row>
    <row r="3" spans="1:28" s="1" customFormat="1" x14ac:dyDescent="0.25">
      <c r="A3" s="1">
        <v>18.664571122439348</v>
      </c>
      <c r="B3" s="1">
        <v>104.69396875617275</v>
      </c>
      <c r="C3" s="1">
        <v>7.3201606598656008</v>
      </c>
      <c r="D3" s="39">
        <v>1</v>
      </c>
      <c r="E3" s="1" t="s">
        <v>10</v>
      </c>
      <c r="F3" s="1">
        <v>3.0255008964900001</v>
      </c>
      <c r="G3" s="1">
        <v>4.25</v>
      </c>
      <c r="H3" s="1">
        <v>5.35</v>
      </c>
      <c r="I3" s="1">
        <v>3.2227707315040002</v>
      </c>
      <c r="J3" s="1">
        <v>1.7125377390809999</v>
      </c>
      <c r="K3" s="1">
        <v>1.4070725620490001</v>
      </c>
      <c r="L3" s="1">
        <v>12.6114</v>
      </c>
      <c r="M3" s="1">
        <v>25.479099999999999</v>
      </c>
      <c r="N3" s="1">
        <v>38.53895</v>
      </c>
      <c r="O3" s="1">
        <v>0.55000000000000004</v>
      </c>
      <c r="P3" s="1">
        <v>2</v>
      </c>
      <c r="Q3" s="1">
        <v>3</v>
      </c>
      <c r="R3" s="1">
        <v>5</v>
      </c>
      <c r="S3" s="42">
        <v>1</v>
      </c>
      <c r="T3" s="46"/>
      <c r="U3" s="46"/>
      <c r="V3" s="46"/>
      <c r="W3" s="46"/>
      <c r="X3" s="46"/>
      <c r="Y3" s="46"/>
      <c r="Z3" s="46"/>
      <c r="AA3" s="46"/>
      <c r="AB3" s="50"/>
    </row>
    <row r="4" spans="1:28" s="1" customFormat="1" x14ac:dyDescent="0.25">
      <c r="A4" s="1">
        <v>15.820380773239293</v>
      </c>
      <c r="B4" s="1">
        <v>107.49162299380782</v>
      </c>
      <c r="C4" s="1">
        <v>7.4829418053650016</v>
      </c>
      <c r="D4" s="39"/>
      <c r="E4" s="1" t="s">
        <v>37</v>
      </c>
      <c r="F4" s="1">
        <v>3.0255008964900001</v>
      </c>
      <c r="G4" s="1">
        <v>4.25</v>
      </c>
      <c r="H4" s="1">
        <v>5.35</v>
      </c>
      <c r="I4" s="1">
        <v>3.2227707315040002</v>
      </c>
      <c r="J4" s="1">
        <v>1.7125377390809999</v>
      </c>
      <c r="K4" s="1">
        <v>1.4070725620490001</v>
      </c>
      <c r="L4" s="1">
        <v>12.6114</v>
      </c>
      <c r="M4" s="1">
        <v>25.479099999999999</v>
      </c>
      <c r="N4" s="1">
        <v>38.53895</v>
      </c>
      <c r="O4" s="1">
        <v>0.54</v>
      </c>
      <c r="P4" s="1">
        <v>2</v>
      </c>
      <c r="Q4" s="1">
        <v>3</v>
      </c>
      <c r="R4" s="1">
        <v>5</v>
      </c>
      <c r="S4" s="42"/>
      <c r="T4" s="46"/>
      <c r="U4" s="46"/>
      <c r="V4" s="46"/>
      <c r="W4" s="46"/>
      <c r="X4" s="46"/>
      <c r="Y4" s="46"/>
      <c r="Z4" s="46"/>
      <c r="AA4" s="46"/>
      <c r="AB4" s="50"/>
    </row>
    <row r="5" spans="1:28" s="1" customFormat="1" x14ac:dyDescent="0.25">
      <c r="A5" s="1">
        <v>21.13277496550306</v>
      </c>
      <c r="B5" s="1">
        <v>107.66535580114527</v>
      </c>
      <c r="C5" s="1">
        <v>7.5863556489997226</v>
      </c>
      <c r="D5" s="39"/>
      <c r="E5" s="1" t="s">
        <v>46</v>
      </c>
      <c r="F5" s="1">
        <v>3.0255008964900001</v>
      </c>
      <c r="G5" s="1">
        <v>4.25</v>
      </c>
      <c r="H5" s="1">
        <v>5.35</v>
      </c>
      <c r="I5" s="1">
        <v>3.2227707315040002</v>
      </c>
      <c r="J5" s="1">
        <v>1.7125377390809999</v>
      </c>
      <c r="K5" s="1">
        <v>1.4070725620490001</v>
      </c>
      <c r="L5" s="1">
        <v>12.6114</v>
      </c>
      <c r="M5" s="1">
        <v>25.479099999999999</v>
      </c>
      <c r="N5" s="1">
        <v>38.53895</v>
      </c>
      <c r="O5" s="1">
        <v>0.53</v>
      </c>
      <c r="P5" s="1">
        <v>2</v>
      </c>
      <c r="Q5" s="1">
        <v>3</v>
      </c>
      <c r="R5" s="1">
        <v>5</v>
      </c>
      <c r="S5" s="42"/>
      <c r="T5" s="46"/>
      <c r="U5" s="46"/>
      <c r="V5" s="46"/>
      <c r="W5" s="46"/>
      <c r="X5" s="46"/>
      <c r="Y5" s="46"/>
      <c r="Z5" s="46"/>
      <c r="AA5" s="46"/>
      <c r="AB5" s="50"/>
    </row>
    <row r="6" spans="1:28" s="1" customFormat="1" x14ac:dyDescent="0.25">
      <c r="A6" s="1">
        <v>8.8008340632530171</v>
      </c>
      <c r="B6" s="1">
        <v>110.07557498868501</v>
      </c>
      <c r="C6" s="1">
        <v>7.7624576634071376</v>
      </c>
      <c r="D6" s="39"/>
      <c r="E6" s="1" t="s">
        <v>57</v>
      </c>
      <c r="F6" s="1">
        <v>3.0255008964900001</v>
      </c>
      <c r="G6" s="1">
        <v>4.25</v>
      </c>
      <c r="H6" s="1">
        <v>5.35</v>
      </c>
      <c r="I6" s="1">
        <v>3.2227707315040002</v>
      </c>
      <c r="J6" s="1">
        <v>1.7125377390809999</v>
      </c>
      <c r="K6" s="1">
        <v>1.4070725620490001</v>
      </c>
      <c r="L6" s="1">
        <v>12.6114</v>
      </c>
      <c r="M6" s="1">
        <v>25.479099999999999</v>
      </c>
      <c r="N6" s="1">
        <v>38.53895</v>
      </c>
      <c r="O6" s="1">
        <v>0.52</v>
      </c>
      <c r="P6" s="1">
        <v>2</v>
      </c>
      <c r="Q6" s="1">
        <v>3</v>
      </c>
      <c r="R6" s="1">
        <v>5</v>
      </c>
      <c r="S6" s="42"/>
      <c r="T6" s="46"/>
      <c r="U6" s="46"/>
      <c r="V6" s="46"/>
      <c r="W6" s="46"/>
      <c r="X6" s="46"/>
      <c r="Y6" s="46"/>
      <c r="Z6" s="46"/>
      <c r="AA6" s="46"/>
      <c r="AB6" s="50"/>
    </row>
    <row r="7" spans="1:28" s="1" customFormat="1" x14ac:dyDescent="0.25">
      <c r="A7" s="1">
        <v>10.378489380831009</v>
      </c>
      <c r="B7" s="1">
        <v>109.5643474322296</v>
      </c>
      <c r="C7" s="1">
        <v>7.8335714271516785</v>
      </c>
      <c r="D7" s="39"/>
      <c r="E7" s="1" t="s">
        <v>80</v>
      </c>
      <c r="F7" s="1">
        <v>3.0255008964900001</v>
      </c>
      <c r="G7" s="1">
        <v>4.1520543193939998</v>
      </c>
      <c r="H7" s="1">
        <v>5.2687129023169996</v>
      </c>
      <c r="I7" s="1">
        <v>3.3142559700760001</v>
      </c>
      <c r="J7" s="1">
        <v>1.746894780161</v>
      </c>
      <c r="K7" s="1">
        <v>1.4346402805309999</v>
      </c>
      <c r="L7" s="1">
        <v>12.6114</v>
      </c>
      <c r="M7" s="1">
        <v>25.479099999999999</v>
      </c>
      <c r="N7" s="1">
        <v>38.53895</v>
      </c>
      <c r="O7" s="1">
        <v>0.51</v>
      </c>
      <c r="P7" s="1">
        <v>2</v>
      </c>
      <c r="Q7" s="1">
        <v>3</v>
      </c>
      <c r="R7" s="1">
        <v>5</v>
      </c>
      <c r="S7" s="42"/>
      <c r="T7" s="46"/>
      <c r="U7" s="46"/>
      <c r="V7" s="46"/>
      <c r="W7" s="46"/>
      <c r="X7" s="46"/>
      <c r="Y7" s="46"/>
      <c r="Z7" s="46"/>
      <c r="AA7" s="46"/>
      <c r="AB7" s="50"/>
    </row>
    <row r="8" spans="1:28" s="1" customFormat="1" x14ac:dyDescent="0.25">
      <c r="A8" s="1">
        <v>15.03735507443997</v>
      </c>
      <c r="B8" s="1">
        <v>112.71394253132951</v>
      </c>
      <c r="C8" s="1">
        <v>8.0189810500651433</v>
      </c>
      <c r="D8" s="39"/>
      <c r="E8" s="1" t="s">
        <v>92</v>
      </c>
      <c r="F8" s="1">
        <v>3.0255008964900001</v>
      </c>
      <c r="G8" s="1">
        <v>4.25</v>
      </c>
      <c r="H8" s="1">
        <v>5.35</v>
      </c>
      <c r="I8" s="1">
        <v>3.2227707315040002</v>
      </c>
      <c r="J8" s="1">
        <v>1.7125377390809999</v>
      </c>
      <c r="K8" s="1">
        <v>1.4070725620490001</v>
      </c>
      <c r="L8" s="1">
        <v>12.6114</v>
      </c>
      <c r="M8" s="1">
        <v>25.479099999999999</v>
      </c>
      <c r="N8" s="1">
        <v>38.53895</v>
      </c>
      <c r="O8" s="1">
        <v>0.5</v>
      </c>
      <c r="P8" s="1">
        <v>2</v>
      </c>
      <c r="Q8" s="1">
        <v>3</v>
      </c>
      <c r="R8" s="1">
        <v>5</v>
      </c>
      <c r="S8" s="42"/>
      <c r="T8" s="46"/>
      <c r="U8" s="46"/>
      <c r="V8" s="46"/>
      <c r="W8" s="46"/>
      <c r="X8" s="46"/>
      <c r="Y8" s="46"/>
      <c r="Z8" s="46"/>
      <c r="AA8" s="46"/>
      <c r="AB8" s="50"/>
    </row>
    <row r="9" spans="1:28" s="1" customFormat="1" x14ac:dyDescent="0.25">
      <c r="A9" s="1">
        <v>11.025162479140597</v>
      </c>
      <c r="B9" s="1">
        <v>111.98080615085316</v>
      </c>
      <c r="C9" s="1">
        <v>8.1002656845530119</v>
      </c>
      <c r="D9" s="39"/>
      <c r="E9" s="1" t="s">
        <v>104</v>
      </c>
      <c r="F9" s="1">
        <v>3.0255008964900001</v>
      </c>
      <c r="G9" s="1">
        <v>4.25</v>
      </c>
      <c r="H9" s="1">
        <v>5.35</v>
      </c>
      <c r="I9" s="1">
        <v>3.2227707315040002</v>
      </c>
      <c r="J9" s="1">
        <v>1.7125377390809999</v>
      </c>
      <c r="K9" s="1">
        <v>1.4070725620490001</v>
      </c>
      <c r="L9" s="1">
        <v>12.6114</v>
      </c>
      <c r="M9" s="1">
        <v>25.479099999999999</v>
      </c>
      <c r="N9" s="1">
        <v>38.53895</v>
      </c>
      <c r="O9" s="1">
        <v>0.49</v>
      </c>
      <c r="P9" s="1">
        <v>2</v>
      </c>
      <c r="Q9" s="1">
        <v>3</v>
      </c>
      <c r="R9" s="1">
        <v>5</v>
      </c>
      <c r="S9" s="42"/>
      <c r="T9" s="46"/>
      <c r="U9" s="46"/>
      <c r="V9" s="46"/>
      <c r="W9" s="46"/>
      <c r="X9" s="46"/>
      <c r="Y9" s="46"/>
      <c r="Z9" s="46"/>
      <c r="AA9" s="46"/>
      <c r="AB9" s="50"/>
    </row>
    <row r="10" spans="1:28" s="1" customFormat="1" x14ac:dyDescent="0.25">
      <c r="A10" s="1">
        <v>12.379256720633428</v>
      </c>
      <c r="B10" s="1">
        <v>115.33640898667248</v>
      </c>
      <c r="C10" s="1">
        <v>8.2757665462169854</v>
      </c>
      <c r="D10" s="39"/>
      <c r="E10" s="1" t="s">
        <v>116</v>
      </c>
      <c r="F10" s="1">
        <v>3.0255008964900001</v>
      </c>
      <c r="G10" s="1">
        <v>4.25</v>
      </c>
      <c r="H10" s="1">
        <v>5.35</v>
      </c>
      <c r="I10" s="1">
        <v>3.2227707315040002</v>
      </c>
      <c r="J10" s="1">
        <v>1.7125377390809999</v>
      </c>
      <c r="K10" s="1">
        <v>1.4070725620490001</v>
      </c>
      <c r="L10" s="1">
        <v>12.6114</v>
      </c>
      <c r="M10" s="1">
        <v>25.479099999999999</v>
      </c>
      <c r="N10" s="1">
        <v>38.53895</v>
      </c>
      <c r="O10" s="1">
        <v>0.48</v>
      </c>
      <c r="P10" s="1">
        <v>2</v>
      </c>
      <c r="Q10" s="1">
        <v>3</v>
      </c>
      <c r="R10" s="1">
        <v>5</v>
      </c>
      <c r="S10" s="42"/>
      <c r="T10" s="46"/>
      <c r="U10" s="46"/>
      <c r="V10" s="46"/>
      <c r="W10" s="46"/>
      <c r="X10" s="46"/>
      <c r="Y10" s="46"/>
      <c r="Z10" s="46"/>
      <c r="AA10" s="46"/>
      <c r="AB10" s="50"/>
    </row>
    <row r="11" spans="1:28" s="1" customFormat="1" x14ac:dyDescent="0.25">
      <c r="A11" s="1">
        <v>14.544861925400657</v>
      </c>
      <c r="B11" s="1">
        <v>115.09753980917759</v>
      </c>
      <c r="C11" s="1">
        <v>8.3502806715398474</v>
      </c>
      <c r="D11" s="39"/>
      <c r="E11" s="1" t="s">
        <v>127</v>
      </c>
      <c r="F11" s="1">
        <v>3.0255008964900001</v>
      </c>
      <c r="G11" s="1">
        <v>4.25</v>
      </c>
      <c r="H11" s="1">
        <v>5.35</v>
      </c>
      <c r="I11" s="1">
        <v>3.2227707315040002</v>
      </c>
      <c r="J11" s="1">
        <v>1.7125377390809999</v>
      </c>
      <c r="K11" s="1">
        <v>1.4070725620490001</v>
      </c>
      <c r="L11" s="1">
        <v>12.6114</v>
      </c>
      <c r="M11" s="1">
        <v>25.479099999999999</v>
      </c>
      <c r="N11" s="1">
        <v>38.53895</v>
      </c>
      <c r="O11" s="1">
        <v>0.47</v>
      </c>
      <c r="P11" s="1">
        <v>2</v>
      </c>
      <c r="Q11" s="1">
        <v>3</v>
      </c>
      <c r="R11" s="1">
        <v>5</v>
      </c>
      <c r="S11" s="42"/>
      <c r="T11" s="46"/>
      <c r="U11" s="46"/>
      <c r="V11" s="46"/>
      <c r="W11" s="46"/>
      <c r="X11" s="46"/>
      <c r="Y11" s="46"/>
      <c r="Z11" s="46"/>
      <c r="AA11" s="46"/>
      <c r="AB11" s="50"/>
    </row>
    <row r="12" spans="1:28" s="1" customFormat="1" x14ac:dyDescent="0.25">
      <c r="A12" s="1">
        <v>17.78666447826815</v>
      </c>
      <c r="B12" s="1">
        <v>118.80208733756784</v>
      </c>
      <c r="C12" s="1">
        <v>8.5107376361784404</v>
      </c>
      <c r="D12" s="39"/>
      <c r="E12" s="1" t="s">
        <v>139</v>
      </c>
      <c r="F12" s="1">
        <v>3.0255008964900001</v>
      </c>
      <c r="G12" s="1">
        <v>4.25</v>
      </c>
      <c r="H12" s="1">
        <v>5.35</v>
      </c>
      <c r="I12" s="1">
        <v>3.2227707315040002</v>
      </c>
      <c r="J12" s="1">
        <v>1.7125377390809999</v>
      </c>
      <c r="K12" s="1">
        <v>1.4070725620490001</v>
      </c>
      <c r="L12" s="1">
        <v>12.6114</v>
      </c>
      <c r="M12" s="1">
        <v>25.479099999999999</v>
      </c>
      <c r="N12" s="1">
        <v>38.53895</v>
      </c>
      <c r="O12" s="1">
        <v>0.46</v>
      </c>
      <c r="P12" s="1">
        <v>2</v>
      </c>
      <c r="Q12" s="1">
        <v>3</v>
      </c>
      <c r="R12" s="1">
        <v>5</v>
      </c>
      <c r="S12" s="42"/>
      <c r="T12" s="46"/>
      <c r="U12" s="46"/>
      <c r="V12" s="46"/>
      <c r="W12" s="46"/>
      <c r="X12" s="46"/>
      <c r="Y12" s="46"/>
      <c r="Z12" s="46"/>
      <c r="AA12" s="46"/>
      <c r="AB12" s="50"/>
    </row>
    <row r="13" spans="1:28" s="1" customFormat="1" x14ac:dyDescent="0.25">
      <c r="A13" s="1">
        <v>18.13017139967252</v>
      </c>
      <c r="B13" s="1">
        <v>117.52118144691897</v>
      </c>
      <c r="C13" s="1">
        <v>8.5780174381388452</v>
      </c>
      <c r="D13" s="39"/>
      <c r="E13" s="1" t="s">
        <v>22</v>
      </c>
      <c r="F13" s="1">
        <v>3.0255008964900001</v>
      </c>
      <c r="G13" s="1">
        <v>4.25</v>
      </c>
      <c r="H13" s="1">
        <v>5.35</v>
      </c>
      <c r="I13" s="1">
        <v>3.2227707315040002</v>
      </c>
      <c r="J13" s="1">
        <v>1.7125377390809999</v>
      </c>
      <c r="K13" s="1">
        <v>1.4070725620490001</v>
      </c>
      <c r="L13" s="1">
        <v>12.6114</v>
      </c>
      <c r="M13" s="1">
        <v>25.479099999999999</v>
      </c>
      <c r="N13" s="1">
        <v>38.53895</v>
      </c>
      <c r="O13" s="1">
        <v>0.45</v>
      </c>
      <c r="P13" s="1">
        <v>2</v>
      </c>
      <c r="Q13" s="1">
        <v>3</v>
      </c>
      <c r="R13" s="1">
        <v>5</v>
      </c>
      <c r="S13" s="42"/>
      <c r="T13" s="46"/>
      <c r="U13" s="46"/>
      <c r="V13" s="46"/>
      <c r="W13" s="46"/>
      <c r="X13" s="46"/>
      <c r="Y13" s="46"/>
      <c r="Z13" s="46"/>
      <c r="AA13" s="46"/>
      <c r="AB13" s="50"/>
    </row>
    <row r="14" spans="1:28" s="3" customFormat="1" x14ac:dyDescent="0.25">
      <c r="A14" s="3">
        <v>23.062316762722961</v>
      </c>
      <c r="B14" s="3">
        <v>101.84280438956556</v>
      </c>
      <c r="C14" s="3">
        <v>7.5809307459229647</v>
      </c>
      <c r="D14" s="39">
        <v>2</v>
      </c>
      <c r="E14" s="3" t="s">
        <v>11</v>
      </c>
      <c r="F14" s="3">
        <v>3.994173672329</v>
      </c>
      <c r="G14" s="3">
        <v>5.2297023090400003</v>
      </c>
      <c r="H14" s="3">
        <v>6.362200008306</v>
      </c>
      <c r="I14" s="3">
        <v>6.528583919231</v>
      </c>
      <c r="J14" s="3">
        <v>3.1332079868379998</v>
      </c>
      <c r="K14" s="3">
        <v>2.437445576664</v>
      </c>
      <c r="L14" s="3">
        <v>10.7643</v>
      </c>
      <c r="M14" s="3">
        <v>24.595199999999998</v>
      </c>
      <c r="N14" s="3">
        <v>37.880499999999998</v>
      </c>
      <c r="O14" s="3">
        <v>0.55000000000000004</v>
      </c>
      <c r="P14" s="21">
        <v>2.754129885962</v>
      </c>
      <c r="Q14" s="21">
        <v>5.101862920476</v>
      </c>
      <c r="R14" s="21">
        <v>7.7854001581579997</v>
      </c>
      <c r="S14" s="42">
        <v>2</v>
      </c>
      <c r="T14" s="46"/>
      <c r="U14" s="46"/>
      <c r="V14" s="46"/>
      <c r="W14" s="46"/>
      <c r="X14" s="46"/>
      <c r="Y14" s="46"/>
      <c r="Z14" s="46"/>
      <c r="AA14" s="46"/>
      <c r="AB14" s="50"/>
    </row>
    <row r="15" spans="1:28" s="3" customFormat="1" x14ac:dyDescent="0.25">
      <c r="A15" s="3">
        <v>23.044669470992176</v>
      </c>
      <c r="B15" s="3">
        <v>104.45733619002888</v>
      </c>
      <c r="C15" s="3">
        <v>7.7245704579693744</v>
      </c>
      <c r="D15" s="39"/>
      <c r="E15" s="3" t="s">
        <v>36</v>
      </c>
      <c r="F15" s="3">
        <v>3.994173672329</v>
      </c>
      <c r="G15" s="3">
        <v>5.2297023090400003</v>
      </c>
      <c r="H15" s="3">
        <v>6.362200008306</v>
      </c>
      <c r="I15" s="3">
        <v>6.528583919231</v>
      </c>
      <c r="J15" s="3">
        <v>3.1332079868379998</v>
      </c>
      <c r="K15" s="3">
        <v>2.437445576664</v>
      </c>
      <c r="L15" s="3">
        <v>10.7643</v>
      </c>
      <c r="M15" s="3">
        <v>24.595199999999998</v>
      </c>
      <c r="N15" s="3">
        <v>37.880499999999998</v>
      </c>
      <c r="O15" s="3">
        <v>0.54</v>
      </c>
      <c r="P15" s="21">
        <v>2.754129885962</v>
      </c>
      <c r="Q15" s="21">
        <v>5.101862920476</v>
      </c>
      <c r="R15" s="21">
        <v>7.7854001581579997</v>
      </c>
      <c r="S15" s="42"/>
      <c r="T15" s="46"/>
      <c r="U15" s="46"/>
      <c r="V15" s="46"/>
      <c r="W15" s="46"/>
      <c r="X15" s="46"/>
      <c r="Y15" s="46"/>
      <c r="Z15" s="46"/>
      <c r="AA15" s="46"/>
      <c r="AB15" s="50"/>
    </row>
    <row r="16" spans="1:28" s="3" customFormat="1" x14ac:dyDescent="0.25">
      <c r="A16" s="3">
        <v>19.866493413533963</v>
      </c>
      <c r="B16" s="3">
        <v>104.32725778788352</v>
      </c>
      <c r="C16" s="3">
        <v>7.8166120593493513</v>
      </c>
      <c r="D16" s="39"/>
      <c r="E16" s="3" t="s">
        <v>47</v>
      </c>
      <c r="F16" s="3">
        <v>3.994173672329</v>
      </c>
      <c r="G16" s="3">
        <v>5.2297023090400003</v>
      </c>
      <c r="H16" s="3">
        <v>6.362200008306</v>
      </c>
      <c r="I16" s="3">
        <v>6.528583919231</v>
      </c>
      <c r="J16" s="3">
        <v>3.1332079868379998</v>
      </c>
      <c r="K16" s="3">
        <v>2.437445576664</v>
      </c>
      <c r="L16" s="3">
        <v>10.7643</v>
      </c>
      <c r="M16" s="3">
        <v>24.595199999999998</v>
      </c>
      <c r="N16" s="3">
        <v>37.880499999999998</v>
      </c>
      <c r="O16" s="3">
        <v>0.53</v>
      </c>
      <c r="P16" s="21">
        <v>2.754129885962</v>
      </c>
      <c r="Q16" s="21">
        <v>5.101862920476</v>
      </c>
      <c r="R16" s="21">
        <v>7.7854001581579997</v>
      </c>
      <c r="S16" s="42"/>
      <c r="T16" s="46"/>
      <c r="U16" s="46"/>
      <c r="V16" s="46"/>
      <c r="W16" s="46"/>
      <c r="X16" s="46"/>
      <c r="Y16" s="46"/>
      <c r="Z16" s="46"/>
      <c r="AA16" s="46"/>
      <c r="AB16" s="50"/>
    </row>
    <row r="17" spans="1:28" s="3" customFormat="1" x14ac:dyDescent="0.25">
      <c r="A17" s="3">
        <v>10.981581327162139</v>
      </c>
      <c r="B17" s="3">
        <v>106.50612130641491</v>
      </c>
      <c r="C17" s="3">
        <v>7.9653545315593153</v>
      </c>
      <c r="D17" s="39"/>
      <c r="E17" s="3" t="s">
        <v>58</v>
      </c>
      <c r="F17" s="3">
        <v>3.994173672329</v>
      </c>
      <c r="G17" s="3">
        <v>5.2297023090400003</v>
      </c>
      <c r="H17" s="3">
        <v>6.362200008306</v>
      </c>
      <c r="I17" s="3">
        <v>6.528583919231</v>
      </c>
      <c r="J17" s="3">
        <v>3.1332079868379998</v>
      </c>
      <c r="K17" s="3">
        <v>2.437445576664</v>
      </c>
      <c r="L17" s="3">
        <v>10.7643</v>
      </c>
      <c r="M17" s="3">
        <v>24.595199999999998</v>
      </c>
      <c r="N17" s="3">
        <v>37.880499999999998</v>
      </c>
      <c r="O17" s="3">
        <v>0.52</v>
      </c>
      <c r="P17" s="21">
        <v>2.754129885962</v>
      </c>
      <c r="Q17" s="21">
        <v>5.101862920476</v>
      </c>
      <c r="R17" s="21">
        <v>7.7854001581579997</v>
      </c>
      <c r="S17" s="42"/>
      <c r="T17" s="46"/>
      <c r="U17" s="46"/>
      <c r="V17" s="46"/>
      <c r="W17" s="46"/>
      <c r="X17" s="46"/>
      <c r="Y17" s="46"/>
      <c r="Z17" s="46"/>
      <c r="AA17" s="46"/>
      <c r="AB17" s="50"/>
    </row>
    <row r="18" spans="1:28" s="3" customFormat="1" x14ac:dyDescent="0.25">
      <c r="A18" s="3">
        <v>16.250042200782698</v>
      </c>
      <c r="B18" s="3">
        <v>106.04022860599139</v>
      </c>
      <c r="C18" s="3">
        <v>8.0371384691273846</v>
      </c>
      <c r="D18" s="39"/>
      <c r="E18" s="3" t="s">
        <v>79</v>
      </c>
      <c r="F18" s="3">
        <v>3.994173672329</v>
      </c>
      <c r="G18" s="3">
        <v>5.2297023090400003</v>
      </c>
      <c r="H18" s="3">
        <v>6.362200008306</v>
      </c>
      <c r="I18" s="3">
        <v>6.528583919231</v>
      </c>
      <c r="J18" s="3">
        <v>3.1332079868379998</v>
      </c>
      <c r="K18" s="3">
        <v>2.437445576664</v>
      </c>
      <c r="L18" s="3">
        <v>10.7643</v>
      </c>
      <c r="M18" s="3">
        <v>24.595199999999998</v>
      </c>
      <c r="N18" s="3">
        <v>37.880499999999998</v>
      </c>
      <c r="O18" s="3">
        <v>0.51</v>
      </c>
      <c r="P18" s="21">
        <v>2.754129885962</v>
      </c>
      <c r="Q18" s="21">
        <v>5.101862920476</v>
      </c>
      <c r="R18" s="21">
        <v>7.7854001581579997</v>
      </c>
      <c r="S18" s="42"/>
      <c r="T18" s="46"/>
      <c r="U18" s="46"/>
      <c r="V18" s="46"/>
      <c r="W18" s="46"/>
      <c r="X18" s="46"/>
      <c r="Y18" s="46"/>
      <c r="Z18" s="46"/>
      <c r="AA18" s="46"/>
      <c r="AB18" s="50"/>
    </row>
    <row r="19" spans="1:28" s="3" customFormat="1" x14ac:dyDescent="0.25">
      <c r="A19" s="3">
        <v>15.975584662936424</v>
      </c>
      <c r="B19" s="3">
        <v>108.74623697946014</v>
      </c>
      <c r="C19" s="3">
        <v>8.1968156002188977</v>
      </c>
      <c r="D19" s="39"/>
      <c r="E19" s="3" t="s">
        <v>91</v>
      </c>
      <c r="F19" s="3">
        <v>3.994173672329</v>
      </c>
      <c r="G19" s="3">
        <v>5.2297023090400003</v>
      </c>
      <c r="H19" s="3">
        <v>6.362200008306</v>
      </c>
      <c r="I19" s="3">
        <v>6.528583919231</v>
      </c>
      <c r="J19" s="3">
        <v>3.1332079868379998</v>
      </c>
      <c r="K19" s="3">
        <v>2.437445576664</v>
      </c>
      <c r="L19" s="3">
        <v>10.7643</v>
      </c>
      <c r="M19" s="3">
        <v>24.595199999999998</v>
      </c>
      <c r="N19" s="3">
        <v>37.880499999999998</v>
      </c>
      <c r="O19" s="3">
        <v>0.5</v>
      </c>
      <c r="P19" s="21">
        <v>2.754129885962</v>
      </c>
      <c r="Q19" s="21">
        <v>5.101862920476</v>
      </c>
      <c r="R19" s="21">
        <v>7.7854001581579997</v>
      </c>
      <c r="S19" s="42"/>
      <c r="T19" s="46"/>
      <c r="U19" s="46"/>
      <c r="V19" s="46"/>
      <c r="W19" s="46"/>
      <c r="X19" s="46"/>
      <c r="Y19" s="46"/>
      <c r="Z19" s="46"/>
      <c r="AA19" s="46"/>
      <c r="AB19" s="50"/>
    </row>
    <row r="20" spans="1:28" s="3" customFormat="1" x14ac:dyDescent="0.25">
      <c r="A20" s="3">
        <v>14.511609546187568</v>
      </c>
      <c r="B20" s="3">
        <v>108.18695677270745</v>
      </c>
      <c r="C20" s="3">
        <v>8.264179184955994</v>
      </c>
      <c r="D20" s="39"/>
      <c r="E20" s="3" t="s">
        <v>103</v>
      </c>
      <c r="F20" s="3">
        <v>3.994173672329</v>
      </c>
      <c r="G20" s="3">
        <v>5.2297023090400003</v>
      </c>
      <c r="H20" s="3">
        <v>6.362200008306</v>
      </c>
      <c r="I20" s="3">
        <v>6.528583919231</v>
      </c>
      <c r="J20" s="3">
        <v>3.1332079868379998</v>
      </c>
      <c r="K20" s="3">
        <v>2.437445576664</v>
      </c>
      <c r="L20" s="3">
        <v>10.7643</v>
      </c>
      <c r="M20" s="3">
        <v>24.595199999999998</v>
      </c>
      <c r="N20" s="3">
        <v>37.880499999999998</v>
      </c>
      <c r="O20" s="3">
        <v>0.49</v>
      </c>
      <c r="P20" s="21">
        <v>2.754129885962</v>
      </c>
      <c r="Q20" s="21">
        <v>5.101862920476</v>
      </c>
      <c r="R20" s="21">
        <v>7.7854001581579997</v>
      </c>
      <c r="S20" s="42"/>
      <c r="T20" s="46"/>
      <c r="U20" s="46"/>
      <c r="V20" s="46"/>
      <c r="W20" s="46"/>
      <c r="X20" s="46"/>
      <c r="Y20" s="46"/>
      <c r="Z20" s="46"/>
      <c r="AA20" s="46"/>
      <c r="AB20" s="50"/>
    </row>
    <row r="21" spans="1:28" s="3" customFormat="1" x14ac:dyDescent="0.25">
      <c r="A21" s="3">
        <v>12.381853015935269</v>
      </c>
      <c r="B21" s="3">
        <v>111.15211255469629</v>
      </c>
      <c r="C21" s="3">
        <v>8.4030736300948501</v>
      </c>
      <c r="D21" s="39"/>
      <c r="E21" s="3" t="s">
        <v>115</v>
      </c>
      <c r="F21" s="3">
        <v>3.994173672329</v>
      </c>
      <c r="G21" s="3">
        <v>5.2297023090400003</v>
      </c>
      <c r="H21" s="3">
        <v>6.362200008306</v>
      </c>
      <c r="I21" s="3">
        <v>6.528583919231</v>
      </c>
      <c r="J21" s="3">
        <v>3.1332079868379998</v>
      </c>
      <c r="K21" s="3">
        <v>2.437445576664</v>
      </c>
      <c r="L21" s="3">
        <v>10.7643</v>
      </c>
      <c r="M21" s="3">
        <v>24.595199999999998</v>
      </c>
      <c r="N21" s="3">
        <v>37.880499999999998</v>
      </c>
      <c r="O21" s="3">
        <v>0.48</v>
      </c>
      <c r="P21" s="21">
        <v>2.754129885962</v>
      </c>
      <c r="Q21" s="21">
        <v>5.101862920476</v>
      </c>
      <c r="R21" s="21">
        <v>7.7854001581579997</v>
      </c>
      <c r="S21" s="42"/>
      <c r="T21" s="46"/>
      <c r="U21" s="46"/>
      <c r="V21" s="46"/>
      <c r="W21" s="46"/>
      <c r="X21" s="46"/>
      <c r="Y21" s="46"/>
      <c r="Z21" s="46"/>
      <c r="AA21" s="46"/>
      <c r="AB21" s="50"/>
    </row>
    <row r="22" spans="1:28" s="3" customFormat="1" x14ac:dyDescent="0.25">
      <c r="A22" s="3">
        <v>19.642029849167461</v>
      </c>
      <c r="B22" s="3">
        <v>114.62940320425773</v>
      </c>
      <c r="C22" s="3">
        <v>8.614487613839664</v>
      </c>
      <c r="D22" s="39"/>
      <c r="E22" s="3" t="s">
        <v>138</v>
      </c>
      <c r="F22" s="3">
        <v>3.994173672329</v>
      </c>
      <c r="G22" s="3">
        <v>5.2297023090400003</v>
      </c>
      <c r="H22" s="3">
        <v>6.362200008306</v>
      </c>
      <c r="I22" s="3">
        <v>6.528583919231</v>
      </c>
      <c r="J22" s="3">
        <v>3.1332079868379998</v>
      </c>
      <c r="K22" s="3">
        <v>2.437445576664</v>
      </c>
      <c r="L22" s="3">
        <v>10.7643</v>
      </c>
      <c r="M22" s="3">
        <v>24.595199999999998</v>
      </c>
      <c r="N22" s="3">
        <v>37.880499999999998</v>
      </c>
      <c r="O22" s="3">
        <v>0.46</v>
      </c>
      <c r="P22" s="21">
        <v>2.754129885962</v>
      </c>
      <c r="Q22" s="21">
        <v>5.101862920476</v>
      </c>
      <c r="R22" s="21">
        <v>7.7854001581579997</v>
      </c>
      <c r="S22" s="42"/>
      <c r="T22" s="46"/>
      <c r="U22" s="46"/>
      <c r="V22" s="46"/>
      <c r="W22" s="46"/>
      <c r="X22" s="46"/>
      <c r="Y22" s="46"/>
      <c r="Z22" s="46"/>
      <c r="AA22" s="46"/>
      <c r="AB22" s="50"/>
    </row>
    <row r="23" spans="1:28" s="3" customFormat="1" x14ac:dyDescent="0.25">
      <c r="A23" s="3">
        <v>27.597373043650009</v>
      </c>
      <c r="B23" s="3">
        <v>113.41947574552538</v>
      </c>
      <c r="C23" s="3">
        <v>8.6810740022176045</v>
      </c>
      <c r="D23" s="39"/>
      <c r="E23" s="3" t="s">
        <v>23</v>
      </c>
      <c r="F23" s="3">
        <v>3.994173672329</v>
      </c>
      <c r="G23" s="3">
        <v>5.2297023090400003</v>
      </c>
      <c r="H23" s="3">
        <v>6.362200008306</v>
      </c>
      <c r="I23" s="3">
        <v>6.528583919231</v>
      </c>
      <c r="J23" s="3">
        <v>3.1332079868379998</v>
      </c>
      <c r="K23" s="3">
        <v>2.437445576664</v>
      </c>
      <c r="L23" s="3">
        <v>10.7643</v>
      </c>
      <c r="M23" s="3">
        <v>24.595199999999998</v>
      </c>
      <c r="N23" s="3">
        <v>37.880499999999998</v>
      </c>
      <c r="O23" s="3">
        <v>0.45</v>
      </c>
      <c r="P23" s="21">
        <v>2.754129885962</v>
      </c>
      <c r="Q23" s="21">
        <v>5.101862920476</v>
      </c>
      <c r="R23" s="21">
        <v>7.7854001581579997</v>
      </c>
      <c r="S23" s="42"/>
      <c r="T23" s="46"/>
      <c r="U23" s="46"/>
      <c r="V23" s="46"/>
      <c r="W23" s="46"/>
      <c r="X23" s="46"/>
      <c r="Y23" s="46"/>
      <c r="Z23" s="46"/>
      <c r="AA23" s="46"/>
      <c r="AB23" s="50"/>
    </row>
    <row r="24" spans="1:28" s="6" customFormat="1" x14ac:dyDescent="0.25">
      <c r="A24" s="6">
        <v>20.874779326965793</v>
      </c>
      <c r="B24" s="6">
        <v>102.99586639643736</v>
      </c>
      <c r="C24" s="6">
        <v>7.6952078929172485</v>
      </c>
      <c r="D24" s="39">
        <v>3</v>
      </c>
      <c r="E24" s="6" t="s">
        <v>12</v>
      </c>
      <c r="F24" s="6">
        <v>3.5257703378170002</v>
      </c>
      <c r="G24" s="6">
        <v>4.7123836068270002</v>
      </c>
      <c r="H24" s="6">
        <v>5.8191171648670004</v>
      </c>
      <c r="I24" s="6">
        <v>5.018518971682</v>
      </c>
      <c r="J24" s="6">
        <v>2.4576134044170002</v>
      </c>
      <c r="K24" s="6">
        <v>1.8878026149210001</v>
      </c>
      <c r="L24" s="6">
        <v>11.50925</v>
      </c>
      <c r="M24" s="6">
        <v>24.947299999999998</v>
      </c>
      <c r="N24" s="6">
        <v>38.119999999999997</v>
      </c>
      <c r="O24" s="6">
        <v>0.55000000000000004</v>
      </c>
      <c r="P24" s="21">
        <v>3.0745801306930001</v>
      </c>
      <c r="Q24" s="21">
        <v>5.144888388599</v>
      </c>
      <c r="R24" s="21">
        <v>8.2939713625499998</v>
      </c>
      <c r="S24" s="42">
        <v>3</v>
      </c>
      <c r="T24" s="46"/>
      <c r="U24" s="46"/>
      <c r="V24" s="46"/>
      <c r="W24" s="46"/>
      <c r="X24" s="46"/>
      <c r="Y24" s="46"/>
      <c r="Z24" s="46"/>
      <c r="AA24" s="46"/>
      <c r="AB24" s="50"/>
    </row>
    <row r="25" spans="1:28" s="6" customFormat="1" x14ac:dyDescent="0.25">
      <c r="A25" s="6">
        <v>18.927239067837341</v>
      </c>
      <c r="B25" s="6">
        <v>105.59241504121066</v>
      </c>
      <c r="C25" s="6">
        <v>7.8264578004182219</v>
      </c>
      <c r="D25" s="39"/>
      <c r="E25" s="6" t="s">
        <v>35</v>
      </c>
      <c r="F25" s="6">
        <v>3.5257703378170002</v>
      </c>
      <c r="G25" s="6">
        <v>4.7123836068270002</v>
      </c>
      <c r="H25" s="6">
        <v>5.8191171648670004</v>
      </c>
      <c r="I25" s="6">
        <v>5.018518971682</v>
      </c>
      <c r="J25" s="6">
        <v>2.4576134044170002</v>
      </c>
      <c r="K25" s="6">
        <v>1.8878026149210001</v>
      </c>
      <c r="L25" s="6">
        <v>11.50925</v>
      </c>
      <c r="M25" s="6">
        <v>24.947299999999998</v>
      </c>
      <c r="N25" s="6">
        <v>38.119999999999997</v>
      </c>
      <c r="O25" s="6">
        <v>0.54</v>
      </c>
      <c r="P25" s="21">
        <v>3.0745801306930001</v>
      </c>
      <c r="Q25" s="21">
        <v>5.144888388599</v>
      </c>
      <c r="R25" s="21">
        <v>8.2939713625499998</v>
      </c>
      <c r="S25" s="42"/>
      <c r="T25" s="46"/>
      <c r="U25" s="46"/>
      <c r="V25" s="46"/>
      <c r="W25" s="46"/>
      <c r="X25" s="46"/>
      <c r="Y25" s="46"/>
      <c r="Z25" s="46"/>
      <c r="AA25" s="46"/>
      <c r="AB25" s="50"/>
    </row>
    <row r="26" spans="1:28" s="6" customFormat="1" x14ac:dyDescent="0.25">
      <c r="A26" s="6">
        <v>18.300859035518926</v>
      </c>
      <c r="B26" s="6">
        <v>105.69762016585378</v>
      </c>
      <c r="C26" s="6">
        <v>7.9425417825891396</v>
      </c>
      <c r="D26" s="39"/>
      <c r="E26" s="6" t="s">
        <v>48</v>
      </c>
      <c r="F26" s="6">
        <v>3.5257703378170002</v>
      </c>
      <c r="G26" s="6">
        <v>4.7123836068270002</v>
      </c>
      <c r="H26" s="6">
        <v>5.8191171648670004</v>
      </c>
      <c r="I26" s="6">
        <v>5.018518971682</v>
      </c>
      <c r="J26" s="6">
        <v>2.4576134044170002</v>
      </c>
      <c r="K26" s="6">
        <v>1.8878026149210001</v>
      </c>
      <c r="L26" s="6">
        <v>11.50925</v>
      </c>
      <c r="M26" s="6">
        <v>24.947299999999998</v>
      </c>
      <c r="N26" s="6">
        <v>38.119999999999997</v>
      </c>
      <c r="O26" s="6">
        <v>0.53</v>
      </c>
      <c r="P26" s="21">
        <v>3.0745801306930001</v>
      </c>
      <c r="Q26" s="21">
        <v>5.144888388599</v>
      </c>
      <c r="R26" s="21">
        <v>8.2939713625499998</v>
      </c>
      <c r="S26" s="42"/>
      <c r="T26" s="46"/>
      <c r="U26" s="46"/>
      <c r="V26" s="46"/>
      <c r="W26" s="46"/>
      <c r="X26" s="46"/>
      <c r="Y26" s="46"/>
      <c r="Z26" s="46"/>
      <c r="AA26" s="46"/>
      <c r="AB26" s="50"/>
    </row>
    <row r="27" spans="1:28" s="6" customFormat="1" x14ac:dyDescent="0.25">
      <c r="A27" s="7">
        <v>9.1320027973260451</v>
      </c>
      <c r="B27" s="6">
        <v>108.06071280591676</v>
      </c>
      <c r="C27" s="6">
        <v>8.1025727284367388</v>
      </c>
      <c r="D27" s="39"/>
      <c r="E27" s="6" t="s">
        <v>59</v>
      </c>
      <c r="F27" s="6">
        <v>3.5257703378170002</v>
      </c>
      <c r="G27" s="6">
        <v>4.7123836068270002</v>
      </c>
      <c r="H27" s="6">
        <v>5.8191171648670004</v>
      </c>
      <c r="I27" s="6">
        <v>5.018518971682</v>
      </c>
      <c r="J27" s="6">
        <v>2.4576134044170002</v>
      </c>
      <c r="K27" s="6">
        <v>1.8878026149210001</v>
      </c>
      <c r="L27" s="6">
        <v>11.50925</v>
      </c>
      <c r="M27" s="6">
        <v>24.947299999999998</v>
      </c>
      <c r="N27" s="6">
        <v>38.119999999999997</v>
      </c>
      <c r="O27" s="6">
        <v>0.52</v>
      </c>
      <c r="P27" s="21">
        <v>3.0745801306930001</v>
      </c>
      <c r="Q27" s="21">
        <v>5.144888388599</v>
      </c>
      <c r="R27" s="21">
        <v>8.2939713625499998</v>
      </c>
      <c r="S27" s="42"/>
      <c r="T27" s="46"/>
      <c r="U27" s="46"/>
      <c r="V27" s="46"/>
      <c r="W27" s="46"/>
      <c r="X27" s="46"/>
      <c r="Y27" s="46"/>
      <c r="Z27" s="46"/>
      <c r="AA27" s="46"/>
      <c r="AB27" s="50"/>
    </row>
    <row r="28" spans="1:28" s="6" customFormat="1" x14ac:dyDescent="0.25">
      <c r="A28" s="6">
        <v>11.055003362640409</v>
      </c>
      <c r="B28" s="6">
        <v>107.5547709193545</v>
      </c>
      <c r="C28" s="6">
        <v>8.1799016879220314</v>
      </c>
      <c r="D28" s="39"/>
      <c r="E28" s="6" t="s">
        <v>78</v>
      </c>
      <c r="F28" s="6">
        <v>3.5257703378170002</v>
      </c>
      <c r="G28" s="6">
        <v>4.7123836068270002</v>
      </c>
      <c r="H28" s="6">
        <v>5.8191171648670004</v>
      </c>
      <c r="I28" s="6">
        <v>5.018518971682</v>
      </c>
      <c r="J28" s="6">
        <v>2.4576134044170002</v>
      </c>
      <c r="K28" s="6">
        <v>1.8878026149210001</v>
      </c>
      <c r="L28" s="6">
        <v>11.50925</v>
      </c>
      <c r="M28" s="6">
        <v>24.947299999999998</v>
      </c>
      <c r="N28" s="6">
        <v>38.119999999999997</v>
      </c>
      <c r="O28" s="6">
        <v>0.51</v>
      </c>
      <c r="P28" s="21">
        <v>3.0745801306930001</v>
      </c>
      <c r="Q28" s="21">
        <v>5.144888388599</v>
      </c>
      <c r="R28" s="21">
        <v>8.2939713625499998</v>
      </c>
      <c r="S28" s="42"/>
      <c r="T28" s="46"/>
      <c r="U28" s="46"/>
      <c r="V28" s="46"/>
      <c r="W28" s="46"/>
      <c r="X28" s="46"/>
      <c r="Y28" s="46"/>
      <c r="Z28" s="46"/>
      <c r="AA28" s="46"/>
      <c r="AB28" s="50"/>
    </row>
    <row r="29" spans="1:28" s="6" customFormat="1" x14ac:dyDescent="0.25">
      <c r="A29" s="6">
        <v>15.069612105083749</v>
      </c>
      <c r="B29" s="6">
        <v>110.51758996346342</v>
      </c>
      <c r="C29" s="6">
        <v>8.351154965353734</v>
      </c>
      <c r="D29" s="39"/>
      <c r="E29" s="6" t="s">
        <v>90</v>
      </c>
      <c r="F29" s="6">
        <v>3.5257703378170002</v>
      </c>
      <c r="G29" s="6">
        <v>4.7123836068270002</v>
      </c>
      <c r="H29" s="6">
        <v>5.8191171648670004</v>
      </c>
      <c r="I29" s="6">
        <v>5.018518971682</v>
      </c>
      <c r="J29" s="6">
        <v>2.4576134044170002</v>
      </c>
      <c r="K29" s="6">
        <v>1.8878026149210001</v>
      </c>
      <c r="L29" s="6">
        <v>11.50925</v>
      </c>
      <c r="M29" s="6">
        <v>24.947299999999998</v>
      </c>
      <c r="N29" s="6">
        <v>38.119999999999997</v>
      </c>
      <c r="O29" s="6">
        <v>0.5</v>
      </c>
      <c r="P29" s="21">
        <v>3.0745801306930001</v>
      </c>
      <c r="Q29" s="21">
        <v>5.144888388599</v>
      </c>
      <c r="R29" s="21">
        <v>8.2939713625499998</v>
      </c>
      <c r="S29" s="42"/>
      <c r="T29" s="46"/>
      <c r="U29" s="46"/>
      <c r="V29" s="46"/>
      <c r="W29" s="46"/>
      <c r="X29" s="46"/>
      <c r="Y29" s="46"/>
      <c r="Z29" s="46"/>
      <c r="AA29" s="46"/>
      <c r="AB29" s="50"/>
    </row>
    <row r="30" spans="1:28" s="6" customFormat="1" x14ac:dyDescent="0.25">
      <c r="A30" s="6">
        <v>12.363811527092505</v>
      </c>
      <c r="B30" s="6">
        <v>109.99864248992164</v>
      </c>
      <c r="C30" s="6">
        <v>8.4274336343099936</v>
      </c>
      <c r="D30" s="39"/>
      <c r="E30" s="6" t="s">
        <v>102</v>
      </c>
      <c r="F30" s="6">
        <v>3.5257703378170002</v>
      </c>
      <c r="G30" s="6">
        <v>4.7123836068270002</v>
      </c>
      <c r="H30" s="6">
        <v>5.8191171648670004</v>
      </c>
      <c r="I30" s="6">
        <v>5.018518971682</v>
      </c>
      <c r="J30" s="6">
        <v>2.4576134044170002</v>
      </c>
      <c r="K30" s="6">
        <v>1.8878026149210001</v>
      </c>
      <c r="L30" s="6">
        <v>11.50925</v>
      </c>
      <c r="M30" s="6">
        <v>24.947299999999998</v>
      </c>
      <c r="N30" s="6">
        <v>38.119999999999997</v>
      </c>
      <c r="O30" s="6">
        <v>0.49</v>
      </c>
      <c r="P30" s="21">
        <v>3.0745801306930001</v>
      </c>
      <c r="Q30" s="21">
        <v>5.144888388599</v>
      </c>
      <c r="R30" s="21">
        <v>8.2939713625499998</v>
      </c>
      <c r="S30" s="42"/>
      <c r="T30" s="46"/>
      <c r="U30" s="46"/>
      <c r="V30" s="46"/>
      <c r="W30" s="46"/>
      <c r="X30" s="46"/>
      <c r="Y30" s="46"/>
      <c r="Z30" s="46"/>
      <c r="AA30" s="46"/>
      <c r="AB30" s="50"/>
    </row>
    <row r="31" spans="1:28" s="6" customFormat="1" x14ac:dyDescent="0.25">
      <c r="A31" s="6">
        <v>10.242948642159099</v>
      </c>
      <c r="B31" s="6">
        <v>112.89949954743845</v>
      </c>
      <c r="C31" s="6">
        <v>8.576150249945794</v>
      </c>
      <c r="D31" s="39"/>
      <c r="E31" s="6" t="s">
        <v>114</v>
      </c>
      <c r="F31" s="6">
        <v>3.5257703378170002</v>
      </c>
      <c r="G31" s="6">
        <v>4.7123836068270002</v>
      </c>
      <c r="H31" s="6">
        <v>5.8191171648670004</v>
      </c>
      <c r="I31" s="6">
        <v>5.018518971682</v>
      </c>
      <c r="J31" s="6">
        <v>2.4576134044170002</v>
      </c>
      <c r="K31" s="6">
        <v>1.8878026149210001</v>
      </c>
      <c r="L31" s="6">
        <v>11.50925</v>
      </c>
      <c r="M31" s="6">
        <v>24.947299999999998</v>
      </c>
      <c r="N31" s="6">
        <v>38.119999999999997</v>
      </c>
      <c r="O31" s="6">
        <v>0.48</v>
      </c>
      <c r="P31" s="21">
        <v>3.0745801306930001</v>
      </c>
      <c r="Q31" s="21">
        <v>5.144888388599</v>
      </c>
      <c r="R31" s="21">
        <v>8.2939713625499998</v>
      </c>
      <c r="S31" s="42"/>
      <c r="T31" s="46"/>
      <c r="U31" s="46"/>
      <c r="V31" s="46"/>
      <c r="W31" s="46"/>
      <c r="X31" s="46"/>
      <c r="Y31" s="46"/>
      <c r="Z31" s="46"/>
      <c r="AA31" s="46"/>
      <c r="AB31" s="50"/>
    </row>
    <row r="32" spans="1:28" s="6" customFormat="1" x14ac:dyDescent="0.25">
      <c r="A32" s="6">
        <v>15.623482119783333</v>
      </c>
      <c r="B32" s="6">
        <v>112.90254505145411</v>
      </c>
      <c r="C32" s="6">
        <v>8.6674855683244374</v>
      </c>
      <c r="D32" s="39"/>
      <c r="E32" s="6" t="s">
        <v>126</v>
      </c>
      <c r="F32" s="6">
        <v>3.5257703378170002</v>
      </c>
      <c r="G32" s="6">
        <v>4.7123836068270002</v>
      </c>
      <c r="H32" s="6">
        <v>5.8191171648670004</v>
      </c>
      <c r="I32" s="6">
        <v>5.018518971682</v>
      </c>
      <c r="J32" s="6">
        <v>2.4576134044170002</v>
      </c>
      <c r="K32" s="6">
        <v>1.8878026149210001</v>
      </c>
      <c r="L32" s="6">
        <v>11.50925</v>
      </c>
      <c r="M32" s="6">
        <v>24.947299999999998</v>
      </c>
      <c r="N32" s="6">
        <v>38.119999999999997</v>
      </c>
      <c r="O32" s="6">
        <v>0.47</v>
      </c>
      <c r="P32" s="21">
        <v>3.0745801306930001</v>
      </c>
      <c r="Q32" s="21">
        <v>5.144888388599</v>
      </c>
      <c r="R32" s="21">
        <v>8.2939713625499998</v>
      </c>
      <c r="S32" s="42"/>
      <c r="T32" s="46"/>
      <c r="U32" s="46"/>
      <c r="V32" s="46"/>
      <c r="W32" s="46"/>
      <c r="X32" s="46"/>
      <c r="Y32" s="46"/>
      <c r="Z32" s="46"/>
      <c r="AA32" s="46"/>
      <c r="AB32" s="50"/>
    </row>
    <row r="33" spans="1:28" s="6" customFormat="1" x14ac:dyDescent="0.25">
      <c r="A33" s="6">
        <v>18.414128432734469</v>
      </c>
      <c r="B33" s="6">
        <v>116.57834001936854</v>
      </c>
      <c r="C33" s="6">
        <v>8.8353150116254646</v>
      </c>
      <c r="D33" s="39"/>
      <c r="E33" s="6" t="s">
        <v>137</v>
      </c>
      <c r="F33" s="6">
        <v>3.5257703378170002</v>
      </c>
      <c r="G33" s="6">
        <v>4.7123836068270002</v>
      </c>
      <c r="H33" s="6">
        <v>5.8191171648670004</v>
      </c>
      <c r="I33" s="6">
        <v>5.018518971682</v>
      </c>
      <c r="J33" s="6">
        <v>2.4576134044170002</v>
      </c>
      <c r="K33" s="6">
        <v>1.8878026149210001</v>
      </c>
      <c r="L33" s="6">
        <v>11.50925</v>
      </c>
      <c r="M33" s="6">
        <v>24.947299999999998</v>
      </c>
      <c r="N33" s="6">
        <v>38.119999999999997</v>
      </c>
      <c r="O33" s="6">
        <v>0.46</v>
      </c>
      <c r="P33" s="21">
        <v>3.0745801306930001</v>
      </c>
      <c r="Q33" s="21">
        <v>5.144888388599</v>
      </c>
      <c r="R33" s="21">
        <v>8.2939713625499998</v>
      </c>
      <c r="S33" s="42"/>
      <c r="T33" s="46"/>
      <c r="U33" s="46"/>
      <c r="V33" s="46"/>
      <c r="W33" s="46"/>
      <c r="X33" s="46"/>
      <c r="Y33" s="46"/>
      <c r="Z33" s="46"/>
      <c r="AA33" s="46"/>
      <c r="AB33" s="50"/>
    </row>
    <row r="34" spans="1:28" s="6" customFormat="1" x14ac:dyDescent="0.25">
      <c r="A34" s="6">
        <v>24.608652690362121</v>
      </c>
      <c r="B34" s="6">
        <v>115.50876796163573</v>
      </c>
      <c r="C34" s="6">
        <v>8.9065761744985945</v>
      </c>
      <c r="D34" s="39"/>
      <c r="E34" s="6" t="s">
        <v>24</v>
      </c>
      <c r="F34" s="6">
        <v>3.5257703378170002</v>
      </c>
      <c r="G34" s="6">
        <v>4.7123836068270002</v>
      </c>
      <c r="H34" s="6">
        <v>5.8191171648670004</v>
      </c>
      <c r="I34" s="6">
        <v>5.018518971682</v>
      </c>
      <c r="J34" s="6">
        <v>2.4576134044170002</v>
      </c>
      <c r="K34" s="6">
        <v>1.8878026149210001</v>
      </c>
      <c r="L34" s="6">
        <v>11.50925</v>
      </c>
      <c r="M34" s="6">
        <v>24.947299999999998</v>
      </c>
      <c r="N34" s="6">
        <v>38.119999999999997</v>
      </c>
      <c r="O34" s="6">
        <v>0.45</v>
      </c>
      <c r="P34" s="21">
        <v>3.0745801306930001</v>
      </c>
      <c r="Q34" s="21">
        <v>5.144888388599</v>
      </c>
      <c r="R34" s="21">
        <v>8.2939713625499998</v>
      </c>
      <c r="S34" s="42"/>
      <c r="T34" s="46"/>
      <c r="U34" s="46"/>
      <c r="V34" s="46"/>
      <c r="W34" s="46"/>
      <c r="X34" s="46"/>
      <c r="Y34" s="46"/>
      <c r="Z34" s="46"/>
      <c r="AA34" s="46"/>
      <c r="AB34" s="50"/>
    </row>
    <row r="35" spans="1:28" s="9" customFormat="1" x14ac:dyDescent="0.25">
      <c r="A35" s="9">
        <v>19.867782900644009</v>
      </c>
      <c r="B35" s="9">
        <v>104.06506910605891</v>
      </c>
      <c r="C35" s="9">
        <v>7.5385399472284949</v>
      </c>
      <c r="D35" s="39">
        <v>4</v>
      </c>
      <c r="E35" s="9" t="s">
        <v>13</v>
      </c>
      <c r="F35" s="9">
        <v>2.9857006152230001</v>
      </c>
      <c r="G35" s="9">
        <v>4.2285279456730001</v>
      </c>
      <c r="H35" s="9">
        <v>5.2030614295079998</v>
      </c>
      <c r="I35" s="9">
        <v>3.3364342019920001</v>
      </c>
      <c r="J35" s="9">
        <v>1.8250154544999999</v>
      </c>
      <c r="K35" s="9">
        <v>1.2479682055050001</v>
      </c>
      <c r="L35" s="9">
        <v>12.3682</v>
      </c>
      <c r="M35" s="9">
        <v>25.148900000000001</v>
      </c>
      <c r="N35" s="9">
        <v>38.285400000000003</v>
      </c>
      <c r="O35" s="9">
        <v>0.55000000000000004</v>
      </c>
      <c r="P35" s="21">
        <v>3</v>
      </c>
      <c r="Q35" s="21">
        <v>4.5079848707689996</v>
      </c>
      <c r="R35" s="21">
        <v>6.6631589840960004</v>
      </c>
      <c r="S35" s="42">
        <v>4</v>
      </c>
      <c r="T35" s="46"/>
      <c r="U35" s="46"/>
      <c r="V35" s="46"/>
      <c r="W35" s="46"/>
      <c r="X35" s="46"/>
      <c r="Y35" s="46"/>
      <c r="Z35" s="46"/>
      <c r="AA35" s="46"/>
      <c r="AB35" s="50"/>
    </row>
    <row r="36" spans="1:28" s="9" customFormat="1" x14ac:dyDescent="0.25">
      <c r="A36" s="9">
        <v>15.57700532747471</v>
      </c>
      <c r="B36" s="9">
        <v>107.02418594498036</v>
      </c>
      <c r="C36" s="9">
        <v>7.7185025640466609</v>
      </c>
      <c r="D36" s="39"/>
      <c r="E36" s="9" t="s">
        <v>34</v>
      </c>
      <c r="F36" s="9">
        <v>2.9857006152230001</v>
      </c>
      <c r="G36" s="9">
        <v>4.2285279456730001</v>
      </c>
      <c r="H36" s="9">
        <v>5.2030614295079998</v>
      </c>
      <c r="I36" s="9">
        <v>3.3364342019920001</v>
      </c>
      <c r="J36" s="9">
        <v>1.8250154544999999</v>
      </c>
      <c r="K36" s="9">
        <v>1.2479682055050001</v>
      </c>
      <c r="L36" s="9">
        <v>12.3682</v>
      </c>
      <c r="M36" s="9">
        <v>25.148900000000001</v>
      </c>
      <c r="N36" s="9">
        <v>38.285400000000003</v>
      </c>
      <c r="O36" s="9">
        <v>0.54</v>
      </c>
      <c r="P36" s="21">
        <v>3</v>
      </c>
      <c r="Q36" s="21">
        <v>4.5079848707689996</v>
      </c>
      <c r="R36" s="21">
        <v>6.6631589840960004</v>
      </c>
      <c r="S36" s="42"/>
      <c r="T36" s="46"/>
      <c r="U36" s="46"/>
      <c r="V36" s="46"/>
      <c r="W36" s="46"/>
      <c r="X36" s="46"/>
      <c r="Y36" s="46"/>
      <c r="Z36" s="46"/>
      <c r="AA36" s="46"/>
      <c r="AB36" s="50"/>
    </row>
    <row r="37" spans="1:28" s="9" customFormat="1" x14ac:dyDescent="0.25">
      <c r="A37" s="9">
        <v>20.143359642814541</v>
      </c>
      <c r="B37" s="9">
        <v>106.9873189673356</v>
      </c>
      <c r="C37" s="9">
        <v>7.8226832363286807</v>
      </c>
      <c r="D37" s="39"/>
      <c r="E37" s="9" t="s">
        <v>49</v>
      </c>
      <c r="F37" s="9">
        <v>2.9857006152230001</v>
      </c>
      <c r="G37" s="9">
        <v>4.2285279456730001</v>
      </c>
      <c r="H37" s="9">
        <v>5.2030614295079998</v>
      </c>
      <c r="I37" s="9">
        <v>3.3364342019920001</v>
      </c>
      <c r="J37" s="9">
        <v>1.8250154544999999</v>
      </c>
      <c r="K37" s="9">
        <v>1.2479682055050001</v>
      </c>
      <c r="L37" s="9">
        <v>12.3682</v>
      </c>
      <c r="M37" s="9">
        <v>25.148900000000001</v>
      </c>
      <c r="N37" s="9">
        <v>38.285400000000003</v>
      </c>
      <c r="O37" s="9">
        <v>0.53</v>
      </c>
      <c r="P37" s="21">
        <v>3</v>
      </c>
      <c r="Q37" s="21">
        <v>4.5079848707689996</v>
      </c>
      <c r="R37" s="21">
        <v>6.6631589840960004</v>
      </c>
      <c r="S37" s="42"/>
      <c r="T37" s="46"/>
      <c r="U37" s="46"/>
      <c r="V37" s="46"/>
      <c r="W37" s="46"/>
      <c r="X37" s="46"/>
      <c r="Y37" s="46"/>
      <c r="Z37" s="46"/>
      <c r="AA37" s="46"/>
      <c r="AB37" s="50"/>
    </row>
    <row r="38" spans="1:28" s="9" customFormat="1" x14ac:dyDescent="0.25">
      <c r="A38" s="9">
        <v>7.9364726370627876</v>
      </c>
      <c r="B38" s="9">
        <v>109.37180592611286</v>
      </c>
      <c r="C38" s="9">
        <v>8.0018964640655881</v>
      </c>
      <c r="D38" s="39"/>
      <c r="E38" s="9" t="s">
        <v>60</v>
      </c>
      <c r="F38" s="9">
        <v>2.9857006152230001</v>
      </c>
      <c r="G38" s="9">
        <v>4.2285279456730001</v>
      </c>
      <c r="H38" s="9">
        <v>5.2030614295079998</v>
      </c>
      <c r="I38" s="9">
        <v>3.3364342019920001</v>
      </c>
      <c r="J38" s="9">
        <v>1.8250154544999999</v>
      </c>
      <c r="K38" s="9">
        <v>1.2479682055050001</v>
      </c>
      <c r="L38" s="9">
        <v>12.3682</v>
      </c>
      <c r="M38" s="9">
        <v>25.148900000000001</v>
      </c>
      <c r="N38" s="9">
        <v>38.285400000000003</v>
      </c>
      <c r="O38" s="9">
        <v>0.52</v>
      </c>
      <c r="P38" s="21">
        <v>3</v>
      </c>
      <c r="Q38" s="21">
        <v>4.5079848707689996</v>
      </c>
      <c r="R38" s="21">
        <v>6.6631589840960004</v>
      </c>
      <c r="S38" s="42"/>
      <c r="T38" s="46"/>
      <c r="U38" s="46"/>
      <c r="V38" s="46"/>
      <c r="W38" s="46"/>
      <c r="X38" s="46"/>
      <c r="Y38" s="46"/>
      <c r="Z38" s="46"/>
      <c r="AA38" s="46"/>
      <c r="AB38" s="50"/>
    </row>
    <row r="39" spans="1:28" s="9" customFormat="1" x14ac:dyDescent="0.25">
      <c r="A39" s="9">
        <v>10.32602133737733</v>
      </c>
      <c r="B39" s="9">
        <v>109.07995790511029</v>
      </c>
      <c r="C39" s="9">
        <v>8.0675869742387682</v>
      </c>
      <c r="D39" s="39"/>
      <c r="E39" s="9" t="s">
        <v>77</v>
      </c>
      <c r="F39" s="9">
        <v>2.9857006152230001</v>
      </c>
      <c r="G39" s="9">
        <v>4.2285279456730001</v>
      </c>
      <c r="H39" s="9">
        <v>5.2030614295079998</v>
      </c>
      <c r="I39" s="9">
        <v>3.3364342019920001</v>
      </c>
      <c r="J39" s="9">
        <v>1.8250154544999999</v>
      </c>
      <c r="K39" s="9">
        <v>1.2479682055050001</v>
      </c>
      <c r="L39" s="9">
        <v>12.3682</v>
      </c>
      <c r="M39" s="9">
        <v>25.148900000000001</v>
      </c>
      <c r="N39" s="9">
        <v>38.285400000000003</v>
      </c>
      <c r="O39" s="9">
        <v>0.52</v>
      </c>
      <c r="P39" s="21">
        <v>3</v>
      </c>
      <c r="Q39" s="21">
        <v>4.5079848707689996</v>
      </c>
      <c r="R39" s="21">
        <v>6.6631589840960004</v>
      </c>
      <c r="S39" s="42"/>
      <c r="T39" s="46"/>
      <c r="U39" s="46"/>
      <c r="V39" s="46"/>
      <c r="W39" s="46"/>
      <c r="X39" s="46"/>
      <c r="Y39" s="46"/>
      <c r="Z39" s="46"/>
      <c r="AA39" s="46"/>
      <c r="AB39" s="50"/>
    </row>
    <row r="40" spans="1:28" s="9" customFormat="1" x14ac:dyDescent="0.25">
      <c r="A40" s="9">
        <v>15.214165021049251</v>
      </c>
      <c r="B40" s="9">
        <v>112.03957522711089</v>
      </c>
      <c r="C40" s="9">
        <v>8.2595472044658784</v>
      </c>
      <c r="D40" s="39"/>
      <c r="E40" s="9" t="s">
        <v>89</v>
      </c>
      <c r="F40" s="9">
        <v>2.9857006152230001</v>
      </c>
      <c r="G40" s="9">
        <v>4.2285279456730001</v>
      </c>
      <c r="H40" s="9">
        <v>5.2030614295079998</v>
      </c>
      <c r="I40" s="9">
        <v>3.3364342019920001</v>
      </c>
      <c r="J40" s="9">
        <v>1.8250154544999999</v>
      </c>
      <c r="K40" s="9">
        <v>1.2479682055050001</v>
      </c>
      <c r="L40" s="9">
        <v>12.3682</v>
      </c>
      <c r="M40" s="9">
        <v>25.148900000000001</v>
      </c>
      <c r="N40" s="9">
        <v>38.285400000000003</v>
      </c>
      <c r="O40" s="9">
        <v>0.5</v>
      </c>
      <c r="P40" s="21">
        <v>3</v>
      </c>
      <c r="Q40" s="21">
        <v>4.5079848707689996</v>
      </c>
      <c r="R40" s="21">
        <v>6.6631589840960004</v>
      </c>
      <c r="S40" s="42"/>
      <c r="T40" s="46"/>
      <c r="U40" s="46"/>
      <c r="V40" s="46"/>
      <c r="W40" s="46"/>
      <c r="X40" s="46"/>
      <c r="Y40" s="46"/>
      <c r="Z40" s="46"/>
      <c r="AA40" s="46"/>
      <c r="AB40" s="50"/>
    </row>
    <row r="41" spans="1:28" s="9" customFormat="1" x14ac:dyDescent="0.25">
      <c r="A41" s="9">
        <v>13.084288218332091</v>
      </c>
      <c r="B41" s="9">
        <v>111.4249771034882</v>
      </c>
      <c r="C41" s="9">
        <v>8.3471956619171994</v>
      </c>
      <c r="D41" s="39"/>
      <c r="E41" s="9" t="s">
        <v>101</v>
      </c>
      <c r="F41" s="9">
        <v>2.9857006152230001</v>
      </c>
      <c r="G41" s="9">
        <v>4.2285279456730001</v>
      </c>
      <c r="H41" s="9">
        <v>5.2030614295079998</v>
      </c>
      <c r="I41" s="9">
        <v>3.3364342019920001</v>
      </c>
      <c r="J41" s="9">
        <v>1.8250154544999999</v>
      </c>
      <c r="K41" s="9">
        <v>1.2479682055050001</v>
      </c>
      <c r="L41" s="9">
        <v>12.3682</v>
      </c>
      <c r="M41" s="9">
        <v>25.148900000000001</v>
      </c>
      <c r="N41" s="9">
        <v>38.285400000000003</v>
      </c>
      <c r="O41" s="9">
        <v>0.49</v>
      </c>
      <c r="P41" s="21">
        <v>3</v>
      </c>
      <c r="Q41" s="21">
        <v>4.5079848707689996</v>
      </c>
      <c r="R41" s="21">
        <v>6.6631589840960004</v>
      </c>
      <c r="S41" s="42"/>
      <c r="T41" s="46"/>
      <c r="U41" s="46"/>
      <c r="V41" s="46"/>
      <c r="W41" s="46"/>
      <c r="X41" s="46"/>
      <c r="Y41" s="46"/>
      <c r="Z41" s="46"/>
      <c r="AA41" s="46"/>
      <c r="AB41" s="50"/>
    </row>
    <row r="42" spans="1:28" s="9" customFormat="1" x14ac:dyDescent="0.25">
      <c r="A42" s="9">
        <v>8.0211288756834502</v>
      </c>
      <c r="B42" s="9">
        <v>117.44532217243317</v>
      </c>
      <c r="C42" s="9">
        <v>8.8586024742742424</v>
      </c>
      <c r="D42" s="39"/>
      <c r="E42" s="9" t="s">
        <v>113</v>
      </c>
      <c r="F42" s="9">
        <v>2.9857006152230001</v>
      </c>
      <c r="G42" s="9">
        <v>4.2285279456730001</v>
      </c>
      <c r="H42" s="9">
        <v>5.2030614295079998</v>
      </c>
      <c r="I42" s="9">
        <v>3.3364342019920001</v>
      </c>
      <c r="J42" s="9">
        <v>1.8250154544999999</v>
      </c>
      <c r="K42" s="9">
        <v>1.2479682055050001</v>
      </c>
      <c r="L42" s="9">
        <v>12.3682</v>
      </c>
      <c r="M42" s="9">
        <v>25.148900000000001</v>
      </c>
      <c r="N42" s="9">
        <v>38.285400000000003</v>
      </c>
      <c r="O42" s="9">
        <v>0.48</v>
      </c>
      <c r="P42" s="21">
        <v>3</v>
      </c>
      <c r="Q42" s="21">
        <v>4.5079848707689996</v>
      </c>
      <c r="R42" s="21">
        <v>6.6631589840960004</v>
      </c>
      <c r="S42" s="42"/>
      <c r="T42" s="46"/>
      <c r="U42" s="46"/>
      <c r="V42" s="46"/>
      <c r="W42" s="46"/>
      <c r="X42" s="46"/>
      <c r="Y42" s="46"/>
      <c r="Z42" s="46"/>
      <c r="AA42" s="46"/>
      <c r="AB42" s="50"/>
    </row>
    <row r="43" spans="1:28" s="9" customFormat="1" x14ac:dyDescent="0.25">
      <c r="A43" s="9">
        <v>8.0652416241453189</v>
      </c>
      <c r="B43" s="9">
        <v>118.41918353539606</v>
      </c>
      <c r="C43" s="9">
        <v>8.963507065486322</v>
      </c>
      <c r="D43" s="39"/>
      <c r="E43" s="9" t="s">
        <v>125</v>
      </c>
      <c r="F43" s="9">
        <v>2.9857006152230001</v>
      </c>
      <c r="G43" s="9">
        <v>4.2285279456730001</v>
      </c>
      <c r="H43" s="9">
        <v>5.2030614295079998</v>
      </c>
      <c r="I43" s="9">
        <v>3.3364342019920001</v>
      </c>
      <c r="J43" s="9">
        <v>1.8250154544999999</v>
      </c>
      <c r="K43" s="9">
        <v>1.2479682055050001</v>
      </c>
      <c r="L43" s="9">
        <v>12.3682</v>
      </c>
      <c r="M43" s="9">
        <v>25.148900000000001</v>
      </c>
      <c r="N43" s="9">
        <v>38.285400000000003</v>
      </c>
      <c r="O43" s="9">
        <v>0.47</v>
      </c>
      <c r="P43" s="21">
        <v>3</v>
      </c>
      <c r="Q43" s="21">
        <v>4.5079848707689996</v>
      </c>
      <c r="R43" s="21">
        <v>6.6631589840960004</v>
      </c>
      <c r="S43" s="42"/>
      <c r="T43" s="46"/>
      <c r="U43" s="46"/>
      <c r="V43" s="46"/>
      <c r="W43" s="46"/>
      <c r="X43" s="46"/>
      <c r="Y43" s="46"/>
      <c r="Z43" s="46"/>
      <c r="AA43" s="46"/>
      <c r="AB43" s="50"/>
    </row>
    <row r="44" spans="1:28" s="9" customFormat="1" x14ac:dyDescent="0.25">
      <c r="A44" s="9">
        <v>19.123308145442401</v>
      </c>
      <c r="B44" s="9">
        <v>118.50117382842689</v>
      </c>
      <c r="C44" s="9">
        <v>8.781530908773421</v>
      </c>
      <c r="D44" s="39"/>
      <c r="E44" s="9" t="s">
        <v>136</v>
      </c>
      <c r="F44" s="9">
        <v>2.9857006152230001</v>
      </c>
      <c r="G44" s="9">
        <v>4.2285279456730001</v>
      </c>
      <c r="H44" s="9">
        <v>5.2030614295079998</v>
      </c>
      <c r="I44" s="9">
        <v>3.3364342019920001</v>
      </c>
      <c r="J44" s="9">
        <v>1.8250154544999999</v>
      </c>
      <c r="K44" s="9">
        <v>1.2479682055050001</v>
      </c>
      <c r="L44" s="9">
        <v>12.3682</v>
      </c>
      <c r="M44" s="9">
        <v>25.148900000000001</v>
      </c>
      <c r="N44" s="9">
        <v>38.285400000000003</v>
      </c>
      <c r="O44" s="9">
        <v>0.46</v>
      </c>
      <c r="P44" s="21">
        <v>3</v>
      </c>
      <c r="Q44" s="21">
        <v>4.5079848707689996</v>
      </c>
      <c r="R44" s="21">
        <v>6.6631589840960004</v>
      </c>
      <c r="S44" s="42"/>
      <c r="T44" s="46"/>
      <c r="U44" s="46"/>
      <c r="V44" s="46"/>
      <c r="W44" s="46"/>
      <c r="X44" s="46"/>
      <c r="Y44" s="46"/>
      <c r="Z44" s="46"/>
      <c r="AA44" s="46"/>
      <c r="AB44" s="50"/>
    </row>
    <row r="45" spans="1:28" s="9" customFormat="1" x14ac:dyDescent="0.25">
      <c r="A45" s="9">
        <v>17.651532541412564</v>
      </c>
      <c r="B45" s="9">
        <v>117.37925292528489</v>
      </c>
      <c r="C45" s="9">
        <v>8.8519530453717721</v>
      </c>
      <c r="D45" s="39"/>
      <c r="E45" s="9" t="s">
        <v>25</v>
      </c>
      <c r="F45" s="9">
        <v>2.9857006152230001</v>
      </c>
      <c r="G45" s="9">
        <v>4.2285279456730001</v>
      </c>
      <c r="H45" s="9">
        <v>5.2030614295079998</v>
      </c>
      <c r="I45" s="9">
        <v>3.3364342019920001</v>
      </c>
      <c r="J45" s="9">
        <v>1.8250154544999999</v>
      </c>
      <c r="K45" s="9">
        <v>1.2479682055050001</v>
      </c>
      <c r="L45" s="9">
        <v>12.3682</v>
      </c>
      <c r="M45" s="9">
        <v>25.148900000000001</v>
      </c>
      <c r="N45" s="9">
        <v>38.285400000000003</v>
      </c>
      <c r="O45" s="9">
        <v>0.45</v>
      </c>
      <c r="P45" s="21">
        <v>3</v>
      </c>
      <c r="Q45" s="21">
        <v>4.5079848707689996</v>
      </c>
      <c r="R45" s="21">
        <v>6.6631589840960004</v>
      </c>
      <c r="S45" s="42"/>
      <c r="T45" s="46"/>
      <c r="U45" s="46"/>
      <c r="V45" s="46"/>
      <c r="W45" s="46"/>
      <c r="X45" s="46"/>
      <c r="Y45" s="46"/>
      <c r="Z45" s="46"/>
      <c r="AA45" s="46"/>
      <c r="AB45" s="50"/>
    </row>
    <row r="46" spans="1:28" s="8" customFormat="1" x14ac:dyDescent="0.25">
      <c r="A46" s="8">
        <v>18.615438775545666</v>
      </c>
      <c r="B46" s="8">
        <v>104.8405791304497</v>
      </c>
      <c r="C46" s="8">
        <v>7.3135111902312522</v>
      </c>
      <c r="D46" s="39">
        <v>5</v>
      </c>
      <c r="E46" s="8" t="s">
        <v>14</v>
      </c>
      <c r="F46" s="8">
        <v>3.0039934430209998</v>
      </c>
      <c r="G46" s="8">
        <v>4.200628852715</v>
      </c>
      <c r="H46" s="8">
        <v>5.2409949914979999</v>
      </c>
      <c r="I46" s="8">
        <v>3.2534544856849998</v>
      </c>
      <c r="J46" s="8">
        <v>1.8004451990699999</v>
      </c>
      <c r="K46" s="8">
        <v>1.3252510931170001</v>
      </c>
      <c r="L46" s="8">
        <v>12.42675</v>
      </c>
      <c r="M46" s="8">
        <v>25.3537</v>
      </c>
      <c r="N46" s="8">
        <v>38.516550000000002</v>
      </c>
      <c r="O46" s="8">
        <v>0.55000000000000004</v>
      </c>
      <c r="P46" s="8">
        <v>2</v>
      </c>
      <c r="Q46" s="1">
        <v>3</v>
      </c>
      <c r="R46" s="8">
        <v>5</v>
      </c>
      <c r="S46" s="42">
        <v>5</v>
      </c>
      <c r="T46" s="46"/>
      <c r="U46" s="46"/>
      <c r="V46" s="46"/>
      <c r="W46" s="46"/>
      <c r="X46" s="46"/>
      <c r="Y46" s="46"/>
      <c r="Z46" s="46"/>
      <c r="AA46" s="46"/>
      <c r="AB46" s="50"/>
    </row>
    <row r="47" spans="1:28" s="8" customFormat="1" x14ac:dyDescent="0.25">
      <c r="A47" s="8">
        <v>16.212840733526843</v>
      </c>
      <c r="B47" s="8">
        <v>107.59726330962292</v>
      </c>
      <c r="C47" s="8">
        <v>7.4735954597984176</v>
      </c>
      <c r="D47" s="39"/>
      <c r="E47" s="8" t="s">
        <v>45</v>
      </c>
      <c r="F47" s="8">
        <v>3.0039934430209998</v>
      </c>
      <c r="G47" s="8">
        <v>4.200628852715</v>
      </c>
      <c r="H47" s="8">
        <v>5.2409949914979999</v>
      </c>
      <c r="I47" s="8">
        <v>3.2534544856849998</v>
      </c>
      <c r="J47" s="8">
        <v>1.8004451990699999</v>
      </c>
      <c r="K47" s="8">
        <v>1.3252510931170001</v>
      </c>
      <c r="L47" s="8">
        <v>12.42675</v>
      </c>
      <c r="M47" s="8">
        <v>25.3537</v>
      </c>
      <c r="N47" s="8">
        <v>38.516550000000002</v>
      </c>
      <c r="O47" s="8">
        <v>0.54</v>
      </c>
      <c r="P47" s="8">
        <v>2</v>
      </c>
      <c r="Q47" s="1">
        <v>3</v>
      </c>
      <c r="R47" s="8">
        <v>5</v>
      </c>
      <c r="S47" s="42"/>
      <c r="T47" s="46"/>
      <c r="U47" s="46"/>
      <c r="V47" s="46"/>
      <c r="W47" s="46"/>
      <c r="X47" s="46"/>
      <c r="Y47" s="46"/>
      <c r="Z47" s="46"/>
      <c r="AA47" s="46"/>
      <c r="AB47" s="50"/>
    </row>
    <row r="48" spans="1:28" s="8" customFormat="1" x14ac:dyDescent="0.25">
      <c r="A48" s="8">
        <v>21.495767503039897</v>
      </c>
      <c r="B48" s="8">
        <v>107.7441234060131</v>
      </c>
      <c r="C48" s="11">
        <v>7.5853290389980854</v>
      </c>
      <c r="D48" s="38"/>
      <c r="E48" s="8" t="s">
        <v>140</v>
      </c>
      <c r="F48" s="8">
        <v>3.0039934430209998</v>
      </c>
      <c r="G48" s="8">
        <v>4.200628852715</v>
      </c>
      <c r="H48" s="8">
        <v>5.2409949914979999</v>
      </c>
      <c r="I48" s="8">
        <v>3.2534544856849998</v>
      </c>
      <c r="J48" s="8">
        <v>1.8004451990699999</v>
      </c>
      <c r="K48" s="8">
        <v>1.3252510931170001</v>
      </c>
      <c r="L48" s="8">
        <v>12.42675</v>
      </c>
      <c r="M48" s="8">
        <v>25.3537</v>
      </c>
      <c r="N48" s="8">
        <v>38.516550000000002</v>
      </c>
      <c r="O48" s="8">
        <v>0.53</v>
      </c>
      <c r="P48" s="8">
        <v>2</v>
      </c>
      <c r="Q48" s="1">
        <v>3</v>
      </c>
      <c r="R48" s="8">
        <v>5</v>
      </c>
      <c r="S48" s="41"/>
      <c r="T48" s="47"/>
      <c r="U48" s="47"/>
      <c r="V48" s="47"/>
      <c r="W48" s="47"/>
      <c r="X48" s="47"/>
      <c r="Y48" s="47"/>
      <c r="Z48" s="47"/>
      <c r="AA48" s="47"/>
      <c r="AB48" s="51"/>
    </row>
    <row r="49" spans="1:28" s="8" customFormat="1" x14ac:dyDescent="0.25">
      <c r="A49" s="8">
        <v>8.5978722982772684</v>
      </c>
      <c r="B49" s="8">
        <v>110.14239902015402</v>
      </c>
      <c r="C49" s="8">
        <v>7.7617744762114427</v>
      </c>
      <c r="D49" s="39"/>
      <c r="E49" s="8" t="s">
        <v>61</v>
      </c>
      <c r="F49" s="8">
        <v>3.0039934430209998</v>
      </c>
      <c r="G49" s="8">
        <v>4.200628852715</v>
      </c>
      <c r="H49" s="8">
        <v>5.2409949914979999</v>
      </c>
      <c r="I49" s="8">
        <v>3.2534544856849998</v>
      </c>
      <c r="J49" s="8">
        <v>1.8004451990699999</v>
      </c>
      <c r="K49" s="8">
        <v>1.3252510931170001</v>
      </c>
      <c r="L49" s="8">
        <v>12.42675</v>
      </c>
      <c r="M49" s="8">
        <v>25.3537</v>
      </c>
      <c r="N49" s="8">
        <v>38.516550000000002</v>
      </c>
      <c r="O49" s="8">
        <v>0.52</v>
      </c>
      <c r="P49" s="8">
        <v>2</v>
      </c>
      <c r="Q49" s="1">
        <v>3</v>
      </c>
      <c r="R49" s="8">
        <v>5</v>
      </c>
      <c r="S49" s="42"/>
      <c r="T49" s="46"/>
      <c r="U49" s="46"/>
      <c r="V49" s="46"/>
      <c r="W49" s="46"/>
      <c r="X49" s="46"/>
      <c r="Y49" s="46"/>
      <c r="Z49" s="46"/>
      <c r="AA49" s="46"/>
      <c r="AB49" s="50"/>
    </row>
    <row r="50" spans="1:28" s="8" customFormat="1" x14ac:dyDescent="0.25">
      <c r="A50" s="8">
        <v>10.394081695378379</v>
      </c>
      <c r="B50" s="8">
        <v>109.68400716126077</v>
      </c>
      <c r="C50" s="8">
        <v>7.8355014375627592</v>
      </c>
      <c r="D50" s="39"/>
      <c r="E50" s="8" t="s">
        <v>76</v>
      </c>
      <c r="F50" s="8">
        <v>3.0039934430209998</v>
      </c>
      <c r="G50" s="8">
        <v>4.200628852715</v>
      </c>
      <c r="H50" s="8">
        <v>5.2409949914979999</v>
      </c>
      <c r="I50" s="8">
        <v>3.2534544856849998</v>
      </c>
      <c r="J50" s="8">
        <v>1.8004451990699999</v>
      </c>
      <c r="K50" s="8">
        <v>1.3252510931170001</v>
      </c>
      <c r="L50" s="8">
        <v>12.42675</v>
      </c>
      <c r="M50" s="8">
        <v>25.3537</v>
      </c>
      <c r="N50" s="8">
        <v>38.516550000000002</v>
      </c>
      <c r="O50" s="8">
        <v>0.51</v>
      </c>
      <c r="P50" s="21">
        <v>2</v>
      </c>
      <c r="Q50" s="21">
        <v>3</v>
      </c>
      <c r="R50" s="21">
        <v>5</v>
      </c>
      <c r="S50" s="42"/>
      <c r="T50" s="46"/>
      <c r="U50" s="46"/>
      <c r="V50" s="46"/>
      <c r="W50" s="46"/>
      <c r="X50" s="46"/>
      <c r="Y50" s="46"/>
      <c r="Z50" s="46"/>
      <c r="AA50" s="46"/>
      <c r="AB50" s="50"/>
    </row>
    <row r="51" spans="1:28" s="8" customFormat="1" x14ac:dyDescent="0.25">
      <c r="A51" s="8">
        <v>15.098319079366235</v>
      </c>
      <c r="B51" s="8">
        <v>112.62594159743117</v>
      </c>
      <c r="C51" s="8">
        <v>8.0165904175587652</v>
      </c>
      <c r="D51" s="39"/>
      <c r="E51" s="8" t="s">
        <v>88</v>
      </c>
      <c r="F51" s="8">
        <v>3.0039934430209998</v>
      </c>
      <c r="G51" s="8">
        <v>4.200628852715</v>
      </c>
      <c r="H51" s="8">
        <v>5.2409949914979999</v>
      </c>
      <c r="I51" s="8">
        <v>3.2534544856849998</v>
      </c>
      <c r="J51" s="8">
        <v>1.8004451990699999</v>
      </c>
      <c r="K51" s="8">
        <v>1.3252510931170001</v>
      </c>
      <c r="L51" s="8">
        <v>12.42675</v>
      </c>
      <c r="M51" s="8">
        <v>25.3537</v>
      </c>
      <c r="N51" s="8">
        <v>38.516550000000002</v>
      </c>
      <c r="O51" s="8">
        <v>0.5</v>
      </c>
      <c r="P51" s="8">
        <v>2</v>
      </c>
      <c r="Q51" s="1">
        <v>3</v>
      </c>
      <c r="R51" s="8">
        <v>5</v>
      </c>
      <c r="S51" s="42"/>
      <c r="T51" s="46"/>
      <c r="U51" s="46"/>
      <c r="V51" s="46"/>
      <c r="W51" s="46"/>
      <c r="X51" s="46"/>
      <c r="Y51" s="46"/>
      <c r="Z51" s="46"/>
      <c r="AA51" s="46"/>
      <c r="AB51" s="50"/>
    </row>
    <row r="52" spans="1:28" s="8" customFormat="1" x14ac:dyDescent="0.25">
      <c r="A52" s="8">
        <v>11.285414242463888</v>
      </c>
      <c r="B52" s="8">
        <v>112.04023860233885</v>
      </c>
      <c r="C52" s="8">
        <v>8.0968739492062536</v>
      </c>
      <c r="D52" s="39"/>
      <c r="E52" s="8" t="s">
        <v>100</v>
      </c>
      <c r="F52" s="8">
        <v>3.0039934430209998</v>
      </c>
      <c r="G52" s="8">
        <v>4.200628852715</v>
      </c>
      <c r="H52" s="8">
        <v>5.2409949914979999</v>
      </c>
      <c r="I52" s="8">
        <v>3.2534544856849998</v>
      </c>
      <c r="J52" s="8">
        <v>1.8004451990699999</v>
      </c>
      <c r="K52" s="8">
        <v>1.3252510931170001</v>
      </c>
      <c r="L52" s="8">
        <v>12.42675</v>
      </c>
      <c r="M52" s="8">
        <v>25.3537</v>
      </c>
      <c r="N52" s="8">
        <v>38.516550000000002</v>
      </c>
      <c r="O52" s="8">
        <v>0.49</v>
      </c>
      <c r="P52" s="8">
        <v>2</v>
      </c>
      <c r="Q52" s="1">
        <v>3</v>
      </c>
      <c r="R52" s="8">
        <v>5</v>
      </c>
      <c r="S52" s="42"/>
      <c r="T52" s="46"/>
      <c r="U52" s="46"/>
      <c r="V52" s="46"/>
      <c r="W52" s="46"/>
      <c r="X52" s="46"/>
      <c r="Y52" s="46"/>
      <c r="Z52" s="46"/>
      <c r="AA52" s="46"/>
      <c r="AB52" s="50"/>
    </row>
    <row r="53" spans="1:28" s="8" customFormat="1" x14ac:dyDescent="0.25">
      <c r="A53" s="8">
        <v>11.442944418753038</v>
      </c>
      <c r="B53" s="8">
        <v>115.35797451457273</v>
      </c>
      <c r="C53" s="8">
        <v>8.2747907588234533</v>
      </c>
      <c r="D53" s="39"/>
      <c r="E53" s="8" t="s">
        <v>112</v>
      </c>
      <c r="F53" s="8">
        <v>3.0039934430209998</v>
      </c>
      <c r="G53" s="8">
        <v>4.200628852715</v>
      </c>
      <c r="H53" s="8">
        <v>5.2409949914979999</v>
      </c>
      <c r="I53" s="8">
        <v>3.2534544856849998</v>
      </c>
      <c r="J53" s="8">
        <v>1.8004451990699999</v>
      </c>
      <c r="K53" s="8">
        <v>1.3252510931170001</v>
      </c>
      <c r="L53" s="8">
        <v>12.42675</v>
      </c>
      <c r="M53" s="8">
        <v>25.3537</v>
      </c>
      <c r="N53" s="8">
        <v>38.516550000000002</v>
      </c>
      <c r="O53" s="8">
        <v>0.48</v>
      </c>
      <c r="P53" s="8">
        <v>2</v>
      </c>
      <c r="Q53" s="1">
        <v>3</v>
      </c>
      <c r="R53" s="8">
        <v>5</v>
      </c>
      <c r="S53" s="42"/>
      <c r="T53" s="46"/>
      <c r="U53" s="46"/>
      <c r="V53" s="46"/>
      <c r="W53" s="46"/>
      <c r="X53" s="46"/>
      <c r="Y53" s="46"/>
      <c r="Z53" s="46"/>
      <c r="AA53" s="46"/>
      <c r="AB53" s="50"/>
    </row>
    <row r="54" spans="1:28" s="8" customFormat="1" x14ac:dyDescent="0.25">
      <c r="A54" s="8">
        <v>14.95191089947725</v>
      </c>
      <c r="B54" s="8">
        <v>115.26449980373241</v>
      </c>
      <c r="C54" s="8">
        <v>8.346193465116551</v>
      </c>
      <c r="D54" s="39"/>
      <c r="E54" s="8" t="s">
        <v>124</v>
      </c>
      <c r="F54" s="8">
        <v>3.0039934430209998</v>
      </c>
      <c r="G54" s="8">
        <v>4.200628852715</v>
      </c>
      <c r="H54" s="8">
        <v>5.2409949914979999</v>
      </c>
      <c r="I54" s="8">
        <v>3.2534544856849998</v>
      </c>
      <c r="J54" s="8">
        <v>1.8004451990699999</v>
      </c>
      <c r="K54" s="8">
        <v>1.3252510931170001</v>
      </c>
      <c r="L54" s="8">
        <v>12.42675</v>
      </c>
      <c r="M54" s="8">
        <v>25.3537</v>
      </c>
      <c r="N54" s="8">
        <v>38.516550000000002</v>
      </c>
      <c r="O54" s="8">
        <v>0.47</v>
      </c>
      <c r="P54" s="8">
        <v>2</v>
      </c>
      <c r="Q54" s="1">
        <v>3</v>
      </c>
      <c r="R54" s="8">
        <v>5</v>
      </c>
      <c r="S54" s="42"/>
      <c r="T54" s="46"/>
      <c r="U54" s="46"/>
      <c r="V54" s="46"/>
      <c r="W54" s="46"/>
      <c r="X54" s="46"/>
      <c r="Y54" s="46"/>
      <c r="Z54" s="46"/>
      <c r="AA54" s="46"/>
      <c r="AB54" s="50"/>
    </row>
    <row r="55" spans="1:28" s="8" customFormat="1" x14ac:dyDescent="0.25">
      <c r="A55" s="8">
        <v>17.306579718228189</v>
      </c>
      <c r="B55" s="8">
        <v>118.90179431721585</v>
      </c>
      <c r="C55" s="8">
        <v>8.5085111835490661</v>
      </c>
      <c r="D55" s="39"/>
      <c r="E55" s="8" t="s">
        <v>135</v>
      </c>
      <c r="F55" s="8">
        <v>3.0039934430209998</v>
      </c>
      <c r="G55" s="8">
        <v>4.200628852715</v>
      </c>
      <c r="H55" s="8">
        <v>5.2409949914979999</v>
      </c>
      <c r="I55" s="8">
        <v>3.2534544856849998</v>
      </c>
      <c r="J55" s="8">
        <v>1.8004451990699999</v>
      </c>
      <c r="K55" s="8">
        <v>1.3252510931170001</v>
      </c>
      <c r="L55" s="8">
        <v>12.42675</v>
      </c>
      <c r="M55" s="8">
        <v>25.3537</v>
      </c>
      <c r="N55" s="8">
        <v>38.516550000000002</v>
      </c>
      <c r="O55" s="8">
        <v>0.46</v>
      </c>
      <c r="P55" s="8">
        <v>2</v>
      </c>
      <c r="Q55" s="1">
        <v>3</v>
      </c>
      <c r="R55" s="8">
        <v>5</v>
      </c>
      <c r="S55" s="42"/>
      <c r="T55" s="46"/>
      <c r="U55" s="46"/>
      <c r="V55" s="46"/>
      <c r="W55" s="46"/>
      <c r="X55" s="46"/>
      <c r="Y55" s="46"/>
      <c r="Z55" s="46"/>
      <c r="AA55" s="46"/>
      <c r="AB55" s="50"/>
    </row>
    <row r="56" spans="1:28" s="8" customFormat="1" x14ac:dyDescent="0.25">
      <c r="A56" s="8">
        <v>17.730977320667492</v>
      </c>
      <c r="B56" s="8">
        <v>117.62848257981211</v>
      </c>
      <c r="C56" s="8">
        <v>8.5750073300501626</v>
      </c>
      <c r="D56" s="39"/>
      <c r="E56" s="8" t="s">
        <v>26</v>
      </c>
      <c r="F56" s="8">
        <v>3.0039934430209998</v>
      </c>
      <c r="G56" s="8">
        <v>4.200628852715</v>
      </c>
      <c r="H56" s="8">
        <v>5.2409949914979999</v>
      </c>
      <c r="I56" s="8">
        <v>3.2534544856849998</v>
      </c>
      <c r="J56" s="8">
        <v>1.8004451990699999</v>
      </c>
      <c r="K56" s="8">
        <v>1.3252510931170001</v>
      </c>
      <c r="L56" s="8">
        <v>12.42675</v>
      </c>
      <c r="M56" s="8">
        <v>25.3537</v>
      </c>
      <c r="N56" s="8">
        <v>38.516550000000002</v>
      </c>
      <c r="O56" s="8">
        <v>0.45</v>
      </c>
      <c r="P56" s="8">
        <v>2</v>
      </c>
      <c r="Q56" s="1">
        <v>3</v>
      </c>
      <c r="R56" s="8">
        <v>5</v>
      </c>
      <c r="S56" s="42"/>
      <c r="T56" s="46"/>
      <c r="U56" s="46"/>
      <c r="V56" s="46"/>
      <c r="W56" s="46"/>
      <c r="X56" s="46"/>
      <c r="Y56" s="46"/>
      <c r="Z56" s="46"/>
      <c r="AA56" s="46"/>
      <c r="AB56" s="50"/>
    </row>
    <row r="57" spans="1:28" s="10" customFormat="1" x14ac:dyDescent="0.25">
      <c r="A57" s="10">
        <v>18.807254444774248</v>
      </c>
      <c r="B57" s="10">
        <v>104.77755433487205</v>
      </c>
      <c r="C57" s="10">
        <v>7.3201633342436798</v>
      </c>
      <c r="D57" s="39">
        <v>6</v>
      </c>
      <c r="E57" s="10" t="s">
        <v>15</v>
      </c>
      <c r="F57" s="10">
        <v>3.0436207342860002</v>
      </c>
      <c r="G57" s="10">
        <v>4.1811551507839999</v>
      </c>
      <c r="H57" s="10">
        <v>5.2824579056549998</v>
      </c>
      <c r="I57" s="10">
        <v>3.400446190387</v>
      </c>
      <c r="J57" s="10">
        <v>1.792476590545</v>
      </c>
      <c r="K57" s="10">
        <v>1.4034089075539999</v>
      </c>
      <c r="L57" s="10">
        <v>12.200200000000001</v>
      </c>
      <c r="M57" s="10">
        <v>25.196650000000002</v>
      </c>
      <c r="N57" s="10">
        <v>38.194600000000001</v>
      </c>
      <c r="O57" s="10">
        <v>0.55000000000000004</v>
      </c>
      <c r="P57" s="8">
        <v>2</v>
      </c>
      <c r="Q57" s="1">
        <v>3</v>
      </c>
      <c r="R57" s="8">
        <v>5</v>
      </c>
      <c r="S57" s="42">
        <v>6</v>
      </c>
      <c r="T57" s="46"/>
      <c r="U57" s="46"/>
      <c r="V57" s="46"/>
      <c r="W57" s="46"/>
      <c r="X57" s="46"/>
      <c r="Y57" s="46"/>
      <c r="Z57" s="46"/>
      <c r="AA57" s="46"/>
      <c r="AB57" s="50"/>
    </row>
    <row r="58" spans="1:28" s="10" customFormat="1" x14ac:dyDescent="0.25">
      <c r="A58" s="22">
        <v>16.100989905302601</v>
      </c>
      <c r="B58" s="10">
        <v>107.48097610713589</v>
      </c>
      <c r="C58" s="10">
        <v>7.4812892886916398</v>
      </c>
      <c r="D58" s="39"/>
      <c r="E58" s="10" t="s">
        <v>38</v>
      </c>
      <c r="F58" s="10">
        <v>3.0436207342860002</v>
      </c>
      <c r="G58" s="10">
        <v>4.1811551507839999</v>
      </c>
      <c r="H58" s="10">
        <v>5.2824579056549998</v>
      </c>
      <c r="I58" s="10">
        <v>3.400446190387</v>
      </c>
      <c r="J58" s="10">
        <v>1.792476590545</v>
      </c>
      <c r="K58" s="10">
        <v>1.4034089075539999</v>
      </c>
      <c r="L58" s="10">
        <v>12.200200000000001</v>
      </c>
      <c r="M58" s="10">
        <v>25.196650000000002</v>
      </c>
      <c r="N58" s="10">
        <v>38.194600000000001</v>
      </c>
      <c r="O58" s="10">
        <v>0.54</v>
      </c>
      <c r="P58" s="8">
        <v>2</v>
      </c>
      <c r="Q58" s="1">
        <v>3</v>
      </c>
      <c r="R58" s="8">
        <v>5</v>
      </c>
      <c r="S58" s="42"/>
      <c r="T58" s="46"/>
      <c r="U58" s="46"/>
      <c r="V58" s="46"/>
      <c r="W58" s="46"/>
      <c r="X58" s="46"/>
      <c r="Y58" s="46"/>
      <c r="Z58" s="46"/>
      <c r="AA58" s="46"/>
      <c r="AB58" s="50"/>
    </row>
    <row r="59" spans="1:28" s="10" customFormat="1" x14ac:dyDescent="0.25">
      <c r="A59" s="10">
        <v>21.154518769198578</v>
      </c>
      <c r="B59" s="10">
        <v>107.70008250694704</v>
      </c>
      <c r="C59" s="10">
        <v>7.5877659404526874</v>
      </c>
      <c r="D59" s="39"/>
      <c r="E59" s="10" t="s">
        <v>50</v>
      </c>
      <c r="F59" s="10">
        <v>3.0436207342860002</v>
      </c>
      <c r="G59" s="10">
        <v>4.1811551507839999</v>
      </c>
      <c r="H59" s="10">
        <v>5.2824579056549998</v>
      </c>
      <c r="I59" s="10">
        <v>3.400446190387</v>
      </c>
      <c r="J59" s="10">
        <v>1.792476590545</v>
      </c>
      <c r="K59" s="10">
        <v>1.4034089075539999</v>
      </c>
      <c r="L59" s="10">
        <v>12.200200000000001</v>
      </c>
      <c r="M59" s="10">
        <v>25.196650000000002</v>
      </c>
      <c r="N59" s="10">
        <v>38.194600000000001</v>
      </c>
      <c r="O59" s="10">
        <v>0.53</v>
      </c>
      <c r="P59" s="8">
        <v>2</v>
      </c>
      <c r="Q59" s="1">
        <v>3</v>
      </c>
      <c r="R59" s="8">
        <v>5</v>
      </c>
      <c r="S59" s="42"/>
      <c r="T59" s="46"/>
      <c r="U59" s="46"/>
      <c r="V59" s="46"/>
      <c r="W59" s="46"/>
      <c r="X59" s="46"/>
      <c r="Y59" s="46"/>
      <c r="Z59" s="46"/>
      <c r="AA59" s="46"/>
      <c r="AB59" s="50"/>
    </row>
    <row r="60" spans="1:28" s="10" customFormat="1" x14ac:dyDescent="0.25">
      <c r="A60" s="10">
        <v>8.7427097226250297</v>
      </c>
      <c r="B60" s="10">
        <v>110.09315475739878</v>
      </c>
      <c r="C60" s="10">
        <v>7.7647728686824378</v>
      </c>
      <c r="D60" s="39"/>
      <c r="E60" s="10" t="s">
        <v>62</v>
      </c>
      <c r="F60" s="10">
        <v>3.0436207342860002</v>
      </c>
      <c r="G60" s="10">
        <v>4.1811551507839999</v>
      </c>
      <c r="H60" s="10">
        <v>5.2824579056549998</v>
      </c>
      <c r="I60" s="10">
        <v>3.400446190387</v>
      </c>
      <c r="J60" s="10">
        <v>1.792476590545</v>
      </c>
      <c r="K60" s="10">
        <v>1.4034089075539999</v>
      </c>
      <c r="L60" s="10">
        <v>12.200200000000001</v>
      </c>
      <c r="M60" s="10">
        <v>25.196650000000002</v>
      </c>
      <c r="N60" s="10">
        <v>38.194600000000001</v>
      </c>
      <c r="O60" s="10">
        <v>0.52</v>
      </c>
      <c r="P60" s="8">
        <v>2</v>
      </c>
      <c r="Q60" s="1">
        <v>3</v>
      </c>
      <c r="R60" s="8">
        <v>5</v>
      </c>
      <c r="S60" s="42"/>
      <c r="T60" s="46"/>
      <c r="U60" s="46"/>
      <c r="V60" s="46"/>
      <c r="W60" s="46"/>
      <c r="X60" s="46"/>
      <c r="Y60" s="46"/>
      <c r="Z60" s="46"/>
      <c r="AA60" s="46"/>
      <c r="AB60" s="50"/>
    </row>
    <row r="61" spans="1:28" s="10" customFormat="1" x14ac:dyDescent="0.25">
      <c r="A61" s="10">
        <v>10.396168584904816</v>
      </c>
      <c r="B61" s="10">
        <v>109.58952199429979</v>
      </c>
      <c r="C61" s="10">
        <v>7.8331434280287437</v>
      </c>
      <c r="D61" s="39"/>
      <c r="E61" s="10" t="s">
        <v>75</v>
      </c>
      <c r="F61" s="10">
        <v>3.0436207342860002</v>
      </c>
      <c r="G61" s="10">
        <v>4.1811551507839999</v>
      </c>
      <c r="H61" s="10">
        <v>5.2824579056549998</v>
      </c>
      <c r="I61" s="10">
        <v>3.400446190387</v>
      </c>
      <c r="J61" s="10">
        <v>1.792476590545</v>
      </c>
      <c r="K61" s="10">
        <v>1.4034089075539999</v>
      </c>
      <c r="L61" s="10">
        <v>12.200200000000001</v>
      </c>
      <c r="M61" s="10">
        <v>25.196650000000002</v>
      </c>
      <c r="N61" s="10">
        <v>38.194600000000001</v>
      </c>
      <c r="O61" s="10">
        <v>0.51</v>
      </c>
      <c r="P61" s="8">
        <v>2</v>
      </c>
      <c r="Q61" s="1">
        <v>3</v>
      </c>
      <c r="R61" s="8">
        <v>5</v>
      </c>
      <c r="S61" s="42"/>
      <c r="T61" s="46"/>
      <c r="U61" s="46"/>
      <c r="V61" s="46"/>
      <c r="W61" s="46"/>
      <c r="X61" s="46"/>
      <c r="Y61" s="46"/>
      <c r="Z61" s="46"/>
      <c r="AA61" s="46"/>
      <c r="AB61" s="50"/>
    </row>
    <row r="62" spans="1:28" s="10" customFormat="1" x14ac:dyDescent="0.25">
      <c r="A62" s="10">
        <v>15.081599592088979</v>
      </c>
      <c r="B62" s="10">
        <v>112.54748947546504</v>
      </c>
      <c r="C62" s="10">
        <v>8.0157680604489627</v>
      </c>
      <c r="D62" s="39"/>
      <c r="E62" s="10" t="s">
        <v>87</v>
      </c>
      <c r="F62" s="10">
        <v>3.0436207342860002</v>
      </c>
      <c r="G62" s="10">
        <v>4.1811551507839999</v>
      </c>
      <c r="H62" s="10">
        <v>5.2824579056549998</v>
      </c>
      <c r="I62" s="10">
        <v>3.400446190387</v>
      </c>
      <c r="J62" s="10">
        <v>1.792476590545</v>
      </c>
      <c r="K62" s="10">
        <v>1.4034089075539999</v>
      </c>
      <c r="L62" s="10">
        <v>12.200200000000001</v>
      </c>
      <c r="M62" s="10">
        <v>25.196650000000002</v>
      </c>
      <c r="N62" s="10">
        <v>38.194600000000001</v>
      </c>
      <c r="O62" s="10">
        <v>0.5</v>
      </c>
      <c r="P62" s="21">
        <v>2</v>
      </c>
      <c r="Q62" s="21">
        <v>3</v>
      </c>
      <c r="R62" s="21">
        <v>5</v>
      </c>
      <c r="S62" s="42"/>
      <c r="T62" s="46"/>
      <c r="U62" s="46"/>
      <c r="V62" s="46"/>
      <c r="W62" s="46"/>
      <c r="X62" s="46"/>
      <c r="Y62" s="46"/>
      <c r="Z62" s="46"/>
      <c r="AA62" s="46"/>
      <c r="AB62" s="50"/>
    </row>
    <row r="63" spans="1:28" s="10" customFormat="1" x14ac:dyDescent="0.25">
      <c r="A63" s="10">
        <v>10.906347457675942</v>
      </c>
      <c r="B63" s="10">
        <v>112.00837530688247</v>
      </c>
      <c r="C63" s="10">
        <v>8.1007315732381393</v>
      </c>
      <c r="D63" s="39"/>
      <c r="E63" s="10" t="s">
        <v>99</v>
      </c>
      <c r="F63" s="10">
        <v>3.0436207342860002</v>
      </c>
      <c r="G63" s="10">
        <v>4.1811551507839999</v>
      </c>
      <c r="H63" s="10">
        <v>5.2824579056549998</v>
      </c>
      <c r="I63" s="10">
        <v>3.400446190387</v>
      </c>
      <c r="J63" s="10">
        <v>1.792476590545</v>
      </c>
      <c r="K63" s="10">
        <v>1.4034089075539999</v>
      </c>
      <c r="L63" s="10">
        <v>12.200200000000001</v>
      </c>
      <c r="M63" s="10">
        <v>25.196650000000002</v>
      </c>
      <c r="N63" s="10">
        <v>38.194600000000001</v>
      </c>
      <c r="O63" s="10">
        <v>0.5</v>
      </c>
      <c r="P63" s="8">
        <v>2</v>
      </c>
      <c r="Q63" s="1">
        <v>3</v>
      </c>
      <c r="R63" s="8">
        <v>5</v>
      </c>
      <c r="S63" s="42"/>
      <c r="T63" s="46"/>
      <c r="U63" s="46"/>
      <c r="V63" s="46"/>
      <c r="W63" s="46"/>
      <c r="X63" s="46"/>
      <c r="Y63" s="46"/>
      <c r="Z63" s="46"/>
      <c r="AA63" s="46"/>
      <c r="AB63" s="50"/>
    </row>
    <row r="64" spans="1:28" s="10" customFormat="1" x14ac:dyDescent="0.25">
      <c r="A64" s="10">
        <v>11.932295816087485</v>
      </c>
      <c r="B64" s="10">
        <v>115.33254368153975</v>
      </c>
      <c r="C64" s="10">
        <v>8.278439005393551</v>
      </c>
      <c r="D64" s="39"/>
      <c r="E64" s="10" t="s">
        <v>111</v>
      </c>
      <c r="F64" s="10">
        <v>3.0436207342860002</v>
      </c>
      <c r="G64" s="10">
        <v>4.1811551507839999</v>
      </c>
      <c r="H64" s="10">
        <v>5.2824579056549998</v>
      </c>
      <c r="I64" s="10">
        <v>3.400446190387</v>
      </c>
      <c r="J64" s="10">
        <v>1.792476590545</v>
      </c>
      <c r="K64" s="10">
        <v>1.4034089075539999</v>
      </c>
      <c r="L64" s="10">
        <v>12.200200000000001</v>
      </c>
      <c r="M64" s="10">
        <v>25.196650000000002</v>
      </c>
      <c r="N64" s="10">
        <v>38.194600000000001</v>
      </c>
      <c r="O64" s="10">
        <v>0.48</v>
      </c>
      <c r="P64" s="8">
        <v>2</v>
      </c>
      <c r="Q64" s="1">
        <v>3</v>
      </c>
      <c r="R64" s="8">
        <v>5</v>
      </c>
      <c r="S64" s="42"/>
      <c r="T64" s="46"/>
      <c r="U64" s="46"/>
      <c r="V64" s="46"/>
      <c r="W64" s="46"/>
      <c r="X64" s="46"/>
      <c r="Y64" s="46"/>
      <c r="Z64" s="46"/>
      <c r="AA64" s="46"/>
      <c r="AB64" s="50"/>
    </row>
    <row r="65" spans="1:28" s="10" customFormat="1" x14ac:dyDescent="0.25">
      <c r="A65" s="10">
        <v>15.114614685890135</v>
      </c>
      <c r="B65" s="10">
        <v>115.41767817151944</v>
      </c>
      <c r="C65" s="10">
        <v>8.3400557537186213</v>
      </c>
      <c r="D65" s="39"/>
      <c r="E65" s="10" t="s">
        <v>123</v>
      </c>
      <c r="F65" s="10">
        <v>3.0436207342860002</v>
      </c>
      <c r="G65" s="10">
        <v>4.1811551507839999</v>
      </c>
      <c r="H65" s="10">
        <v>5.2824579056549998</v>
      </c>
      <c r="I65" s="10">
        <v>3.400446190387</v>
      </c>
      <c r="J65" s="10">
        <v>1.792476590545</v>
      </c>
      <c r="K65" s="10">
        <v>1.4034089075539999</v>
      </c>
      <c r="L65" s="10">
        <v>12.200200000000001</v>
      </c>
      <c r="M65" s="10">
        <v>25.196650000000002</v>
      </c>
      <c r="N65" s="10">
        <v>38.194600000000001</v>
      </c>
      <c r="O65" s="10">
        <v>0.47</v>
      </c>
      <c r="P65" s="8">
        <v>2</v>
      </c>
      <c r="Q65" s="1">
        <v>3</v>
      </c>
      <c r="R65" s="8">
        <v>5</v>
      </c>
      <c r="S65" s="42"/>
      <c r="T65" s="46"/>
      <c r="U65" s="46"/>
      <c r="V65" s="46"/>
      <c r="W65" s="46"/>
      <c r="X65" s="46"/>
      <c r="Y65" s="46"/>
      <c r="Z65" s="46"/>
      <c r="AA65" s="46"/>
      <c r="AB65" s="50"/>
    </row>
    <row r="66" spans="1:28" s="10" customFormat="1" x14ac:dyDescent="0.25">
      <c r="A66" s="10">
        <v>17.570272314124058</v>
      </c>
      <c r="B66" s="10">
        <v>118.82189024087526</v>
      </c>
      <c r="C66" s="10">
        <v>8.505284398262738</v>
      </c>
      <c r="D66" s="39"/>
      <c r="E66" s="10" t="s">
        <v>134</v>
      </c>
      <c r="F66" s="10">
        <v>3.0436207342860002</v>
      </c>
      <c r="G66" s="10">
        <v>4.1811551507839999</v>
      </c>
      <c r="H66" s="10">
        <v>5.2824579056549998</v>
      </c>
      <c r="I66" s="10">
        <v>3.400446190387</v>
      </c>
      <c r="J66" s="10">
        <v>1.792476590545</v>
      </c>
      <c r="K66" s="10">
        <v>1.4034089075539999</v>
      </c>
      <c r="L66" s="10">
        <v>12.200200000000001</v>
      </c>
      <c r="M66" s="10">
        <v>25.196650000000002</v>
      </c>
      <c r="N66" s="10">
        <v>38.194600000000001</v>
      </c>
      <c r="O66" s="10">
        <v>0.46</v>
      </c>
      <c r="P66" s="8">
        <v>2</v>
      </c>
      <c r="Q66" s="1">
        <v>3</v>
      </c>
      <c r="R66" s="8">
        <v>5</v>
      </c>
      <c r="S66" s="42"/>
      <c r="T66" s="46"/>
      <c r="U66" s="46"/>
      <c r="V66" s="46"/>
      <c r="W66" s="46"/>
      <c r="X66" s="46"/>
      <c r="Y66" s="46"/>
      <c r="Z66" s="46"/>
      <c r="AA66" s="46"/>
      <c r="AB66" s="50"/>
    </row>
    <row r="67" spans="1:28" s="10" customFormat="1" x14ac:dyDescent="0.25">
      <c r="A67" s="10">
        <v>17.415600505317222</v>
      </c>
      <c r="B67" s="22">
        <v>117.63473240876679</v>
      </c>
      <c r="C67" s="10">
        <v>8.5704854425245856</v>
      </c>
      <c r="D67" s="39"/>
      <c r="E67" s="10" t="s">
        <v>27</v>
      </c>
      <c r="F67" s="10">
        <v>3.0436207342860002</v>
      </c>
      <c r="G67" s="10">
        <v>4.1811551507839999</v>
      </c>
      <c r="H67" s="10">
        <v>5.2824579056549998</v>
      </c>
      <c r="I67" s="10">
        <v>3.400446190387</v>
      </c>
      <c r="J67" s="10">
        <v>1.792476590545</v>
      </c>
      <c r="K67" s="10">
        <v>1.4034089075539999</v>
      </c>
      <c r="L67" s="10">
        <v>12.200200000000001</v>
      </c>
      <c r="M67" s="10">
        <v>25.196650000000002</v>
      </c>
      <c r="N67" s="10">
        <v>38.194600000000001</v>
      </c>
      <c r="O67" s="10">
        <v>0.45</v>
      </c>
      <c r="P67" s="8">
        <v>2</v>
      </c>
      <c r="Q67" s="1">
        <v>3</v>
      </c>
      <c r="R67" s="8">
        <v>5</v>
      </c>
      <c r="S67" s="42"/>
      <c r="T67" s="46"/>
      <c r="U67" s="46"/>
      <c r="V67" s="46"/>
      <c r="W67" s="46"/>
      <c r="X67" s="46"/>
      <c r="Y67" s="46"/>
      <c r="Z67" s="46"/>
      <c r="AA67" s="46"/>
      <c r="AB67" s="50"/>
    </row>
    <row r="68" spans="1:28" s="12" customFormat="1" x14ac:dyDescent="0.25">
      <c r="A68" s="12">
        <v>18.777292332712612</v>
      </c>
      <c r="B68" s="12">
        <v>104.72582807181736</v>
      </c>
      <c r="C68" s="12">
        <v>7.3186485940947872</v>
      </c>
      <c r="D68" s="39">
        <v>7</v>
      </c>
      <c r="E68" s="12" t="s">
        <v>16</v>
      </c>
      <c r="F68" s="12">
        <v>3.0455008964900001</v>
      </c>
      <c r="G68" s="12">
        <v>4.155738608888</v>
      </c>
      <c r="H68" s="12">
        <v>5.291409414726</v>
      </c>
      <c r="I68" s="12">
        <v>3.4011729850550001</v>
      </c>
      <c r="J68" s="12">
        <v>1.7542932889489999</v>
      </c>
      <c r="K68" s="12">
        <v>1.4416150183080001</v>
      </c>
      <c r="L68" s="12">
        <v>12.2006</v>
      </c>
      <c r="M68" s="12">
        <v>25.178349999999998</v>
      </c>
      <c r="N68" s="12">
        <v>38.276299999999999</v>
      </c>
      <c r="O68" s="12">
        <v>0.55000000000000004</v>
      </c>
      <c r="P68" s="8">
        <v>2</v>
      </c>
      <c r="Q68" s="1">
        <v>3</v>
      </c>
      <c r="R68" s="8">
        <v>5</v>
      </c>
      <c r="S68" s="42">
        <v>7</v>
      </c>
      <c r="T68" s="46"/>
      <c r="U68" s="46"/>
      <c r="V68" s="46"/>
      <c r="W68" s="46"/>
      <c r="X68" s="46"/>
      <c r="Y68" s="46"/>
      <c r="Z68" s="46"/>
      <c r="AA68" s="46"/>
      <c r="AB68" s="50"/>
    </row>
    <row r="69" spans="1:28" s="12" customFormat="1" x14ac:dyDescent="0.25">
      <c r="A69" s="12">
        <v>15.7916263979933</v>
      </c>
      <c r="B69" s="12">
        <v>107.57284292710024</v>
      </c>
      <c r="C69" s="12">
        <v>7.4813896001311759</v>
      </c>
      <c r="D69" s="39"/>
      <c r="E69" s="12" t="s">
        <v>39</v>
      </c>
      <c r="F69" s="12">
        <v>3.0455008964900001</v>
      </c>
      <c r="G69" s="12">
        <v>4.155738608888</v>
      </c>
      <c r="H69" s="12">
        <v>5.291409414726</v>
      </c>
      <c r="I69" s="12">
        <v>3.4011729850550001</v>
      </c>
      <c r="J69" s="12">
        <v>1.7542932889489999</v>
      </c>
      <c r="K69" s="12">
        <v>1.4416150183080001</v>
      </c>
      <c r="L69" s="12">
        <v>12.2006</v>
      </c>
      <c r="M69" s="12">
        <v>25.178349999999998</v>
      </c>
      <c r="N69" s="12">
        <v>38.276299999999999</v>
      </c>
      <c r="O69" s="12">
        <v>0.54</v>
      </c>
      <c r="P69" s="8">
        <v>2</v>
      </c>
      <c r="Q69" s="1">
        <v>3</v>
      </c>
      <c r="R69" s="8">
        <v>5</v>
      </c>
      <c r="S69" s="42"/>
      <c r="T69" s="46"/>
      <c r="U69" s="46"/>
      <c r="V69" s="46"/>
      <c r="W69" s="46"/>
      <c r="X69" s="46"/>
      <c r="Y69" s="46"/>
      <c r="Z69" s="46"/>
      <c r="AA69" s="46"/>
      <c r="AB69" s="50"/>
    </row>
    <row r="70" spans="1:28" s="12" customFormat="1" x14ac:dyDescent="0.25">
      <c r="A70" s="13">
        <v>21.077815910932259</v>
      </c>
      <c r="B70" s="12">
        <v>107.69976211947635</v>
      </c>
      <c r="C70" s="12">
        <v>7.5873082981254028</v>
      </c>
      <c r="D70" s="39"/>
      <c r="E70" s="12" t="s">
        <v>51</v>
      </c>
      <c r="F70" s="12">
        <v>3.0455008964900001</v>
      </c>
      <c r="G70" s="12">
        <v>4.155738608888</v>
      </c>
      <c r="H70" s="12">
        <v>5.291409414726</v>
      </c>
      <c r="I70" s="12">
        <v>3.4011729850550001</v>
      </c>
      <c r="J70" s="12">
        <v>1.7542932889489999</v>
      </c>
      <c r="K70" s="12">
        <v>1.4416150183080001</v>
      </c>
      <c r="L70" s="12">
        <v>12.2006</v>
      </c>
      <c r="M70" s="12">
        <v>25.178349999999998</v>
      </c>
      <c r="N70" s="12">
        <v>38.276299999999999</v>
      </c>
      <c r="O70" s="12">
        <v>0.53</v>
      </c>
      <c r="P70" s="8">
        <v>2</v>
      </c>
      <c r="Q70" s="1">
        <v>3</v>
      </c>
      <c r="R70" s="8">
        <v>5</v>
      </c>
      <c r="S70" s="42"/>
      <c r="T70" s="46"/>
      <c r="U70" s="46"/>
      <c r="V70" s="46"/>
      <c r="W70" s="46"/>
      <c r="X70" s="46"/>
      <c r="Y70" s="46"/>
      <c r="Z70" s="46"/>
      <c r="AA70" s="46"/>
      <c r="AB70" s="50"/>
    </row>
    <row r="71" spans="1:28" s="12" customFormat="1" x14ac:dyDescent="0.25">
      <c r="A71" s="12">
        <v>8.7768656253032251</v>
      </c>
      <c r="B71" s="12">
        <v>110.10339067085269</v>
      </c>
      <c r="C71" s="12">
        <v>7.7645934649124335</v>
      </c>
      <c r="D71" s="39"/>
      <c r="E71" s="12" t="s">
        <v>63</v>
      </c>
      <c r="F71" s="12">
        <v>3.0455008964900001</v>
      </c>
      <c r="G71" s="12">
        <v>4.155738608888</v>
      </c>
      <c r="H71" s="12">
        <v>5.291409414726</v>
      </c>
      <c r="I71" s="12">
        <v>3.4011729850550001</v>
      </c>
      <c r="J71" s="12">
        <v>1.7542932889489999</v>
      </c>
      <c r="K71" s="12">
        <v>1.4416150183080001</v>
      </c>
      <c r="L71" s="12">
        <v>12.2006</v>
      </c>
      <c r="M71" s="12">
        <v>25.178349999999998</v>
      </c>
      <c r="N71" s="12">
        <v>38.276299999999999</v>
      </c>
      <c r="O71" s="12">
        <v>0.52</v>
      </c>
      <c r="P71" s="8">
        <v>2</v>
      </c>
      <c r="Q71" s="1">
        <v>3</v>
      </c>
      <c r="R71" s="8">
        <v>5</v>
      </c>
      <c r="S71" s="42"/>
      <c r="T71" s="46"/>
      <c r="U71" s="46"/>
      <c r="V71" s="46"/>
      <c r="W71" s="46"/>
      <c r="X71" s="46"/>
      <c r="Y71" s="46"/>
      <c r="Z71" s="46"/>
      <c r="AA71" s="46"/>
      <c r="AB71" s="50"/>
    </row>
    <row r="72" spans="1:28" s="12" customFormat="1" x14ac:dyDescent="0.25">
      <c r="A72" s="12">
        <v>10.338809877741523</v>
      </c>
      <c r="B72" s="12">
        <v>109.65498358637215</v>
      </c>
      <c r="C72" s="12">
        <v>7.8352385119496768</v>
      </c>
      <c r="D72" s="39"/>
      <c r="E72" s="12" t="s">
        <v>74</v>
      </c>
      <c r="F72" s="12">
        <v>3.0455008964900001</v>
      </c>
      <c r="G72" s="12">
        <v>4.155738608888</v>
      </c>
      <c r="H72" s="12">
        <v>5.291409414726</v>
      </c>
      <c r="I72" s="12">
        <v>3.4011729850550001</v>
      </c>
      <c r="J72" s="12">
        <v>1.7542932889489999</v>
      </c>
      <c r="K72" s="12">
        <v>1.4416150183080001</v>
      </c>
      <c r="L72" s="12">
        <v>12.2006</v>
      </c>
      <c r="M72" s="12">
        <v>25.178349999999998</v>
      </c>
      <c r="N72" s="12">
        <v>38.276299999999999</v>
      </c>
      <c r="O72" s="12">
        <v>0.51</v>
      </c>
      <c r="P72" s="8">
        <v>2</v>
      </c>
      <c r="Q72" s="1">
        <v>3</v>
      </c>
      <c r="R72" s="8">
        <v>5</v>
      </c>
      <c r="S72" s="42"/>
      <c r="T72" s="46"/>
      <c r="U72" s="46"/>
      <c r="V72" s="46"/>
      <c r="W72" s="46"/>
      <c r="X72" s="46"/>
      <c r="Y72" s="46"/>
      <c r="Z72" s="46"/>
      <c r="AA72" s="46"/>
      <c r="AB72" s="50"/>
    </row>
    <row r="73" spans="1:28" s="12" customFormat="1" x14ac:dyDescent="0.25">
      <c r="A73" s="12">
        <v>14.84115572010441</v>
      </c>
      <c r="B73" s="12">
        <v>112.75032009662871</v>
      </c>
      <c r="C73" s="12">
        <v>8.0206438866987799</v>
      </c>
      <c r="D73" s="39"/>
      <c r="E73" s="12" t="s">
        <v>86</v>
      </c>
      <c r="F73" s="12">
        <v>3.0455008964900001</v>
      </c>
      <c r="G73" s="12">
        <v>4.155738608888</v>
      </c>
      <c r="H73" s="12">
        <v>5.291409414726</v>
      </c>
      <c r="I73" s="12">
        <v>3.4011729850550001</v>
      </c>
      <c r="J73" s="12">
        <v>1.7542932889489999</v>
      </c>
      <c r="K73" s="12">
        <v>1.4416150183080001</v>
      </c>
      <c r="L73" s="12">
        <v>12.2006</v>
      </c>
      <c r="M73" s="12">
        <v>25.178349999999998</v>
      </c>
      <c r="N73" s="12">
        <v>38.276299999999999</v>
      </c>
      <c r="O73" s="12">
        <v>0.5</v>
      </c>
      <c r="P73" s="8">
        <v>2</v>
      </c>
      <c r="Q73" s="1">
        <v>3</v>
      </c>
      <c r="R73" s="8">
        <v>5</v>
      </c>
      <c r="S73" s="42"/>
      <c r="T73" s="46"/>
      <c r="U73" s="46"/>
      <c r="V73" s="46"/>
      <c r="W73" s="46"/>
      <c r="X73" s="46"/>
      <c r="Y73" s="46"/>
      <c r="Z73" s="46"/>
      <c r="AA73" s="46"/>
      <c r="AB73" s="50"/>
    </row>
    <row r="74" spans="1:28" s="12" customFormat="1" x14ac:dyDescent="0.25">
      <c r="A74" s="12">
        <v>10.965994733661374</v>
      </c>
      <c r="B74" s="12">
        <v>112.02775362320277</v>
      </c>
      <c r="C74" s="12">
        <v>8.1022699124965278</v>
      </c>
      <c r="D74" s="39"/>
      <c r="E74" s="12" t="s">
        <v>98</v>
      </c>
      <c r="F74" s="12">
        <v>3.0455008964900001</v>
      </c>
      <c r="G74" s="12">
        <v>4.155738608888</v>
      </c>
      <c r="H74" s="12">
        <v>5.291409414726</v>
      </c>
      <c r="I74" s="12">
        <v>3.4011729850550001</v>
      </c>
      <c r="J74" s="12">
        <v>1.7542932889489999</v>
      </c>
      <c r="K74" s="12">
        <v>1.4416150183080001</v>
      </c>
      <c r="L74" s="12">
        <v>12.2006</v>
      </c>
      <c r="M74" s="12">
        <v>25.178349999999998</v>
      </c>
      <c r="N74" s="12">
        <v>38.276299999999999</v>
      </c>
      <c r="O74" s="12">
        <v>0.49</v>
      </c>
      <c r="P74" s="21">
        <v>2</v>
      </c>
      <c r="Q74" s="21">
        <v>3</v>
      </c>
      <c r="R74" s="21">
        <v>5</v>
      </c>
      <c r="S74" s="42"/>
      <c r="T74" s="46"/>
      <c r="U74" s="46"/>
      <c r="V74" s="46"/>
      <c r="W74" s="46"/>
      <c r="X74" s="46"/>
      <c r="Y74" s="46"/>
      <c r="Z74" s="46"/>
      <c r="AA74" s="46"/>
      <c r="AB74" s="50"/>
    </row>
    <row r="75" spans="1:28" s="12" customFormat="1" x14ac:dyDescent="0.25">
      <c r="A75" s="12">
        <v>12.4042288400875</v>
      </c>
      <c r="B75" s="12">
        <v>115.35004270330397</v>
      </c>
      <c r="C75" s="12">
        <v>8.2803372151438683</v>
      </c>
      <c r="D75" s="39"/>
      <c r="E75" s="12" t="s">
        <v>110</v>
      </c>
      <c r="F75" s="12">
        <v>3.0455008964900001</v>
      </c>
      <c r="G75" s="12">
        <v>4.155738608888</v>
      </c>
      <c r="H75" s="12">
        <v>5.291409414726</v>
      </c>
      <c r="I75" s="12">
        <v>3.4011729850550001</v>
      </c>
      <c r="J75" s="12">
        <v>1.7542932889489999</v>
      </c>
      <c r="K75" s="12">
        <v>1.4416150183080001</v>
      </c>
      <c r="L75" s="12">
        <v>12.2006</v>
      </c>
      <c r="M75" s="12">
        <v>25.178349999999998</v>
      </c>
      <c r="N75" s="12">
        <v>38.276299999999999</v>
      </c>
      <c r="O75" s="12">
        <v>0.48</v>
      </c>
      <c r="P75" s="8">
        <v>2</v>
      </c>
      <c r="Q75" s="1">
        <v>3</v>
      </c>
      <c r="R75" s="8">
        <v>5</v>
      </c>
      <c r="S75" s="42"/>
      <c r="T75" s="46"/>
      <c r="U75" s="46"/>
      <c r="V75" s="46"/>
      <c r="W75" s="46"/>
      <c r="X75" s="46"/>
      <c r="Y75" s="46"/>
      <c r="Z75" s="46"/>
      <c r="AA75" s="46"/>
      <c r="AB75" s="50"/>
    </row>
    <row r="76" spans="1:28" s="12" customFormat="1" x14ac:dyDescent="0.25">
      <c r="A76" s="12">
        <v>14.372241422596717</v>
      </c>
      <c r="B76" s="12">
        <v>115.2376203534195</v>
      </c>
      <c r="C76" s="12">
        <v>8.352518132789255</v>
      </c>
      <c r="D76" s="39"/>
      <c r="E76" s="12" t="s">
        <v>122</v>
      </c>
      <c r="F76" s="12">
        <v>3.0455008964900001</v>
      </c>
      <c r="G76" s="12">
        <v>4.155738608888</v>
      </c>
      <c r="H76" s="12">
        <v>5.291409414726</v>
      </c>
      <c r="I76" s="12">
        <v>3.4011729850550001</v>
      </c>
      <c r="J76" s="12">
        <v>1.7542932889489999</v>
      </c>
      <c r="K76" s="12">
        <v>1.4416150183080001</v>
      </c>
      <c r="L76" s="12">
        <v>12.2006</v>
      </c>
      <c r="M76" s="12">
        <v>25.178349999999998</v>
      </c>
      <c r="N76" s="12">
        <v>38.276299999999999</v>
      </c>
      <c r="O76" s="12">
        <v>0.47</v>
      </c>
      <c r="P76" s="8">
        <v>2</v>
      </c>
      <c r="Q76" s="1">
        <v>3</v>
      </c>
      <c r="R76" s="8">
        <v>5</v>
      </c>
      <c r="S76" s="42"/>
      <c r="T76" s="46"/>
      <c r="U76" s="46"/>
      <c r="V76" s="46"/>
      <c r="W76" s="46"/>
      <c r="X76" s="46"/>
      <c r="Y76" s="46"/>
      <c r="Z76" s="46"/>
      <c r="AA76" s="46"/>
      <c r="AB76" s="50"/>
    </row>
    <row r="77" spans="1:28" s="12" customFormat="1" x14ac:dyDescent="0.25">
      <c r="A77" s="12">
        <v>17.791595210898191</v>
      </c>
      <c r="B77" s="12">
        <v>118.8516833436997</v>
      </c>
      <c r="C77" s="12">
        <v>8.5136549176302925</v>
      </c>
      <c r="D77" s="39"/>
      <c r="E77" s="12" t="s">
        <v>133</v>
      </c>
      <c r="F77" s="12">
        <v>3.0455008964900001</v>
      </c>
      <c r="G77" s="12">
        <v>4.155738608888</v>
      </c>
      <c r="H77" s="12">
        <v>5.291409414726</v>
      </c>
      <c r="I77" s="12">
        <v>3.4011729850550001</v>
      </c>
      <c r="J77" s="12">
        <v>1.7542932889489999</v>
      </c>
      <c r="K77" s="12">
        <v>1.4416150183080001</v>
      </c>
      <c r="L77" s="12">
        <v>12.2006</v>
      </c>
      <c r="M77" s="12">
        <v>25.178349999999998</v>
      </c>
      <c r="N77" s="12">
        <v>38.276299999999999</v>
      </c>
      <c r="O77" s="12">
        <v>0.46</v>
      </c>
      <c r="P77" s="8">
        <v>2</v>
      </c>
      <c r="Q77" s="1">
        <v>3</v>
      </c>
      <c r="R77" s="8">
        <v>5</v>
      </c>
      <c r="S77" s="42"/>
      <c r="T77" s="46"/>
      <c r="U77" s="46"/>
      <c r="V77" s="46"/>
      <c r="W77" s="46"/>
      <c r="X77" s="46"/>
      <c r="Y77" s="46"/>
      <c r="Z77" s="46"/>
      <c r="AA77" s="46"/>
      <c r="AB77" s="50"/>
    </row>
    <row r="78" spans="1:28" s="12" customFormat="1" x14ac:dyDescent="0.25">
      <c r="A78" s="12">
        <v>18.390860225150359</v>
      </c>
      <c r="B78" s="12">
        <v>117.58945706411502</v>
      </c>
      <c r="C78" s="12">
        <v>8.5825272171031681</v>
      </c>
      <c r="D78" s="39"/>
      <c r="E78" s="12" t="s">
        <v>28</v>
      </c>
      <c r="F78" s="12">
        <v>3.0455008964900001</v>
      </c>
      <c r="G78" s="12">
        <v>4.155738608888</v>
      </c>
      <c r="H78" s="12">
        <v>5.291409414726</v>
      </c>
      <c r="I78" s="12">
        <v>3.4011729850550001</v>
      </c>
      <c r="J78" s="12">
        <v>1.7542932889489999</v>
      </c>
      <c r="K78" s="12">
        <v>1.4416150183080001</v>
      </c>
      <c r="L78" s="12">
        <v>12.2006</v>
      </c>
      <c r="M78" s="12">
        <v>25.178349999999998</v>
      </c>
      <c r="N78" s="12">
        <v>38.276299999999999</v>
      </c>
      <c r="O78" s="12">
        <v>0.45</v>
      </c>
      <c r="P78" s="8">
        <v>2</v>
      </c>
      <c r="Q78" s="1">
        <v>3</v>
      </c>
      <c r="R78" s="8">
        <v>5</v>
      </c>
      <c r="S78" s="42"/>
      <c r="T78" s="46"/>
      <c r="U78" s="46"/>
      <c r="V78" s="46"/>
      <c r="W78" s="46"/>
      <c r="X78" s="46"/>
      <c r="Y78" s="46"/>
      <c r="Z78" s="46"/>
      <c r="AA78" s="46"/>
      <c r="AB78" s="50"/>
    </row>
    <row r="79" spans="1:28" s="16" customFormat="1" x14ac:dyDescent="0.25">
      <c r="A79" s="16">
        <v>13.79241039046885</v>
      </c>
      <c r="B79" s="16">
        <v>101.71481704891157</v>
      </c>
      <c r="C79" s="16">
        <v>7.5689460625706735</v>
      </c>
      <c r="D79" s="39">
        <v>8</v>
      </c>
      <c r="E79" s="16" t="s">
        <v>18</v>
      </c>
      <c r="F79" s="16">
        <v>3.9478175893110001</v>
      </c>
      <c r="G79" s="16">
        <v>5.1787915485499996</v>
      </c>
      <c r="H79" s="16">
        <v>6.3372099030779996</v>
      </c>
      <c r="I79" s="16">
        <v>4.4079229139100002</v>
      </c>
      <c r="J79" s="16">
        <v>2.5030677369399998</v>
      </c>
      <c r="K79" s="16">
        <v>2.052403381735</v>
      </c>
      <c r="L79" s="16">
        <v>13.00395</v>
      </c>
      <c r="M79" s="16">
        <v>25.659300000000002</v>
      </c>
      <c r="N79" s="16">
        <v>38.637050000000002</v>
      </c>
      <c r="O79" s="16">
        <v>0.55000000000000004</v>
      </c>
      <c r="P79" s="21">
        <v>3</v>
      </c>
      <c r="Q79" s="21">
        <v>4.8193232026299997</v>
      </c>
      <c r="R79" s="21">
        <v>7.3019622190589999</v>
      </c>
      <c r="S79" s="42">
        <v>8</v>
      </c>
      <c r="T79" s="46"/>
      <c r="U79" s="46"/>
      <c r="V79" s="46"/>
      <c r="W79" s="46"/>
      <c r="X79" s="46"/>
      <c r="Y79" s="46"/>
      <c r="Z79" s="46"/>
      <c r="AA79" s="46"/>
      <c r="AB79" s="50"/>
    </row>
    <row r="80" spans="1:28" s="16" customFormat="1" x14ac:dyDescent="0.25">
      <c r="A80" s="16">
        <v>17.367356126571234</v>
      </c>
      <c r="B80" s="23">
        <v>104.41944758465604</v>
      </c>
      <c r="C80" s="23">
        <v>7.7206401046441462</v>
      </c>
      <c r="D80" s="38"/>
      <c r="E80" s="16" t="s">
        <v>41</v>
      </c>
      <c r="F80" s="16">
        <v>3.9478175893110001</v>
      </c>
      <c r="G80" s="16">
        <v>5.1787915485499996</v>
      </c>
      <c r="H80" s="16">
        <v>6.3372099030779996</v>
      </c>
      <c r="I80" s="16">
        <v>4.4079229139100002</v>
      </c>
      <c r="J80" s="16">
        <v>2.5030677369399998</v>
      </c>
      <c r="K80" s="16">
        <v>2.052403381735</v>
      </c>
      <c r="L80" s="16">
        <v>13.00395</v>
      </c>
      <c r="M80" s="16">
        <v>25.659300000000002</v>
      </c>
      <c r="N80" s="16">
        <v>38.637050000000002</v>
      </c>
      <c r="O80" s="16">
        <v>0.54</v>
      </c>
      <c r="P80" s="21">
        <v>3</v>
      </c>
      <c r="Q80" s="21">
        <v>4.8193232026299997</v>
      </c>
      <c r="R80" s="21">
        <v>7.3019622190589999</v>
      </c>
      <c r="S80" s="41"/>
      <c r="T80" s="47"/>
      <c r="U80" s="47"/>
      <c r="V80" s="47"/>
      <c r="W80" s="47"/>
      <c r="X80" s="47"/>
      <c r="Y80" s="47"/>
      <c r="Z80" s="47"/>
      <c r="AA80" s="47"/>
      <c r="AB80" s="51"/>
    </row>
    <row r="81" spans="1:28" s="16" customFormat="1" x14ac:dyDescent="0.25">
      <c r="A81" s="16">
        <v>22.670034774372493</v>
      </c>
      <c r="B81" s="16">
        <v>104.23930150579345</v>
      </c>
      <c r="C81" s="23">
        <v>7.8115136985377145</v>
      </c>
      <c r="D81" s="38"/>
      <c r="E81" s="16" t="s">
        <v>53</v>
      </c>
      <c r="F81" s="16">
        <v>3.9478175893110001</v>
      </c>
      <c r="G81" s="16">
        <v>5.1787915485499996</v>
      </c>
      <c r="H81" s="16">
        <v>6.3372099030779996</v>
      </c>
      <c r="I81" s="16">
        <v>4.4079229139100002</v>
      </c>
      <c r="J81" s="16">
        <v>2.5030677369399998</v>
      </c>
      <c r="K81" s="16">
        <v>2.052403381735</v>
      </c>
      <c r="L81" s="16">
        <v>13.00395</v>
      </c>
      <c r="M81" s="16">
        <v>25.659300000000002</v>
      </c>
      <c r="N81" s="16">
        <v>38.637050000000002</v>
      </c>
      <c r="O81" s="16">
        <v>0.53</v>
      </c>
      <c r="P81" s="21">
        <v>3</v>
      </c>
      <c r="Q81" s="21">
        <v>4.8193232026299997</v>
      </c>
      <c r="R81" s="21">
        <v>7.3019622190589999</v>
      </c>
      <c r="S81" s="41"/>
      <c r="T81" s="47"/>
      <c r="U81" s="47"/>
      <c r="V81" s="47"/>
      <c r="W81" s="47"/>
      <c r="X81" s="47"/>
      <c r="Y81" s="47"/>
      <c r="Z81" s="47"/>
      <c r="AA81" s="47"/>
      <c r="AB81" s="51"/>
    </row>
    <row r="82" spans="1:28" s="16" customFormat="1" x14ac:dyDescent="0.25">
      <c r="A82" s="16">
        <v>11.058997183857473</v>
      </c>
      <c r="B82" s="16">
        <v>106.26757941544176</v>
      </c>
      <c r="C82" s="16">
        <v>7.9512989923315969</v>
      </c>
      <c r="D82" s="39"/>
      <c r="E82" s="16" t="s">
        <v>65</v>
      </c>
      <c r="F82" s="16">
        <v>3.9478175893110001</v>
      </c>
      <c r="G82" s="16">
        <v>5.1787915485499996</v>
      </c>
      <c r="H82" s="16">
        <v>6.3372099030779996</v>
      </c>
      <c r="I82" s="16">
        <v>4.4079229139100002</v>
      </c>
      <c r="J82" s="16">
        <v>2.5030677369399998</v>
      </c>
      <c r="K82" s="16">
        <v>2.052403381735</v>
      </c>
      <c r="L82" s="16">
        <v>13.00395</v>
      </c>
      <c r="M82" s="16">
        <v>25.659300000000002</v>
      </c>
      <c r="N82" s="16">
        <v>38.637050000000002</v>
      </c>
      <c r="O82" s="16">
        <v>0.52</v>
      </c>
      <c r="P82" s="21">
        <v>3</v>
      </c>
      <c r="Q82" s="21">
        <v>4.8193232026299997</v>
      </c>
      <c r="R82" s="21">
        <v>7.3019622190589999</v>
      </c>
      <c r="S82" s="42"/>
      <c r="T82" s="46"/>
      <c r="U82" s="46"/>
      <c r="V82" s="46"/>
      <c r="W82" s="46"/>
      <c r="X82" s="46"/>
      <c r="Y82" s="46"/>
      <c r="Z82" s="46"/>
      <c r="AA82" s="46"/>
      <c r="AB82" s="50"/>
    </row>
    <row r="83" spans="1:28" s="16" customFormat="1" x14ac:dyDescent="0.25">
      <c r="A83" s="23">
        <v>11.4443005570268</v>
      </c>
      <c r="B83" s="16">
        <v>105.89164890923506</v>
      </c>
      <c r="C83" s="16">
        <v>8.0168724150567652</v>
      </c>
      <c r="D83" s="39"/>
      <c r="E83" s="16" t="s">
        <v>72</v>
      </c>
      <c r="F83" s="16">
        <v>3.9478175893110001</v>
      </c>
      <c r="G83" s="16">
        <v>5.1787915485499996</v>
      </c>
      <c r="H83" s="16">
        <v>6.3372099030779996</v>
      </c>
      <c r="I83" s="16">
        <v>4.4079229139100002</v>
      </c>
      <c r="J83" s="16">
        <v>2.5030677369399998</v>
      </c>
      <c r="K83" s="16">
        <v>2.052403381735</v>
      </c>
      <c r="L83" s="16">
        <v>13.00395</v>
      </c>
      <c r="M83" s="16">
        <v>25.659300000000002</v>
      </c>
      <c r="N83" s="16">
        <v>38.637050000000002</v>
      </c>
      <c r="O83" s="16">
        <v>0.51</v>
      </c>
      <c r="P83" s="21">
        <v>3</v>
      </c>
      <c r="Q83" s="21">
        <v>4.8193232026299997</v>
      </c>
      <c r="R83" s="21">
        <v>7.3019622190589999</v>
      </c>
      <c r="S83" s="42"/>
      <c r="T83" s="46"/>
      <c r="U83" s="46"/>
      <c r="V83" s="46"/>
      <c r="W83" s="46"/>
      <c r="X83" s="46"/>
      <c r="Y83" s="46"/>
      <c r="Z83" s="46"/>
      <c r="AA83" s="46"/>
      <c r="AB83" s="50"/>
    </row>
    <row r="84" spans="1:28" s="16" customFormat="1" x14ac:dyDescent="0.25">
      <c r="A84" s="16">
        <v>18.35272854135296</v>
      </c>
      <c r="B84" s="16">
        <v>108.52063943930582</v>
      </c>
      <c r="C84" s="16">
        <v>8.154418567573952</v>
      </c>
      <c r="D84" s="39"/>
      <c r="E84" s="16" t="s">
        <v>84</v>
      </c>
      <c r="F84" s="16">
        <v>3.9478175893110001</v>
      </c>
      <c r="G84" s="16">
        <v>5.1787915485499996</v>
      </c>
      <c r="H84" s="16">
        <v>6.3372099030779996</v>
      </c>
      <c r="I84" s="16">
        <v>4.4079229139100002</v>
      </c>
      <c r="J84" s="16">
        <v>2.5030677369399998</v>
      </c>
      <c r="K84" s="16">
        <v>2.052403381735</v>
      </c>
      <c r="L84" s="16">
        <v>13.00395</v>
      </c>
      <c r="M84" s="16">
        <v>25.659300000000002</v>
      </c>
      <c r="N84" s="16">
        <v>38.637050000000002</v>
      </c>
      <c r="O84" s="16">
        <v>0.5</v>
      </c>
      <c r="P84" s="21">
        <v>3</v>
      </c>
      <c r="Q84" s="21">
        <v>4.8193232026299997</v>
      </c>
      <c r="R84" s="21">
        <v>7.3019622190589999</v>
      </c>
      <c r="S84" s="42"/>
      <c r="T84" s="46"/>
      <c r="U84" s="46"/>
      <c r="V84" s="46"/>
      <c r="W84" s="46"/>
      <c r="X84" s="46"/>
      <c r="Y84" s="46"/>
      <c r="Z84" s="46"/>
      <c r="AA84" s="46"/>
      <c r="AB84" s="50"/>
    </row>
    <row r="85" spans="1:28" s="16" customFormat="1" x14ac:dyDescent="0.25">
      <c r="A85" s="16">
        <v>14.141496131628365</v>
      </c>
      <c r="B85" s="16">
        <v>108.03021031732885</v>
      </c>
      <c r="C85" s="16">
        <v>8.224403656494351</v>
      </c>
      <c r="D85" s="39"/>
      <c r="E85" s="16" t="s">
        <v>96</v>
      </c>
      <c r="F85" s="16">
        <v>3.9478175893110001</v>
      </c>
      <c r="G85" s="16">
        <v>5.1787915485499996</v>
      </c>
      <c r="H85" s="16">
        <v>6.3372099030779996</v>
      </c>
      <c r="I85" s="16">
        <v>4.4079229139100002</v>
      </c>
      <c r="J85" s="16">
        <v>2.5030677369399998</v>
      </c>
      <c r="K85" s="16">
        <v>2.052403381735</v>
      </c>
      <c r="L85" s="16">
        <v>13.00395</v>
      </c>
      <c r="M85" s="16">
        <v>25.659300000000002</v>
      </c>
      <c r="N85" s="16">
        <v>38.637050000000002</v>
      </c>
      <c r="O85" s="16">
        <v>0.49</v>
      </c>
      <c r="P85" s="21">
        <v>3</v>
      </c>
      <c r="Q85" s="21">
        <v>4.8193232026299997</v>
      </c>
      <c r="R85" s="21">
        <v>7.3019622190589999</v>
      </c>
      <c r="S85" s="42"/>
      <c r="T85" s="46"/>
      <c r="U85" s="46"/>
      <c r="V85" s="46"/>
      <c r="W85" s="46"/>
      <c r="X85" s="46"/>
      <c r="Y85" s="46"/>
      <c r="Z85" s="46"/>
      <c r="AA85" s="46"/>
      <c r="AB85" s="50"/>
    </row>
    <row r="86" spans="1:28" s="16" customFormat="1" x14ac:dyDescent="0.25">
      <c r="A86" s="16">
        <v>13.081891517901692</v>
      </c>
      <c r="B86" s="16">
        <v>110.75270874395075</v>
      </c>
      <c r="C86" s="16">
        <v>8.3606508070286552</v>
      </c>
      <c r="D86" s="39"/>
      <c r="E86" s="16" t="s">
        <v>108</v>
      </c>
      <c r="F86" s="16">
        <v>3.9478175893110001</v>
      </c>
      <c r="G86" s="16">
        <v>5.1787915485499996</v>
      </c>
      <c r="H86" s="16">
        <v>6.3372099030779996</v>
      </c>
      <c r="I86" s="16">
        <v>4.4079229139100002</v>
      </c>
      <c r="J86" s="16">
        <v>2.5030677369399998</v>
      </c>
      <c r="K86" s="16">
        <v>2.052403381735</v>
      </c>
      <c r="L86" s="16">
        <v>13.00395</v>
      </c>
      <c r="M86" s="16">
        <v>25.659300000000002</v>
      </c>
      <c r="N86" s="16">
        <v>38.637050000000002</v>
      </c>
      <c r="O86" s="16">
        <v>0.48</v>
      </c>
      <c r="P86" s="21">
        <v>3</v>
      </c>
      <c r="Q86" s="21">
        <v>4.8193232026299997</v>
      </c>
      <c r="R86" s="21">
        <v>7.3019622190589999</v>
      </c>
      <c r="S86" s="42"/>
      <c r="T86" s="46"/>
      <c r="U86" s="46"/>
      <c r="V86" s="46"/>
      <c r="W86" s="46"/>
      <c r="X86" s="46"/>
      <c r="Y86" s="46"/>
      <c r="Z86" s="46"/>
      <c r="AA86" s="46"/>
      <c r="AB86" s="50"/>
    </row>
    <row r="87" spans="1:28" s="16" customFormat="1" x14ac:dyDescent="0.25">
      <c r="A87" s="16">
        <v>20.215849311427224</v>
      </c>
      <c r="B87" s="16">
        <v>110.86912580371369</v>
      </c>
      <c r="C87" s="16">
        <v>8.4366134973765803</v>
      </c>
      <c r="D87" s="39"/>
      <c r="E87" s="16" t="s">
        <v>120</v>
      </c>
      <c r="F87" s="16">
        <v>3.9478175893110001</v>
      </c>
      <c r="G87" s="16">
        <v>5.1787915485499996</v>
      </c>
      <c r="H87" s="16">
        <v>6.3372099030779996</v>
      </c>
      <c r="I87" s="16">
        <v>4.4079229139100002</v>
      </c>
      <c r="J87" s="16">
        <v>2.5030677369399998</v>
      </c>
      <c r="K87" s="16">
        <v>2.052403381735</v>
      </c>
      <c r="L87" s="16">
        <v>13.00395</v>
      </c>
      <c r="M87" s="16">
        <v>25.659300000000002</v>
      </c>
      <c r="N87" s="16">
        <v>38.637050000000002</v>
      </c>
      <c r="O87" s="16">
        <v>0.47</v>
      </c>
      <c r="P87" s="21">
        <v>3</v>
      </c>
      <c r="Q87" s="21">
        <v>4.8193232026299997</v>
      </c>
      <c r="R87" s="21">
        <v>7.3019622190589999</v>
      </c>
      <c r="S87" s="42"/>
      <c r="T87" s="46"/>
      <c r="U87" s="46"/>
      <c r="V87" s="46"/>
      <c r="W87" s="46"/>
      <c r="X87" s="46"/>
      <c r="Y87" s="46"/>
      <c r="Z87" s="46"/>
      <c r="AA87" s="46"/>
      <c r="AB87" s="50"/>
    </row>
    <row r="88" spans="1:28" s="16" customFormat="1" x14ac:dyDescent="0.25">
      <c r="A88" s="16">
        <v>15.970098140668574</v>
      </c>
      <c r="B88" s="16">
        <v>114.24544186557173</v>
      </c>
      <c r="C88" s="16">
        <v>8.5729529267903004</v>
      </c>
      <c r="D88" s="39"/>
      <c r="E88" s="16" t="s">
        <v>131</v>
      </c>
      <c r="F88" s="16">
        <v>3.9478175893110001</v>
      </c>
      <c r="G88" s="16">
        <v>5.1787915485499996</v>
      </c>
      <c r="H88" s="16">
        <v>6.3372099030779996</v>
      </c>
      <c r="I88" s="16">
        <v>4.4079229139100002</v>
      </c>
      <c r="J88" s="16">
        <v>2.5030677369399998</v>
      </c>
      <c r="K88" s="16">
        <v>2.052403381735</v>
      </c>
      <c r="L88" s="16">
        <v>13.00395</v>
      </c>
      <c r="M88" s="16">
        <v>25.659300000000002</v>
      </c>
      <c r="N88" s="16">
        <v>38.637050000000002</v>
      </c>
      <c r="O88" s="16">
        <v>0.46</v>
      </c>
      <c r="P88" s="21">
        <v>3</v>
      </c>
      <c r="Q88" s="21">
        <v>4.8193232026299997</v>
      </c>
      <c r="R88" s="21">
        <v>7.3019622190589999</v>
      </c>
      <c r="S88" s="42"/>
      <c r="T88" s="46"/>
      <c r="U88" s="46"/>
      <c r="V88" s="46"/>
      <c r="W88" s="46"/>
      <c r="X88" s="46"/>
      <c r="Y88" s="46"/>
      <c r="Z88" s="46"/>
      <c r="AA88" s="46"/>
      <c r="AB88" s="50"/>
    </row>
    <row r="89" spans="1:28" s="16" customFormat="1" x14ac:dyDescent="0.25">
      <c r="A89" s="16">
        <v>15.997938795759953</v>
      </c>
      <c r="B89" s="16">
        <v>113.19613992648432</v>
      </c>
      <c r="C89" s="16">
        <v>8.6269379418123329</v>
      </c>
      <c r="D89" s="39"/>
      <c r="E89" s="16" t="s">
        <v>30</v>
      </c>
      <c r="F89" s="16">
        <v>3.9478175893110001</v>
      </c>
      <c r="G89" s="16">
        <v>5.1787915485499996</v>
      </c>
      <c r="H89" s="16">
        <v>6.3372099030779996</v>
      </c>
      <c r="I89" s="16">
        <v>4.4079229139100002</v>
      </c>
      <c r="J89" s="16">
        <v>2.5030677369399998</v>
      </c>
      <c r="K89" s="16">
        <v>2.052403381735</v>
      </c>
      <c r="L89" s="16">
        <v>13.00395</v>
      </c>
      <c r="M89" s="16">
        <v>25.659300000000002</v>
      </c>
      <c r="N89" s="16">
        <v>38.637050000000002</v>
      </c>
      <c r="O89" s="16">
        <v>0.45</v>
      </c>
      <c r="P89" s="21">
        <v>3</v>
      </c>
      <c r="Q89" s="21">
        <v>4.8193232026299997</v>
      </c>
      <c r="R89" s="21">
        <v>7.3019622190589999</v>
      </c>
      <c r="S89" s="42"/>
      <c r="T89" s="46"/>
      <c r="U89" s="46"/>
      <c r="V89" s="46"/>
      <c r="W89" s="46"/>
      <c r="X89" s="46"/>
      <c r="Y89" s="46"/>
      <c r="Z89" s="46"/>
      <c r="AA89" s="46"/>
      <c r="AB89" s="50"/>
    </row>
    <row r="90" spans="1:28" s="4" customFormat="1" x14ac:dyDescent="0.25">
      <c r="A90" s="4">
        <v>12.258295149355906</v>
      </c>
      <c r="B90" s="4">
        <v>102.93076568698581</v>
      </c>
      <c r="C90" s="4">
        <v>7.6928572601085419</v>
      </c>
      <c r="D90" s="39">
        <v>9</v>
      </c>
      <c r="E90" s="4" t="s">
        <v>19</v>
      </c>
      <c r="F90" s="4">
        <v>3.4549406093939998</v>
      </c>
      <c r="G90" s="4">
        <v>4.695563910982</v>
      </c>
      <c r="H90" s="4">
        <v>5.8547309405070003</v>
      </c>
      <c r="I90" s="4">
        <v>3.6095952594699998</v>
      </c>
      <c r="J90" s="4">
        <v>2.019256897095</v>
      </c>
      <c r="K90" s="4">
        <v>1.659677886766</v>
      </c>
      <c r="L90" s="4">
        <v>13.104799999999999</v>
      </c>
      <c r="M90" s="4">
        <v>25.719249999999999</v>
      </c>
      <c r="N90" s="4">
        <v>38.858750000000001</v>
      </c>
      <c r="O90" s="4">
        <v>0.55000000000000004</v>
      </c>
      <c r="P90" s="21">
        <v>3.3960799035210001</v>
      </c>
      <c r="Q90" s="21">
        <v>4.7310891703760003</v>
      </c>
      <c r="R90" s="21">
        <v>8.3366289875380009</v>
      </c>
      <c r="S90" s="42">
        <v>9</v>
      </c>
      <c r="T90" s="46"/>
      <c r="U90" s="46"/>
      <c r="V90" s="46"/>
      <c r="W90" s="46"/>
      <c r="X90" s="46"/>
      <c r="Y90" s="46"/>
      <c r="Z90" s="46"/>
      <c r="AA90" s="46"/>
      <c r="AB90" s="50"/>
    </row>
    <row r="91" spans="1:28" s="4" customFormat="1" x14ac:dyDescent="0.25">
      <c r="A91" s="4">
        <v>18.456846459966691</v>
      </c>
      <c r="B91" s="4">
        <v>105.60862795964751</v>
      </c>
      <c r="C91" s="4">
        <v>7.8394723525200831</v>
      </c>
      <c r="D91" s="39"/>
      <c r="E91" s="4" t="s">
        <v>42</v>
      </c>
      <c r="F91" s="4">
        <v>3.4549406093939998</v>
      </c>
      <c r="G91" s="4">
        <v>4.695563910982</v>
      </c>
      <c r="H91" s="4">
        <v>5.8547309405070003</v>
      </c>
      <c r="I91" s="4">
        <v>3.6095952594699998</v>
      </c>
      <c r="J91" s="4">
        <v>2.019256897095</v>
      </c>
      <c r="K91" s="4">
        <v>1.659677886766</v>
      </c>
      <c r="L91" s="4">
        <v>13.104799999999999</v>
      </c>
      <c r="M91" s="4">
        <v>25.719249999999999</v>
      </c>
      <c r="N91" s="4">
        <v>38.858750000000001</v>
      </c>
      <c r="O91" s="4">
        <v>0.54</v>
      </c>
      <c r="P91" s="21">
        <v>3.3960799035210001</v>
      </c>
      <c r="Q91" s="21">
        <v>4.7310891703760003</v>
      </c>
      <c r="R91" s="21">
        <v>8.3366289875380009</v>
      </c>
      <c r="S91" s="42"/>
      <c r="T91" s="46"/>
      <c r="U91" s="46"/>
      <c r="V91" s="46"/>
      <c r="W91" s="46"/>
      <c r="X91" s="46"/>
      <c r="Y91" s="46"/>
      <c r="Z91" s="46"/>
      <c r="AA91" s="46"/>
      <c r="AB91" s="50"/>
    </row>
    <row r="92" spans="1:28" s="4" customFormat="1" x14ac:dyDescent="0.25">
      <c r="A92" s="17">
        <v>23.73954927057768</v>
      </c>
      <c r="B92" s="4">
        <v>105.53793990024755</v>
      </c>
      <c r="C92" s="4">
        <v>7.9488917359265887</v>
      </c>
      <c r="D92" s="39"/>
      <c r="E92" s="4" t="s">
        <v>54</v>
      </c>
      <c r="F92" s="4">
        <v>3.4549406093939998</v>
      </c>
      <c r="G92" s="4">
        <v>4.695563910982</v>
      </c>
      <c r="H92" s="4">
        <v>5.8547309405070003</v>
      </c>
      <c r="I92" s="4">
        <v>3.6095952594699998</v>
      </c>
      <c r="J92" s="4">
        <v>2.019256897095</v>
      </c>
      <c r="K92" s="4">
        <v>1.659677886766</v>
      </c>
      <c r="L92" s="4">
        <v>13.104799999999999</v>
      </c>
      <c r="M92" s="4">
        <v>25.719249999999999</v>
      </c>
      <c r="N92" s="4">
        <v>38.858750000000001</v>
      </c>
      <c r="O92" s="4">
        <v>0.53</v>
      </c>
      <c r="P92" s="21">
        <v>3.3960799035210001</v>
      </c>
      <c r="Q92" s="21">
        <v>4.7310891703760003</v>
      </c>
      <c r="R92" s="21">
        <v>8.3366289875380009</v>
      </c>
      <c r="S92" s="42"/>
      <c r="T92" s="46"/>
      <c r="U92" s="46"/>
      <c r="V92" s="46"/>
      <c r="W92" s="46"/>
      <c r="X92" s="46"/>
      <c r="Y92" s="46"/>
      <c r="Z92" s="46"/>
      <c r="AA92" s="46"/>
      <c r="AB92" s="50"/>
    </row>
    <row r="93" spans="1:28" s="4" customFormat="1" x14ac:dyDescent="0.25">
      <c r="A93" s="4">
        <v>13.071307886283181</v>
      </c>
      <c r="B93" s="4">
        <v>107.67942694548536</v>
      </c>
      <c r="C93" s="17">
        <v>8.1008594493572481</v>
      </c>
      <c r="D93" s="38"/>
      <c r="E93" s="4" t="s">
        <v>66</v>
      </c>
      <c r="F93" s="4">
        <v>3.4549406093939998</v>
      </c>
      <c r="G93" s="4">
        <v>4.695563910982</v>
      </c>
      <c r="H93" s="4">
        <v>5.8547309405070003</v>
      </c>
      <c r="I93" s="4">
        <v>3.6095952594699998</v>
      </c>
      <c r="J93" s="4">
        <v>2.019256897095</v>
      </c>
      <c r="K93" s="4">
        <v>1.659677886766</v>
      </c>
      <c r="L93" s="4">
        <v>13.104799999999999</v>
      </c>
      <c r="M93" s="4">
        <v>25.719249999999999</v>
      </c>
      <c r="N93" s="4">
        <v>38.858750000000001</v>
      </c>
      <c r="O93" s="4">
        <v>0.52</v>
      </c>
      <c r="P93" s="21">
        <v>3.3960799035210001</v>
      </c>
      <c r="Q93" s="21">
        <v>4.7310891703760003</v>
      </c>
      <c r="R93" s="21">
        <v>8.3366289875380009</v>
      </c>
      <c r="S93" s="41"/>
      <c r="T93" s="47"/>
      <c r="U93" s="47"/>
      <c r="V93" s="47"/>
      <c r="W93" s="47"/>
      <c r="X93" s="47"/>
      <c r="Y93" s="47"/>
      <c r="Z93" s="47"/>
      <c r="AA93" s="47"/>
      <c r="AB93" s="51"/>
    </row>
    <row r="94" spans="1:28" s="4" customFormat="1" x14ac:dyDescent="0.25">
      <c r="A94" s="4">
        <v>13.262329595951822</v>
      </c>
      <c r="B94" s="4">
        <v>107.23722529270418</v>
      </c>
      <c r="C94" s="4">
        <v>8.162530205872379</v>
      </c>
      <c r="D94" s="39"/>
      <c r="E94" s="4" t="s">
        <v>71</v>
      </c>
      <c r="F94" s="4">
        <v>3.4549406093939998</v>
      </c>
      <c r="G94" s="4">
        <v>4.695563910982</v>
      </c>
      <c r="H94" s="4">
        <v>5.8547309405070003</v>
      </c>
      <c r="I94" s="4">
        <v>3.6095952594699998</v>
      </c>
      <c r="J94" s="4">
        <v>2.019256897095</v>
      </c>
      <c r="K94" s="4">
        <v>1.659677886766</v>
      </c>
      <c r="L94" s="4">
        <v>13.104799999999999</v>
      </c>
      <c r="M94" s="4">
        <v>25.719249999999999</v>
      </c>
      <c r="N94" s="4">
        <v>38.858750000000001</v>
      </c>
      <c r="O94" s="4">
        <v>0.51</v>
      </c>
      <c r="P94" s="21">
        <v>3.3960799035210001</v>
      </c>
      <c r="Q94" s="21">
        <v>4.7310891703760003</v>
      </c>
      <c r="R94" s="21">
        <v>8.3366289875380009</v>
      </c>
      <c r="S94" s="42"/>
      <c r="T94" s="46"/>
      <c r="U94" s="46"/>
      <c r="V94" s="46"/>
      <c r="W94" s="46"/>
      <c r="X94" s="46"/>
      <c r="Y94" s="46"/>
      <c r="Z94" s="46"/>
      <c r="AA94" s="46"/>
      <c r="AB94" s="50"/>
    </row>
    <row r="95" spans="1:28" s="4" customFormat="1" x14ac:dyDescent="0.25">
      <c r="A95" s="4">
        <v>19.699369682093341</v>
      </c>
      <c r="B95" s="4">
        <v>110.08088149421609</v>
      </c>
      <c r="C95" s="4">
        <v>8.3246826725112548</v>
      </c>
      <c r="D95" s="39"/>
      <c r="E95" s="4" t="s">
        <v>83</v>
      </c>
      <c r="F95" s="4">
        <v>3.4549406093939998</v>
      </c>
      <c r="G95" s="4">
        <v>4.695563910982</v>
      </c>
      <c r="H95" s="4">
        <v>5.8547309405070003</v>
      </c>
      <c r="I95" s="4">
        <v>3.6095952594699998</v>
      </c>
      <c r="J95" s="4">
        <v>2.019256897095</v>
      </c>
      <c r="K95" s="4">
        <v>1.659677886766</v>
      </c>
      <c r="L95" s="4">
        <v>13.104799999999999</v>
      </c>
      <c r="M95" s="4">
        <v>25.719249999999999</v>
      </c>
      <c r="N95" s="4">
        <v>38.858750000000001</v>
      </c>
      <c r="O95" s="4">
        <v>0.5</v>
      </c>
      <c r="P95" s="21">
        <v>3.3960799035210001</v>
      </c>
      <c r="Q95" s="21">
        <v>4.7310891703760003</v>
      </c>
      <c r="R95" s="21">
        <v>8.3366289875380009</v>
      </c>
      <c r="S95" s="42"/>
      <c r="T95" s="46"/>
      <c r="U95" s="46"/>
      <c r="V95" s="46"/>
      <c r="W95" s="46"/>
      <c r="X95" s="46"/>
      <c r="Y95" s="46"/>
      <c r="Z95" s="46"/>
      <c r="AA95" s="46"/>
      <c r="AB95" s="50"/>
    </row>
    <row r="96" spans="1:28" s="4" customFormat="1" x14ac:dyDescent="0.25">
      <c r="A96" s="4">
        <v>15.024060115783067</v>
      </c>
      <c r="B96" s="4">
        <v>109.57232835426402</v>
      </c>
      <c r="C96" s="4">
        <v>8.3994825106160551</v>
      </c>
      <c r="D96" s="39"/>
      <c r="E96" s="4" t="s">
        <v>95</v>
      </c>
      <c r="F96" s="4">
        <v>3.4549406093939998</v>
      </c>
      <c r="G96" s="4">
        <v>4.695563910982</v>
      </c>
      <c r="H96" s="4">
        <v>5.8547309405070003</v>
      </c>
      <c r="I96" s="4">
        <v>3.6095952594699998</v>
      </c>
      <c r="J96" s="4">
        <v>2.019256897095</v>
      </c>
      <c r="K96" s="4">
        <v>1.659677886766</v>
      </c>
      <c r="L96" s="4">
        <v>13.104799999999999</v>
      </c>
      <c r="M96" s="4">
        <v>25.719249999999999</v>
      </c>
      <c r="N96" s="4">
        <v>38.858750000000001</v>
      </c>
      <c r="O96" s="4">
        <v>0.49</v>
      </c>
      <c r="P96" s="21">
        <v>3.3960799035210001</v>
      </c>
      <c r="Q96" s="21">
        <v>4.7310891703760003</v>
      </c>
      <c r="R96" s="21">
        <v>8.3366289875380009</v>
      </c>
      <c r="S96" s="42"/>
      <c r="T96" s="46"/>
      <c r="U96" s="46"/>
      <c r="V96" s="46"/>
      <c r="W96" s="46"/>
      <c r="X96" s="46"/>
      <c r="Y96" s="46"/>
      <c r="Z96" s="46"/>
      <c r="AA96" s="46"/>
      <c r="AB96" s="50"/>
    </row>
    <row r="97" spans="1:28" s="4" customFormat="1" x14ac:dyDescent="0.25">
      <c r="A97" s="4">
        <v>14.651441705180229</v>
      </c>
      <c r="B97" s="4">
        <v>112.59266104992797</v>
      </c>
      <c r="C97" s="4">
        <v>8.5536812688556765</v>
      </c>
      <c r="D97" s="39"/>
      <c r="E97" s="4" t="s">
        <v>107</v>
      </c>
      <c r="F97" s="4">
        <v>3.4549406093939998</v>
      </c>
      <c r="G97" s="4">
        <v>4.695563910982</v>
      </c>
      <c r="H97" s="4">
        <v>5.8547309405070003</v>
      </c>
      <c r="I97" s="4">
        <v>3.6095952594699998</v>
      </c>
      <c r="J97" s="4">
        <v>2.019256897095</v>
      </c>
      <c r="K97" s="4">
        <v>1.659677886766</v>
      </c>
      <c r="L97" s="4">
        <v>13.104799999999999</v>
      </c>
      <c r="M97" s="4">
        <v>25.719249999999999</v>
      </c>
      <c r="N97" s="4">
        <v>38.858750000000001</v>
      </c>
      <c r="O97" s="4">
        <v>0.48</v>
      </c>
      <c r="P97" s="21">
        <v>3.3960799035210001</v>
      </c>
      <c r="Q97" s="21">
        <v>4.7310891703760003</v>
      </c>
      <c r="R97" s="21">
        <v>8.3366289875380009</v>
      </c>
      <c r="S97" s="42"/>
      <c r="T97" s="46"/>
      <c r="U97" s="46"/>
      <c r="V97" s="46"/>
      <c r="W97" s="46"/>
      <c r="X97" s="46"/>
      <c r="Y97" s="46"/>
      <c r="Z97" s="46"/>
      <c r="AA97" s="46"/>
      <c r="AB97" s="50"/>
    </row>
    <row r="98" spans="1:28" s="4" customFormat="1" x14ac:dyDescent="0.25">
      <c r="A98" s="17">
        <v>22.644299143042389</v>
      </c>
      <c r="B98" s="4">
        <v>112.70873642576375</v>
      </c>
      <c r="C98" s="4">
        <v>8.6568811618324766</v>
      </c>
      <c r="D98" s="39"/>
      <c r="E98" s="4" t="s">
        <v>119</v>
      </c>
      <c r="F98" s="4">
        <v>3.4549406093939998</v>
      </c>
      <c r="G98" s="4">
        <v>4.695563910982</v>
      </c>
      <c r="H98" s="4">
        <v>5.8547309405070003</v>
      </c>
      <c r="I98" s="4">
        <v>3.6095952594699998</v>
      </c>
      <c r="J98" s="4">
        <v>2.019256897095</v>
      </c>
      <c r="K98" s="4">
        <v>1.659677886766</v>
      </c>
      <c r="L98" s="4">
        <v>13.104799999999999</v>
      </c>
      <c r="M98" s="4">
        <v>25.719249999999999</v>
      </c>
      <c r="N98" s="4">
        <v>38.858750000000001</v>
      </c>
      <c r="O98" s="4">
        <v>0.47</v>
      </c>
      <c r="P98" s="21">
        <v>3.3960799035210001</v>
      </c>
      <c r="Q98" s="21">
        <v>4.7310891703760003</v>
      </c>
      <c r="R98" s="21">
        <v>8.3366289875380009</v>
      </c>
      <c r="S98" s="42"/>
      <c r="T98" s="46"/>
      <c r="U98" s="46"/>
      <c r="V98" s="46"/>
      <c r="W98" s="46"/>
      <c r="X98" s="46"/>
      <c r="Y98" s="46"/>
      <c r="Z98" s="46"/>
      <c r="AA98" s="46"/>
      <c r="AB98" s="50"/>
    </row>
    <row r="99" spans="1:28" s="4" customFormat="1" x14ac:dyDescent="0.25">
      <c r="A99" s="4">
        <v>19.581805602767506</v>
      </c>
      <c r="B99" s="4">
        <v>116.34323464949361</v>
      </c>
      <c r="C99" s="4">
        <v>8.8094222178787174</v>
      </c>
      <c r="D99" s="39"/>
      <c r="E99" s="4" t="s">
        <v>130</v>
      </c>
      <c r="F99" s="4">
        <v>3.4549406093939998</v>
      </c>
      <c r="G99" s="4">
        <v>4.695563910982</v>
      </c>
      <c r="H99" s="4">
        <v>5.8547309405070003</v>
      </c>
      <c r="I99" s="4">
        <v>3.6095952594699998</v>
      </c>
      <c r="J99" s="4">
        <v>2.019256897095</v>
      </c>
      <c r="K99" s="4">
        <v>1.659677886766</v>
      </c>
      <c r="L99" s="4">
        <v>13.104799999999999</v>
      </c>
      <c r="M99" s="4">
        <v>25.719249999999999</v>
      </c>
      <c r="N99" s="4">
        <v>38.858750000000001</v>
      </c>
      <c r="O99" s="4">
        <v>0.46</v>
      </c>
      <c r="P99" s="21">
        <v>3.3960799035210001</v>
      </c>
      <c r="Q99" s="21">
        <v>4.7310891703760003</v>
      </c>
      <c r="R99" s="21">
        <v>8.3366289875380009</v>
      </c>
      <c r="S99" s="42"/>
      <c r="T99" s="46"/>
      <c r="U99" s="46"/>
      <c r="V99" s="46"/>
      <c r="W99" s="46"/>
      <c r="X99" s="46"/>
      <c r="Y99" s="46"/>
      <c r="Z99" s="46"/>
      <c r="AA99" s="46"/>
      <c r="AB99" s="50"/>
    </row>
    <row r="100" spans="1:28" s="4" customFormat="1" x14ac:dyDescent="0.25">
      <c r="A100" s="4">
        <v>16.570112402997665</v>
      </c>
      <c r="B100" s="4">
        <v>115.52740582808129</v>
      </c>
      <c r="C100" s="4">
        <v>8.8621352563947209</v>
      </c>
      <c r="D100" s="39"/>
      <c r="E100" s="4" t="s">
        <v>31</v>
      </c>
      <c r="F100" s="4">
        <v>3.4549406093939998</v>
      </c>
      <c r="G100" s="4">
        <v>4.695563910982</v>
      </c>
      <c r="H100" s="4">
        <v>5.8547309405070003</v>
      </c>
      <c r="I100" s="4">
        <v>3.6095952594699998</v>
      </c>
      <c r="J100" s="4">
        <v>2.019256897095</v>
      </c>
      <c r="K100" s="4">
        <v>1.659677886766</v>
      </c>
      <c r="L100" s="4">
        <v>13.104799999999999</v>
      </c>
      <c r="M100" s="4">
        <v>25.719249999999999</v>
      </c>
      <c r="N100" s="4">
        <v>38.858750000000001</v>
      </c>
      <c r="O100" s="4">
        <v>0.45</v>
      </c>
      <c r="P100" s="21">
        <v>3.3960799035210001</v>
      </c>
      <c r="Q100" s="21">
        <v>4.7310891703760003</v>
      </c>
      <c r="R100" s="21">
        <v>8.3366289875380009</v>
      </c>
      <c r="S100" s="42"/>
      <c r="T100" s="46"/>
      <c r="U100" s="46"/>
      <c r="V100" s="46"/>
      <c r="W100" s="46"/>
      <c r="X100" s="46"/>
      <c r="Y100" s="46"/>
      <c r="Z100" s="46"/>
      <c r="AA100" s="46"/>
      <c r="AB100" s="50"/>
    </row>
    <row r="101" spans="1:28" s="5" customFormat="1" x14ac:dyDescent="0.25">
      <c r="A101" s="5">
        <v>12.921804141709345</v>
      </c>
      <c r="B101" s="5">
        <v>104.11262733304632</v>
      </c>
      <c r="C101" s="5">
        <v>7.8173080405745532</v>
      </c>
      <c r="D101" s="39">
        <v>10</v>
      </c>
      <c r="E101" s="5" t="s">
        <v>20</v>
      </c>
      <c r="F101" s="5">
        <v>3</v>
      </c>
      <c r="G101" s="5">
        <v>4.1650777416259999</v>
      </c>
      <c r="H101" s="5">
        <v>5.35</v>
      </c>
      <c r="I101" s="5">
        <v>2.6</v>
      </c>
      <c r="J101" s="5">
        <v>1.4588413066829999</v>
      </c>
      <c r="K101" s="5">
        <v>1.2474639572440001</v>
      </c>
      <c r="L101" s="5">
        <v>13.3</v>
      </c>
      <c r="M101" s="5">
        <v>25.729399999999998</v>
      </c>
      <c r="N101" s="5">
        <v>36.682600000000001</v>
      </c>
      <c r="O101" s="5">
        <v>0.55000000000000004</v>
      </c>
      <c r="P101" s="21">
        <v>3.0712088805489999</v>
      </c>
      <c r="Q101" s="21">
        <v>5.9908836505509999</v>
      </c>
      <c r="R101" s="21">
        <v>9.3561137755590007</v>
      </c>
      <c r="S101" s="42">
        <v>10</v>
      </c>
      <c r="T101" s="46"/>
      <c r="U101" s="46"/>
      <c r="V101" s="46"/>
      <c r="W101" s="46"/>
      <c r="X101" s="46"/>
      <c r="Y101" s="46"/>
      <c r="Z101" s="46"/>
      <c r="AA101" s="46"/>
      <c r="AB101" s="50"/>
    </row>
    <row r="102" spans="1:28" s="5" customFormat="1" x14ac:dyDescent="0.25">
      <c r="A102" s="5">
        <v>18.723509177053703</v>
      </c>
      <c r="B102" s="5">
        <v>106.69817846082896</v>
      </c>
      <c r="C102" s="5">
        <v>7.9731459768695601</v>
      </c>
      <c r="D102" s="39"/>
      <c r="E102" s="5" t="s">
        <v>43</v>
      </c>
      <c r="F102" s="5">
        <v>3</v>
      </c>
      <c r="G102" s="5">
        <v>4.1650777416259999</v>
      </c>
      <c r="H102" s="5">
        <v>5.35</v>
      </c>
      <c r="I102" s="5">
        <v>2.6</v>
      </c>
      <c r="J102" s="5">
        <v>1.4588413066829999</v>
      </c>
      <c r="K102" s="5">
        <v>1.2474639572440001</v>
      </c>
      <c r="L102" s="5">
        <v>13.3</v>
      </c>
      <c r="M102" s="5">
        <v>25.729399999999998</v>
      </c>
      <c r="N102" s="5">
        <v>36.682600000000001</v>
      </c>
      <c r="O102" s="5">
        <v>0.54</v>
      </c>
      <c r="P102" s="21">
        <v>3.0712088805489999</v>
      </c>
      <c r="Q102" s="21">
        <v>5.9908836505509999</v>
      </c>
      <c r="R102" s="21">
        <v>9.3561137755590007</v>
      </c>
      <c r="S102" s="42"/>
      <c r="T102" s="46"/>
      <c r="U102" s="46"/>
      <c r="V102" s="46"/>
      <c r="W102" s="46"/>
      <c r="X102" s="46"/>
      <c r="Y102" s="46"/>
      <c r="Z102" s="46"/>
      <c r="AA102" s="46"/>
      <c r="AB102" s="50"/>
    </row>
    <row r="103" spans="1:28" s="5" customFormat="1" x14ac:dyDescent="0.25">
      <c r="A103" s="5">
        <v>22.882591895055498</v>
      </c>
      <c r="B103" s="5">
        <v>106.76065011740982</v>
      </c>
      <c r="C103" s="18">
        <v>8.0918970662742709</v>
      </c>
      <c r="D103" s="38"/>
      <c r="E103" s="5" t="s">
        <v>55</v>
      </c>
      <c r="F103" s="5">
        <v>3</v>
      </c>
      <c r="G103" s="5">
        <v>4.1650777416259999</v>
      </c>
      <c r="H103" s="5">
        <v>5.35</v>
      </c>
      <c r="I103" s="5">
        <v>2.6</v>
      </c>
      <c r="J103" s="5">
        <v>1.4588413066829999</v>
      </c>
      <c r="K103" s="5">
        <v>1.2474639572440001</v>
      </c>
      <c r="L103" s="5">
        <v>13.3</v>
      </c>
      <c r="M103" s="5">
        <v>25.729399999999998</v>
      </c>
      <c r="N103" s="5">
        <v>36.682600000000001</v>
      </c>
      <c r="O103" s="5">
        <v>0.53</v>
      </c>
      <c r="P103" s="21">
        <v>3.0712088805489999</v>
      </c>
      <c r="Q103" s="21">
        <v>5.9908836505509999</v>
      </c>
      <c r="R103" s="21">
        <v>9.3561137755590007</v>
      </c>
      <c r="S103" s="41"/>
      <c r="T103" s="47"/>
      <c r="U103" s="47"/>
      <c r="V103" s="47"/>
      <c r="W103" s="47"/>
      <c r="X103" s="47"/>
      <c r="Y103" s="47"/>
      <c r="Z103" s="47"/>
      <c r="AA103" s="47"/>
      <c r="AB103" s="51"/>
    </row>
    <row r="104" spans="1:28" s="5" customFormat="1" x14ac:dyDescent="0.25">
      <c r="A104" s="5">
        <v>12.523589129560541</v>
      </c>
      <c r="B104" s="5">
        <v>109.1245507489925</v>
      </c>
      <c r="C104" s="5">
        <v>8.2644051305201867</v>
      </c>
      <c r="D104" s="39"/>
      <c r="E104" s="5" t="s">
        <v>67</v>
      </c>
      <c r="F104" s="5">
        <v>3</v>
      </c>
      <c r="G104" s="5">
        <v>4.1650777416259999</v>
      </c>
      <c r="H104" s="5">
        <v>5.35</v>
      </c>
      <c r="I104" s="5">
        <v>2.6</v>
      </c>
      <c r="J104" s="5">
        <v>1.4588413066829999</v>
      </c>
      <c r="K104" s="5">
        <v>1.2474639572440001</v>
      </c>
      <c r="L104" s="5">
        <v>13.3</v>
      </c>
      <c r="M104" s="5">
        <v>25.729399999999998</v>
      </c>
      <c r="N104" s="5">
        <v>36.682600000000001</v>
      </c>
      <c r="O104" s="5">
        <v>0.52</v>
      </c>
      <c r="P104" s="21">
        <v>3.0712088805489999</v>
      </c>
      <c r="Q104" s="21">
        <v>5.9908836505509999</v>
      </c>
      <c r="R104" s="21">
        <v>9.3561137755590007</v>
      </c>
      <c r="S104" s="42"/>
      <c r="T104" s="46"/>
      <c r="U104" s="46"/>
      <c r="V104" s="46"/>
      <c r="W104" s="46"/>
      <c r="X104" s="46"/>
      <c r="Y104" s="46"/>
      <c r="Z104" s="46"/>
      <c r="AA104" s="46"/>
      <c r="AB104" s="50"/>
    </row>
    <row r="105" spans="1:28" s="5" customFormat="1" x14ac:dyDescent="0.25">
      <c r="A105" s="5">
        <v>12.01572049826453</v>
      </c>
      <c r="B105" s="5">
        <v>108.71436419406812</v>
      </c>
      <c r="C105" s="5">
        <v>8.3319577117264689</v>
      </c>
      <c r="D105" s="39"/>
      <c r="E105" s="5" t="s">
        <v>70</v>
      </c>
      <c r="F105" s="5">
        <v>3</v>
      </c>
      <c r="G105" s="5">
        <v>4.1650777416259999</v>
      </c>
      <c r="H105" s="5">
        <v>5.35</v>
      </c>
      <c r="I105" s="5">
        <v>2.6</v>
      </c>
      <c r="J105" s="5">
        <v>1.4588413066829999</v>
      </c>
      <c r="K105" s="5">
        <v>1.2474639572440001</v>
      </c>
      <c r="L105" s="5">
        <v>13.3</v>
      </c>
      <c r="M105" s="5">
        <v>25.729399999999998</v>
      </c>
      <c r="N105" s="5">
        <v>36.682600000000001</v>
      </c>
      <c r="O105" s="5">
        <v>0.51</v>
      </c>
      <c r="P105" s="21">
        <v>3.0712088805489999</v>
      </c>
      <c r="Q105" s="21">
        <v>5.9908836505509999</v>
      </c>
      <c r="R105" s="21">
        <v>9.3561137755590007</v>
      </c>
      <c r="S105" s="42"/>
      <c r="T105" s="46"/>
      <c r="U105" s="46"/>
      <c r="V105" s="46"/>
      <c r="W105" s="46"/>
      <c r="X105" s="46"/>
      <c r="Y105" s="46"/>
      <c r="Z105" s="46"/>
      <c r="AA105" s="46"/>
      <c r="AB105" s="50"/>
    </row>
    <row r="106" spans="1:28" s="5" customFormat="1" x14ac:dyDescent="0.25">
      <c r="A106" s="5">
        <v>18.493380938285792</v>
      </c>
      <c r="B106" s="5">
        <v>111.89580586751681</v>
      </c>
      <c r="C106" s="5">
        <v>8.4986433022764256</v>
      </c>
      <c r="D106" s="39"/>
      <c r="E106" s="5" t="s">
        <v>82</v>
      </c>
      <c r="F106" s="5">
        <v>3</v>
      </c>
      <c r="G106" s="5">
        <v>4.1650777416259999</v>
      </c>
      <c r="H106" s="5">
        <v>5.35</v>
      </c>
      <c r="I106" s="5">
        <v>2.6</v>
      </c>
      <c r="J106" s="5">
        <v>1.4588413066829999</v>
      </c>
      <c r="K106" s="5">
        <v>1.2474639572440001</v>
      </c>
      <c r="L106" s="5">
        <v>13.3</v>
      </c>
      <c r="M106" s="5">
        <v>25.729399999999998</v>
      </c>
      <c r="N106" s="5">
        <v>36.682600000000001</v>
      </c>
      <c r="O106" s="5">
        <v>0.5</v>
      </c>
      <c r="P106" s="21">
        <v>3.0712088805489999</v>
      </c>
      <c r="Q106" s="21">
        <v>5.9908836505509999</v>
      </c>
      <c r="R106" s="21">
        <v>9.3561137755590007</v>
      </c>
      <c r="S106" s="42"/>
      <c r="T106" s="46"/>
      <c r="U106" s="46"/>
      <c r="V106" s="46"/>
      <c r="W106" s="46"/>
      <c r="X106" s="46"/>
      <c r="Y106" s="46"/>
      <c r="Z106" s="46"/>
      <c r="AA106" s="46"/>
      <c r="AB106" s="50"/>
    </row>
    <row r="107" spans="1:28" s="5" customFormat="1" x14ac:dyDescent="0.25">
      <c r="A107" s="5">
        <v>14.3489338861985</v>
      </c>
      <c r="B107" s="5">
        <v>111.41243498855712</v>
      </c>
      <c r="C107" s="5">
        <v>8.5778594845054155</v>
      </c>
      <c r="D107" s="39"/>
      <c r="E107" s="5" t="s">
        <v>94</v>
      </c>
      <c r="F107" s="5">
        <v>3</v>
      </c>
      <c r="G107" s="5">
        <v>4.1650777416259999</v>
      </c>
      <c r="H107" s="5">
        <v>5.35</v>
      </c>
      <c r="I107" s="5">
        <v>2.6</v>
      </c>
      <c r="J107" s="5">
        <v>1.4588413066829999</v>
      </c>
      <c r="K107" s="5">
        <v>1.2474639572440001</v>
      </c>
      <c r="L107" s="5">
        <v>13.3</v>
      </c>
      <c r="M107" s="5">
        <v>25.729399999999998</v>
      </c>
      <c r="N107" s="5">
        <v>36.682600000000001</v>
      </c>
      <c r="O107" s="5">
        <v>0.49</v>
      </c>
      <c r="P107" s="21">
        <v>3.0712088805489999</v>
      </c>
      <c r="Q107" s="21">
        <v>5.9908836505509999</v>
      </c>
      <c r="R107" s="21">
        <v>9.3561137755590007</v>
      </c>
      <c r="S107" s="42"/>
      <c r="T107" s="46"/>
      <c r="U107" s="46"/>
      <c r="V107" s="46"/>
      <c r="W107" s="46"/>
      <c r="X107" s="46"/>
      <c r="Y107" s="46"/>
      <c r="Z107" s="46"/>
      <c r="AA107" s="46"/>
      <c r="AB107" s="50"/>
    </row>
    <row r="108" spans="1:28" s="5" customFormat="1" x14ac:dyDescent="0.25">
      <c r="A108" s="5">
        <v>15.802801526308679</v>
      </c>
      <c r="B108" s="5">
        <v>114.53114979844024</v>
      </c>
      <c r="C108" s="5">
        <v>8.7467778701393986</v>
      </c>
      <c r="D108" s="39"/>
      <c r="E108" s="5" t="s">
        <v>106</v>
      </c>
      <c r="F108" s="5">
        <v>3</v>
      </c>
      <c r="G108" s="5">
        <v>4.1650777416259999</v>
      </c>
      <c r="H108" s="5">
        <v>5.35</v>
      </c>
      <c r="I108" s="5">
        <v>2.6</v>
      </c>
      <c r="J108" s="5">
        <v>1.4588413066829999</v>
      </c>
      <c r="K108" s="5">
        <v>1.2474639572440001</v>
      </c>
      <c r="L108" s="5">
        <v>13.3</v>
      </c>
      <c r="M108" s="5">
        <v>25.729399999999998</v>
      </c>
      <c r="N108" s="5">
        <v>36.682600000000001</v>
      </c>
      <c r="O108" s="5">
        <v>0.48</v>
      </c>
      <c r="P108" s="21">
        <v>3.0712088805489999</v>
      </c>
      <c r="Q108" s="21">
        <v>5.9908836505509999</v>
      </c>
      <c r="R108" s="21">
        <v>9.3561137755590007</v>
      </c>
      <c r="S108" s="42"/>
      <c r="T108" s="46"/>
      <c r="U108" s="46"/>
      <c r="V108" s="46"/>
      <c r="W108" s="46"/>
      <c r="X108" s="46"/>
      <c r="Y108" s="46"/>
      <c r="Z108" s="46"/>
      <c r="AA108" s="46"/>
      <c r="AB108" s="50"/>
    </row>
    <row r="109" spans="1:28" s="5" customFormat="1" x14ac:dyDescent="0.25">
      <c r="A109" s="5">
        <v>21.279515554211699</v>
      </c>
      <c r="B109" s="5">
        <v>114.48940853867221</v>
      </c>
      <c r="C109" s="5">
        <v>8.8412059204427624</v>
      </c>
      <c r="D109" s="39"/>
      <c r="E109" s="5" t="s">
        <v>118</v>
      </c>
      <c r="F109" s="5">
        <v>3</v>
      </c>
      <c r="G109" s="5">
        <v>4.1650777416259999</v>
      </c>
      <c r="H109" s="5">
        <v>5.35</v>
      </c>
      <c r="I109" s="5">
        <v>2.6</v>
      </c>
      <c r="J109" s="5">
        <v>1.4588413066829999</v>
      </c>
      <c r="K109" s="5">
        <v>1.2474639572440001</v>
      </c>
      <c r="L109" s="5">
        <v>13.3</v>
      </c>
      <c r="M109" s="5">
        <v>25.729399999999998</v>
      </c>
      <c r="N109" s="5">
        <v>36.682600000000001</v>
      </c>
      <c r="O109" s="5">
        <v>0.47</v>
      </c>
      <c r="P109" s="21">
        <v>3.0712088805489999</v>
      </c>
      <c r="Q109" s="21">
        <v>5.9908836505509999</v>
      </c>
      <c r="R109" s="21">
        <v>9.3561137755590007</v>
      </c>
      <c r="S109" s="42"/>
      <c r="T109" s="46"/>
      <c r="U109" s="46"/>
      <c r="V109" s="46"/>
      <c r="W109" s="46"/>
      <c r="X109" s="46"/>
      <c r="Y109" s="46"/>
      <c r="Z109" s="46"/>
      <c r="AA109" s="46"/>
      <c r="AB109" s="50"/>
    </row>
    <row r="110" spans="1:28" s="5" customFormat="1" x14ac:dyDescent="0.25">
      <c r="A110" s="5">
        <v>20.351674678977034</v>
      </c>
      <c r="B110" s="5">
        <v>118.19700875455442</v>
      </c>
      <c r="C110" s="5">
        <v>9.0173660839003507</v>
      </c>
      <c r="D110" s="39"/>
      <c r="E110" s="5" t="s">
        <v>129</v>
      </c>
      <c r="F110" s="5">
        <v>3</v>
      </c>
      <c r="G110" s="5">
        <v>4.1650777416259999</v>
      </c>
      <c r="H110" s="5">
        <v>5.35</v>
      </c>
      <c r="I110" s="5">
        <v>2.6</v>
      </c>
      <c r="J110" s="5">
        <v>1.4588413066829999</v>
      </c>
      <c r="K110" s="5">
        <v>1.2474639572440001</v>
      </c>
      <c r="L110" s="5">
        <v>13.3</v>
      </c>
      <c r="M110" s="5">
        <v>25.729399999999998</v>
      </c>
      <c r="N110" s="5">
        <v>36.682600000000001</v>
      </c>
      <c r="O110" s="5">
        <v>0.46</v>
      </c>
      <c r="P110" s="21">
        <v>3.0712088805489999</v>
      </c>
      <c r="Q110" s="21">
        <v>5.9908836505509999</v>
      </c>
      <c r="R110" s="21">
        <v>9.3561137755590007</v>
      </c>
      <c r="S110" s="42"/>
      <c r="T110" s="46"/>
      <c r="U110" s="46"/>
      <c r="V110" s="46"/>
      <c r="W110" s="46"/>
      <c r="X110" s="46"/>
      <c r="Y110" s="46"/>
      <c r="Z110" s="46"/>
      <c r="AA110" s="46"/>
      <c r="AB110" s="50"/>
    </row>
    <row r="111" spans="1:28" s="5" customFormat="1" x14ac:dyDescent="0.25">
      <c r="A111" s="5">
        <v>14.994962535325751</v>
      </c>
      <c r="B111" s="5">
        <v>117.22151361636743</v>
      </c>
      <c r="C111" s="18">
        <v>9.0753002979148008</v>
      </c>
      <c r="D111" s="38"/>
      <c r="E111" s="5" t="s">
        <v>32</v>
      </c>
      <c r="F111" s="5">
        <v>3</v>
      </c>
      <c r="G111" s="5">
        <v>4.1650777416259999</v>
      </c>
      <c r="H111" s="5">
        <v>5.35</v>
      </c>
      <c r="I111" s="5">
        <v>2.6</v>
      </c>
      <c r="J111" s="5">
        <v>1.4588413066829999</v>
      </c>
      <c r="K111" s="5">
        <v>1.2474639572440001</v>
      </c>
      <c r="L111" s="5">
        <v>13.3</v>
      </c>
      <c r="M111" s="5">
        <v>25.729399999999998</v>
      </c>
      <c r="N111" s="5">
        <v>36.682600000000001</v>
      </c>
      <c r="O111" s="5">
        <v>0.45</v>
      </c>
      <c r="P111" s="21">
        <v>3.0712088805489999</v>
      </c>
      <c r="Q111" s="21">
        <v>5.9908836505509999</v>
      </c>
      <c r="R111" s="21">
        <v>9.3561137755590007</v>
      </c>
      <c r="S111" s="41"/>
      <c r="T111" s="47"/>
      <c r="U111" s="47"/>
      <c r="V111" s="47"/>
      <c r="W111" s="47"/>
      <c r="X111" s="47"/>
      <c r="Y111" s="47"/>
      <c r="Z111" s="47"/>
      <c r="AA111" s="47"/>
      <c r="AB111" s="51"/>
    </row>
    <row r="112" spans="1:28" s="2" customFormat="1" x14ac:dyDescent="0.25">
      <c r="A112" s="2">
        <v>21.374362866099585</v>
      </c>
      <c r="B112" s="19">
        <v>103.15066844284524</v>
      </c>
      <c r="C112" s="2">
        <v>7.5358315155290896</v>
      </c>
      <c r="D112" s="39">
        <v>11</v>
      </c>
      <c r="E112" s="2" t="s">
        <v>21</v>
      </c>
      <c r="F112" s="2">
        <v>3.5257658037559998</v>
      </c>
      <c r="G112" s="2">
        <v>4.6573143959090002</v>
      </c>
      <c r="H112" s="2">
        <v>5.877960642353</v>
      </c>
      <c r="I112" s="2">
        <v>5.0184464136409996</v>
      </c>
      <c r="J112" s="2">
        <v>2.373881894808</v>
      </c>
      <c r="K112" s="2">
        <v>2.0114592519209999</v>
      </c>
      <c r="L112" s="2">
        <v>11.5092</v>
      </c>
      <c r="M112" s="2">
        <v>25.005400000000002</v>
      </c>
      <c r="N112" s="2">
        <v>38.098050000000001</v>
      </c>
      <c r="O112" s="2">
        <v>0.55000000000000004</v>
      </c>
      <c r="P112" s="21">
        <v>3.07456906532</v>
      </c>
      <c r="Q112" s="21">
        <v>4.518690341169</v>
      </c>
      <c r="R112" s="21">
        <v>6</v>
      </c>
      <c r="S112" s="42">
        <v>11</v>
      </c>
      <c r="T112" s="46"/>
      <c r="U112" s="46"/>
      <c r="V112" s="46"/>
      <c r="W112" s="46"/>
      <c r="X112" s="46"/>
      <c r="Y112" s="46"/>
      <c r="Z112" s="46"/>
      <c r="AA112" s="46"/>
      <c r="AB112" s="50"/>
    </row>
    <row r="113" spans="1:28" s="2" customFormat="1" x14ac:dyDescent="0.25">
      <c r="A113" s="2">
        <v>19.602034393854144</v>
      </c>
      <c r="B113" s="2">
        <v>105.8131130046807</v>
      </c>
      <c r="C113" s="2">
        <v>7.6809882414511694</v>
      </c>
      <c r="D113" s="39"/>
      <c r="E113" s="2" t="s">
        <v>44</v>
      </c>
      <c r="F113" s="2">
        <v>3.5257658037559998</v>
      </c>
      <c r="G113" s="2">
        <v>4.6573143959090002</v>
      </c>
      <c r="H113" s="2">
        <v>5.877960642353</v>
      </c>
      <c r="I113" s="2">
        <v>5.0184464136409996</v>
      </c>
      <c r="J113" s="2">
        <v>2.373881894808</v>
      </c>
      <c r="K113" s="2">
        <v>2.0114592519209999</v>
      </c>
      <c r="L113" s="2">
        <v>11.5092</v>
      </c>
      <c r="M113" s="2">
        <v>25.005400000000002</v>
      </c>
      <c r="N113" s="2">
        <v>38.098050000000001</v>
      </c>
      <c r="O113" s="2">
        <v>0.54</v>
      </c>
      <c r="P113" s="21">
        <v>3.07456906532</v>
      </c>
      <c r="Q113" s="21">
        <v>4.518690341169</v>
      </c>
      <c r="R113" s="21">
        <v>6</v>
      </c>
      <c r="S113" s="42"/>
      <c r="T113" s="46"/>
      <c r="U113" s="46"/>
      <c r="V113" s="46"/>
      <c r="W113" s="46"/>
      <c r="X113" s="46"/>
      <c r="Y113" s="46"/>
      <c r="Z113" s="46"/>
      <c r="AA113" s="46"/>
      <c r="AB113" s="50"/>
    </row>
    <row r="114" spans="1:28" s="2" customFormat="1" x14ac:dyDescent="0.25">
      <c r="A114" s="2">
        <v>18.482047221381492</v>
      </c>
      <c r="B114" s="2">
        <v>106.01821893888869</v>
      </c>
      <c r="C114" s="2">
        <v>7.7914995157455307</v>
      </c>
      <c r="D114" s="39"/>
      <c r="E114" s="2" t="s">
        <v>56</v>
      </c>
      <c r="F114" s="2">
        <v>3.5257658037559998</v>
      </c>
      <c r="G114" s="2">
        <v>4.6573143959090002</v>
      </c>
      <c r="H114" s="2">
        <v>5.877960642353</v>
      </c>
      <c r="I114" s="2">
        <v>5.0184464136409996</v>
      </c>
      <c r="J114" s="2">
        <v>2.373881894808</v>
      </c>
      <c r="K114" s="2">
        <v>2.0114592519209999</v>
      </c>
      <c r="L114" s="2">
        <v>11.5092</v>
      </c>
      <c r="M114" s="2">
        <v>25.005400000000002</v>
      </c>
      <c r="N114" s="2">
        <v>38.098050000000001</v>
      </c>
      <c r="O114" s="2">
        <v>0.53</v>
      </c>
      <c r="P114" s="21">
        <v>3.07456906532</v>
      </c>
      <c r="Q114" s="21">
        <v>4.518690341169</v>
      </c>
      <c r="R114" s="21">
        <v>6</v>
      </c>
      <c r="S114" s="42"/>
      <c r="T114" s="46"/>
      <c r="U114" s="46"/>
      <c r="V114" s="46"/>
      <c r="W114" s="46"/>
      <c r="X114" s="46"/>
      <c r="Y114" s="46"/>
      <c r="Z114" s="46"/>
      <c r="AA114" s="46"/>
      <c r="AB114" s="50"/>
    </row>
    <row r="115" spans="1:28" s="2" customFormat="1" x14ac:dyDescent="0.25">
      <c r="A115" s="2">
        <v>10.351491150954798</v>
      </c>
      <c r="B115" s="2">
        <v>108.32242309657273</v>
      </c>
      <c r="C115" s="2">
        <v>7.9637134590394059</v>
      </c>
      <c r="D115" s="39"/>
      <c r="E115" s="2" t="s">
        <v>68</v>
      </c>
      <c r="F115" s="2">
        <v>3.5257658037559998</v>
      </c>
      <c r="G115" s="2">
        <v>4.6573143959090002</v>
      </c>
      <c r="H115" s="2">
        <v>5.877960642353</v>
      </c>
      <c r="I115" s="2">
        <v>5.0184464136409996</v>
      </c>
      <c r="J115" s="2">
        <v>2.373881894808</v>
      </c>
      <c r="K115" s="2">
        <v>2.0114592519209999</v>
      </c>
      <c r="L115" s="2">
        <v>11.5092</v>
      </c>
      <c r="M115" s="2">
        <v>25.005400000000002</v>
      </c>
      <c r="N115" s="2">
        <v>38.098050000000001</v>
      </c>
      <c r="O115" s="2">
        <v>0.52</v>
      </c>
      <c r="P115" s="21">
        <v>3.07456906532</v>
      </c>
      <c r="Q115" s="21">
        <v>4.518690341169</v>
      </c>
      <c r="R115" s="21">
        <v>6</v>
      </c>
      <c r="S115" s="42"/>
      <c r="T115" s="46"/>
      <c r="U115" s="46"/>
      <c r="V115" s="46"/>
      <c r="W115" s="46"/>
      <c r="X115" s="46"/>
      <c r="Y115" s="46"/>
      <c r="Z115" s="46"/>
      <c r="AA115" s="46"/>
      <c r="AB115" s="50"/>
    </row>
    <row r="116" spans="1:28" s="2" customFormat="1" x14ac:dyDescent="0.25">
      <c r="A116" s="2">
        <v>11.406649489685591</v>
      </c>
      <c r="B116" s="2">
        <v>107.78457181731432</v>
      </c>
      <c r="C116" s="19">
        <v>8.0455246497780752</v>
      </c>
      <c r="D116" s="38"/>
      <c r="E116" s="2" t="s">
        <v>69</v>
      </c>
      <c r="F116" s="2">
        <v>3.5257658037559998</v>
      </c>
      <c r="G116" s="2">
        <v>4.6573143959090002</v>
      </c>
      <c r="H116" s="2">
        <v>5.877960642353</v>
      </c>
      <c r="I116" s="2">
        <v>4.9321804564790002</v>
      </c>
      <c r="J116" s="2">
        <v>2.3490423072789999</v>
      </c>
      <c r="K116" s="2">
        <v>1.992001517974</v>
      </c>
      <c r="L116" s="2">
        <v>11.5092</v>
      </c>
      <c r="M116" s="2">
        <v>25.005400000000002</v>
      </c>
      <c r="N116" s="2">
        <v>38.098050000000001</v>
      </c>
      <c r="O116" s="2">
        <v>0.51</v>
      </c>
      <c r="P116" s="21">
        <v>3.07456906532</v>
      </c>
      <c r="Q116" s="21">
        <v>4.518690341169</v>
      </c>
      <c r="R116" s="21">
        <v>6</v>
      </c>
      <c r="S116" s="41"/>
      <c r="T116" s="47"/>
      <c r="U116" s="47"/>
      <c r="V116" s="47"/>
      <c r="W116" s="47"/>
      <c r="X116" s="47"/>
      <c r="Y116" s="47"/>
      <c r="Z116" s="47"/>
      <c r="AA116" s="47"/>
      <c r="AB116" s="51"/>
    </row>
    <row r="117" spans="1:28" s="2" customFormat="1" x14ac:dyDescent="0.25">
      <c r="A117" s="2">
        <v>16.274510443334396</v>
      </c>
      <c r="B117" s="2">
        <v>110.66753381900163</v>
      </c>
      <c r="C117" s="2">
        <v>8.2177520285010051</v>
      </c>
      <c r="D117" s="39"/>
      <c r="E117" s="2" t="s">
        <v>81</v>
      </c>
      <c r="F117" s="2">
        <v>3.5257658037559998</v>
      </c>
      <c r="G117" s="2">
        <v>4.6573143959090002</v>
      </c>
      <c r="H117" s="2">
        <v>5.877960642353</v>
      </c>
      <c r="I117" s="2">
        <v>5.0184464136409996</v>
      </c>
      <c r="J117" s="2">
        <v>2.373881894808</v>
      </c>
      <c r="K117" s="2">
        <v>2.0114592519209999</v>
      </c>
      <c r="L117" s="2">
        <v>11.5092</v>
      </c>
      <c r="M117" s="2">
        <v>25.005400000000002</v>
      </c>
      <c r="N117" s="2">
        <v>38.098050000000001</v>
      </c>
      <c r="O117" s="2">
        <v>0.5</v>
      </c>
      <c r="P117" s="21">
        <v>3.07456906532</v>
      </c>
      <c r="Q117" s="21">
        <v>4.518690341169</v>
      </c>
      <c r="R117" s="21">
        <v>6</v>
      </c>
      <c r="S117" s="42"/>
      <c r="T117" s="46"/>
      <c r="U117" s="46"/>
      <c r="V117" s="46"/>
      <c r="W117" s="46"/>
      <c r="X117" s="46"/>
      <c r="Y117" s="46"/>
      <c r="Z117" s="46"/>
      <c r="AA117" s="46"/>
      <c r="AB117" s="50"/>
    </row>
    <row r="118" spans="1:28" s="2" customFormat="1" x14ac:dyDescent="0.25">
      <c r="A118" s="2">
        <v>12.308970803167799</v>
      </c>
      <c r="B118" s="2">
        <v>110.19956563054126</v>
      </c>
      <c r="C118" s="2">
        <v>8.295848492326078</v>
      </c>
      <c r="D118" s="39"/>
      <c r="E118" s="2" t="s">
        <v>93</v>
      </c>
      <c r="F118" s="2">
        <v>3.5257658037559998</v>
      </c>
      <c r="G118" s="2">
        <v>4.6573143959090002</v>
      </c>
      <c r="H118" s="2">
        <v>5.877960642353</v>
      </c>
      <c r="I118" s="2">
        <v>5.0184464136409996</v>
      </c>
      <c r="J118" s="2">
        <v>2.373881894808</v>
      </c>
      <c r="K118" s="2">
        <v>2.0114592519209999</v>
      </c>
      <c r="L118" s="2">
        <v>11.5092</v>
      </c>
      <c r="M118" s="2">
        <v>25.005400000000002</v>
      </c>
      <c r="N118" s="2">
        <v>38.098050000000001</v>
      </c>
      <c r="O118" s="2">
        <v>0.49</v>
      </c>
      <c r="P118" s="21">
        <v>3.07456906532</v>
      </c>
      <c r="Q118" s="21">
        <v>4.518690341169</v>
      </c>
      <c r="R118" s="21">
        <v>6</v>
      </c>
      <c r="S118" s="42"/>
      <c r="T118" s="46"/>
      <c r="U118" s="46"/>
      <c r="V118" s="46"/>
      <c r="W118" s="46"/>
      <c r="X118" s="46"/>
      <c r="Y118" s="46"/>
      <c r="Z118" s="46"/>
      <c r="AA118" s="46"/>
      <c r="AB118" s="50"/>
    </row>
    <row r="119" spans="1:28" s="2" customFormat="1" x14ac:dyDescent="0.25">
      <c r="A119" s="19">
        <v>11.259968028554001</v>
      </c>
      <c r="B119" s="2">
        <v>113.36168872747793</v>
      </c>
      <c r="C119" s="2">
        <v>8.4660320896479426</v>
      </c>
      <c r="D119" s="39"/>
      <c r="E119" s="2" t="s">
        <v>105</v>
      </c>
      <c r="F119" s="2">
        <v>3.5257658037559998</v>
      </c>
      <c r="G119" s="2">
        <v>4.6573143959090002</v>
      </c>
      <c r="H119" s="2">
        <v>5.877960642353</v>
      </c>
      <c r="I119" s="2">
        <v>5.0184464136409996</v>
      </c>
      <c r="J119" s="2">
        <v>2.373881894808</v>
      </c>
      <c r="K119" s="2">
        <v>2.0114592519209999</v>
      </c>
      <c r="L119" s="2">
        <v>11.5092</v>
      </c>
      <c r="M119" s="2">
        <v>25.005400000000002</v>
      </c>
      <c r="N119" s="2">
        <v>38.098050000000001</v>
      </c>
      <c r="O119" s="2">
        <v>0.48</v>
      </c>
      <c r="P119" s="21">
        <v>3.07456906532</v>
      </c>
      <c r="Q119" s="21">
        <v>4.518690341169</v>
      </c>
      <c r="R119" s="21">
        <v>6</v>
      </c>
      <c r="S119" s="42"/>
      <c r="T119" s="46"/>
      <c r="U119" s="46"/>
      <c r="V119" s="46"/>
      <c r="W119" s="46"/>
      <c r="X119" s="46"/>
      <c r="Y119" s="46"/>
      <c r="Z119" s="46"/>
      <c r="AA119" s="46"/>
      <c r="AB119" s="50"/>
    </row>
    <row r="120" spans="1:28" s="2" customFormat="1" x14ac:dyDescent="0.25">
      <c r="A120" s="2">
        <v>15.756499623791514</v>
      </c>
      <c r="B120" s="2">
        <v>113.13516870857707</v>
      </c>
      <c r="C120" s="2">
        <v>8.5669360042739235</v>
      </c>
      <c r="D120" s="39"/>
      <c r="E120" s="2" t="s">
        <v>117</v>
      </c>
      <c r="F120" s="2">
        <v>3.5257658037559998</v>
      </c>
      <c r="G120" s="2">
        <v>4.6573143959090002</v>
      </c>
      <c r="H120" s="2">
        <v>5.877960642353</v>
      </c>
      <c r="I120" s="2">
        <v>5.0184464136409996</v>
      </c>
      <c r="J120" s="2">
        <v>2.373881894808</v>
      </c>
      <c r="K120" s="2">
        <v>2.0114592519209999</v>
      </c>
      <c r="L120" s="2">
        <v>11.5092</v>
      </c>
      <c r="M120" s="2">
        <v>25.005400000000002</v>
      </c>
      <c r="N120" s="2">
        <v>38.098050000000001</v>
      </c>
      <c r="O120" s="2">
        <v>0.47</v>
      </c>
      <c r="P120" s="21">
        <v>3.07456906532</v>
      </c>
      <c r="Q120" s="21">
        <v>4.518690341169</v>
      </c>
      <c r="R120" s="21">
        <v>6</v>
      </c>
      <c r="S120" s="42"/>
      <c r="T120" s="46"/>
      <c r="U120" s="46"/>
      <c r="V120" s="46"/>
      <c r="W120" s="46"/>
      <c r="X120" s="46"/>
      <c r="Y120" s="46"/>
      <c r="Z120" s="46"/>
      <c r="AA120" s="46"/>
      <c r="AB120" s="50"/>
    </row>
    <row r="121" spans="1:28" s="2" customFormat="1" x14ac:dyDescent="0.25">
      <c r="A121" s="2">
        <v>16.074455403934184</v>
      </c>
      <c r="B121" s="2">
        <v>117.0955738225591</v>
      </c>
      <c r="C121" s="2">
        <v>8.7290994737787049</v>
      </c>
      <c r="D121" s="39"/>
      <c r="E121" s="2" t="s">
        <v>128</v>
      </c>
      <c r="F121" s="2">
        <v>3.5257658037559998</v>
      </c>
      <c r="G121" s="2">
        <v>4.6573143959090002</v>
      </c>
      <c r="H121" s="2">
        <v>5.877960642353</v>
      </c>
      <c r="I121" s="2">
        <v>5.0184464136409996</v>
      </c>
      <c r="J121" s="2">
        <v>2.373881894808</v>
      </c>
      <c r="K121" s="2">
        <v>2.0114592519209999</v>
      </c>
      <c r="L121" s="2">
        <v>11.5092</v>
      </c>
      <c r="M121" s="2">
        <v>25.005400000000002</v>
      </c>
      <c r="N121" s="2">
        <v>38.098050000000001</v>
      </c>
      <c r="O121" s="2">
        <v>0.46</v>
      </c>
      <c r="P121" s="21">
        <v>3.07456906532</v>
      </c>
      <c r="Q121" s="21">
        <v>4.518690341169</v>
      </c>
      <c r="R121" s="21">
        <v>6</v>
      </c>
      <c r="S121" s="42"/>
      <c r="T121" s="46"/>
      <c r="U121" s="46"/>
      <c r="V121" s="46"/>
      <c r="W121" s="46"/>
      <c r="X121" s="46"/>
      <c r="Y121" s="46"/>
      <c r="Z121" s="46"/>
      <c r="AA121" s="46"/>
      <c r="AB121" s="50"/>
    </row>
    <row r="122" spans="1:28" s="2" customFormat="1" x14ac:dyDescent="0.25">
      <c r="A122" s="19">
        <v>24.575200832756693</v>
      </c>
      <c r="B122" s="2">
        <v>115.85950802275204</v>
      </c>
      <c r="C122" s="2">
        <v>8.7983842301507877</v>
      </c>
      <c r="D122" s="39"/>
      <c r="E122" s="2" t="s">
        <v>33</v>
      </c>
      <c r="F122" s="2">
        <v>3.5257658037559998</v>
      </c>
      <c r="G122" s="2">
        <v>4.6573143959090002</v>
      </c>
      <c r="H122" s="2">
        <v>5.877960642353</v>
      </c>
      <c r="I122" s="2">
        <v>5.0184464136409996</v>
      </c>
      <c r="J122" s="2">
        <v>2.373881894808</v>
      </c>
      <c r="K122" s="2">
        <v>2.0114592519209999</v>
      </c>
      <c r="L122" s="2">
        <v>11.5092</v>
      </c>
      <c r="M122" s="2">
        <v>25.005400000000002</v>
      </c>
      <c r="N122" s="2">
        <v>38.098050000000001</v>
      </c>
      <c r="O122" s="2">
        <v>0.45</v>
      </c>
      <c r="P122" s="21">
        <v>3.07456906532</v>
      </c>
      <c r="Q122" s="21">
        <v>4.518690341169</v>
      </c>
      <c r="R122" s="21">
        <v>6</v>
      </c>
      <c r="S122" s="42"/>
      <c r="T122" s="46"/>
      <c r="U122" s="46"/>
      <c r="V122" s="46"/>
      <c r="W122" s="46"/>
      <c r="X122" s="46"/>
      <c r="Y122" s="46"/>
      <c r="Z122" s="46"/>
      <c r="AA122" s="46"/>
      <c r="AB122" s="50"/>
    </row>
    <row r="123" spans="1:28" x14ac:dyDescent="0.25">
      <c r="A123" s="15">
        <v>18.640733893726662</v>
      </c>
      <c r="B123" s="14">
        <v>104.69086349358042</v>
      </c>
      <c r="C123" s="14">
        <v>7.3214348928920572</v>
      </c>
      <c r="D123" s="39">
        <v>12</v>
      </c>
      <c r="E123" s="14" t="s">
        <v>17</v>
      </c>
      <c r="F123" s="14">
        <v>3.05368433218</v>
      </c>
      <c r="G123" s="14">
        <v>4.1556723995500002</v>
      </c>
      <c r="H123" s="14">
        <v>5.3224202142739996</v>
      </c>
      <c r="I123" s="14">
        <v>3.4437870628130001</v>
      </c>
      <c r="J123" s="14">
        <v>1.7576474237169999</v>
      </c>
      <c r="K123" s="14">
        <v>1.4663547632230001</v>
      </c>
      <c r="L123" s="14">
        <v>12.321899999999999</v>
      </c>
      <c r="M123" s="14">
        <v>25.322600000000001</v>
      </c>
      <c r="N123" s="14">
        <v>38.434600000000003</v>
      </c>
      <c r="O123" s="14">
        <v>0.55000000000000004</v>
      </c>
      <c r="P123" s="14">
        <v>2</v>
      </c>
      <c r="Q123" s="1">
        <v>3</v>
      </c>
      <c r="R123" s="14">
        <v>5</v>
      </c>
      <c r="S123" s="42">
        <v>12</v>
      </c>
      <c r="T123" s="48"/>
      <c r="U123" s="48"/>
      <c r="V123" s="48"/>
      <c r="W123" s="48"/>
      <c r="X123" s="48"/>
      <c r="Y123" s="48"/>
      <c r="Z123" s="48"/>
      <c r="AA123" s="48"/>
      <c r="AB123" s="48"/>
    </row>
    <row r="124" spans="1:28" x14ac:dyDescent="0.25">
      <c r="A124" s="15">
        <v>15.790018941049894</v>
      </c>
      <c r="B124" s="15">
        <v>107.48887389632102</v>
      </c>
      <c r="C124" s="14">
        <v>7.4842153850427415</v>
      </c>
      <c r="D124" s="39"/>
      <c r="E124" s="14" t="s">
        <v>40</v>
      </c>
      <c r="F124" s="14">
        <v>3.05368433218</v>
      </c>
      <c r="G124" s="14">
        <v>4.1556723995500002</v>
      </c>
      <c r="H124" s="14">
        <v>5.3224202142739996</v>
      </c>
      <c r="I124" s="14">
        <v>3.4437870628130001</v>
      </c>
      <c r="J124" s="14">
        <v>1.7576474237169999</v>
      </c>
      <c r="K124" s="14">
        <v>1.4663547632230001</v>
      </c>
      <c r="L124" s="14">
        <v>12.321899999999999</v>
      </c>
      <c r="M124" s="14">
        <v>25.322600000000001</v>
      </c>
      <c r="N124" s="14">
        <v>38.434600000000003</v>
      </c>
      <c r="O124" s="14">
        <v>0.54</v>
      </c>
      <c r="P124" s="14">
        <v>2</v>
      </c>
      <c r="Q124" s="1">
        <v>3</v>
      </c>
      <c r="R124" s="14">
        <v>5</v>
      </c>
      <c r="S124" s="42"/>
      <c r="T124" s="48"/>
      <c r="U124" s="48"/>
      <c r="V124" s="48"/>
      <c r="W124" s="48"/>
      <c r="X124" s="48"/>
      <c r="Y124" s="48"/>
      <c r="Z124" s="48"/>
      <c r="AA124" s="48"/>
      <c r="AB124" s="48"/>
    </row>
    <row r="125" spans="1:28" x14ac:dyDescent="0.25">
      <c r="A125" s="14">
        <v>21.190435827692941</v>
      </c>
      <c r="B125" s="14">
        <v>107.66171767066912</v>
      </c>
      <c r="C125" s="14">
        <v>7.5877138658653243</v>
      </c>
      <c r="D125" s="39"/>
      <c r="E125" s="14" t="s">
        <v>52</v>
      </c>
      <c r="F125" s="14">
        <v>3.05368433218</v>
      </c>
      <c r="G125" s="14">
        <v>4.1556723995500002</v>
      </c>
      <c r="H125" s="14">
        <v>5.3224202142739996</v>
      </c>
      <c r="I125" s="14">
        <v>3.4437870628130001</v>
      </c>
      <c r="J125" s="14">
        <v>1.7576474237169999</v>
      </c>
      <c r="K125" s="14">
        <v>1.4663547632230001</v>
      </c>
      <c r="L125" s="14">
        <v>12.321899999999999</v>
      </c>
      <c r="M125" s="14">
        <v>25.322600000000001</v>
      </c>
      <c r="N125" s="14">
        <v>38.434600000000003</v>
      </c>
      <c r="O125" s="14">
        <v>0.53</v>
      </c>
      <c r="P125" s="14">
        <v>2</v>
      </c>
      <c r="Q125" s="1">
        <v>3</v>
      </c>
      <c r="R125" s="14">
        <v>5</v>
      </c>
      <c r="S125" s="42"/>
      <c r="T125" s="48"/>
      <c r="U125" s="48"/>
      <c r="V125" s="48"/>
      <c r="W125" s="48"/>
      <c r="X125" s="48"/>
      <c r="Y125" s="48"/>
      <c r="Z125" s="48"/>
      <c r="AA125" s="48"/>
      <c r="AB125" s="48"/>
    </row>
    <row r="126" spans="1:28" x14ac:dyDescent="0.25">
      <c r="A126" s="14">
        <v>8.8861226304871845</v>
      </c>
      <c r="B126" s="14">
        <v>110.0670913687654</v>
      </c>
      <c r="C126" s="15">
        <v>7.7650609243032704</v>
      </c>
      <c r="D126" s="38"/>
      <c r="E126" s="14" t="s">
        <v>64</v>
      </c>
      <c r="F126" s="14">
        <v>3.05368433218</v>
      </c>
      <c r="G126" s="14">
        <v>4.1556723995500002</v>
      </c>
      <c r="H126" s="14">
        <v>5.3224202142739996</v>
      </c>
      <c r="I126" s="14">
        <v>3.4437870628130001</v>
      </c>
      <c r="J126" s="14">
        <v>1.7576474237169999</v>
      </c>
      <c r="K126" s="14">
        <v>1.4663547632230001</v>
      </c>
      <c r="L126" s="14">
        <v>12.321899999999999</v>
      </c>
      <c r="M126" s="14">
        <v>25.322600000000001</v>
      </c>
      <c r="N126" s="14">
        <v>38.434600000000003</v>
      </c>
      <c r="O126" s="14">
        <v>0.52</v>
      </c>
      <c r="P126" s="14">
        <v>2</v>
      </c>
      <c r="Q126" s="1">
        <v>3</v>
      </c>
      <c r="R126" s="14">
        <v>5</v>
      </c>
      <c r="S126" s="41"/>
      <c r="T126" s="45"/>
      <c r="U126" s="45"/>
      <c r="V126" s="45"/>
      <c r="W126" s="45"/>
      <c r="X126" s="45"/>
      <c r="Y126" s="45"/>
      <c r="Z126" s="45"/>
      <c r="AA126" s="45"/>
      <c r="AB126" s="45"/>
    </row>
    <row r="127" spans="1:28" x14ac:dyDescent="0.25">
      <c r="A127" s="15">
        <v>10.440465542817956</v>
      </c>
      <c r="B127" s="14">
        <v>109.61654983188416</v>
      </c>
      <c r="C127" s="14">
        <v>7.8361057646018688</v>
      </c>
      <c r="D127" s="39"/>
      <c r="E127" s="14" t="s">
        <v>73</v>
      </c>
      <c r="F127" s="14">
        <v>3.05368433218</v>
      </c>
      <c r="G127" s="14">
        <v>4.1556723995500002</v>
      </c>
      <c r="H127" s="14">
        <v>5.3224202142739996</v>
      </c>
      <c r="I127" s="14">
        <v>3.4437870628130001</v>
      </c>
      <c r="J127" s="14">
        <v>1.7576474237169999</v>
      </c>
      <c r="K127" s="14">
        <v>1.4663547632230001</v>
      </c>
      <c r="L127" s="14">
        <v>12.321899999999999</v>
      </c>
      <c r="M127" s="14">
        <v>25.322600000000001</v>
      </c>
      <c r="N127" s="14">
        <v>38.434600000000003</v>
      </c>
      <c r="O127" s="14">
        <v>0.51</v>
      </c>
      <c r="P127" s="14">
        <v>2</v>
      </c>
      <c r="Q127" s="1">
        <v>3</v>
      </c>
      <c r="R127" s="14">
        <v>5</v>
      </c>
      <c r="S127" s="42"/>
      <c r="T127" s="48"/>
      <c r="U127" s="48"/>
      <c r="V127" s="48"/>
      <c r="W127" s="48"/>
      <c r="X127" s="48"/>
      <c r="Y127" s="48"/>
      <c r="Z127" s="48"/>
      <c r="AA127" s="48"/>
      <c r="AB127" s="48"/>
    </row>
    <row r="128" spans="1:28" x14ac:dyDescent="0.25">
      <c r="A128" s="14">
        <v>14.917729756638455</v>
      </c>
      <c r="B128" s="14">
        <v>112.51814675889561</v>
      </c>
      <c r="C128" s="14">
        <v>8.0211988372501946</v>
      </c>
      <c r="D128" s="39"/>
      <c r="E128" s="14" t="s">
        <v>85</v>
      </c>
      <c r="F128" s="14">
        <v>3.05368433218</v>
      </c>
      <c r="G128" s="14">
        <v>4.1556723995500002</v>
      </c>
      <c r="H128" s="14">
        <v>5.3224202142739996</v>
      </c>
      <c r="I128" s="14">
        <v>3.4437870628130001</v>
      </c>
      <c r="J128" s="14">
        <v>1.7576474237169999</v>
      </c>
      <c r="K128" s="14">
        <v>1.4663547632230001</v>
      </c>
      <c r="L128" s="14">
        <v>12.321899999999999</v>
      </c>
      <c r="M128" s="14">
        <v>25.322600000000001</v>
      </c>
      <c r="N128" s="14">
        <v>38.434600000000003</v>
      </c>
      <c r="O128" s="14">
        <v>0.5</v>
      </c>
      <c r="P128" s="14">
        <v>2</v>
      </c>
      <c r="Q128" s="1">
        <v>3</v>
      </c>
      <c r="R128" s="14">
        <v>5</v>
      </c>
      <c r="S128" s="42"/>
      <c r="T128" s="48"/>
      <c r="U128" s="48"/>
      <c r="V128" s="48"/>
      <c r="W128" s="48"/>
      <c r="X128" s="48"/>
      <c r="Y128" s="48"/>
      <c r="Z128" s="48"/>
      <c r="AA128" s="48"/>
      <c r="AB128" s="48"/>
    </row>
    <row r="129" spans="1:28" x14ac:dyDescent="0.25">
      <c r="A129" s="14">
        <v>11.17074524551632</v>
      </c>
      <c r="B129" s="14">
        <v>111.98446088175182</v>
      </c>
      <c r="C129" s="14">
        <v>8.1037288366330387</v>
      </c>
      <c r="D129" s="39"/>
      <c r="E129" s="14" t="s">
        <v>97</v>
      </c>
      <c r="F129" s="14">
        <v>3.05368433218</v>
      </c>
      <c r="G129" s="14">
        <v>4.1556723995500002</v>
      </c>
      <c r="H129" s="14">
        <v>5.3224202142739996</v>
      </c>
      <c r="I129" s="14">
        <v>3.4437870628130001</v>
      </c>
      <c r="J129" s="14">
        <v>1.7576474237169999</v>
      </c>
      <c r="K129" s="14">
        <v>1.4663547632230001</v>
      </c>
      <c r="L129" s="14">
        <v>12.321899999999999</v>
      </c>
      <c r="M129" s="14">
        <v>25.322600000000001</v>
      </c>
      <c r="N129" s="14">
        <v>38.434600000000003</v>
      </c>
      <c r="O129" s="14">
        <v>0.49</v>
      </c>
      <c r="P129" s="14">
        <v>2</v>
      </c>
      <c r="Q129" s="1">
        <v>3</v>
      </c>
      <c r="R129" s="14">
        <v>5</v>
      </c>
      <c r="S129" s="42"/>
      <c r="T129" s="48"/>
      <c r="U129" s="48"/>
      <c r="V129" s="48"/>
      <c r="W129" s="48"/>
      <c r="X129" s="48"/>
      <c r="Y129" s="48"/>
      <c r="Z129" s="48"/>
      <c r="AA129" s="48"/>
      <c r="AB129" s="48"/>
    </row>
    <row r="130" spans="1:28" x14ac:dyDescent="0.25">
      <c r="A130" s="14">
        <v>12.6628872219746</v>
      </c>
      <c r="B130" s="14">
        <v>115.32494029252965</v>
      </c>
      <c r="C130" s="14">
        <v>8.2817471932183722</v>
      </c>
      <c r="D130" s="39"/>
      <c r="E130" s="14" t="s">
        <v>109</v>
      </c>
      <c r="F130" s="14">
        <v>3.05368433218</v>
      </c>
      <c r="G130" s="14">
        <v>4.1556723995500002</v>
      </c>
      <c r="H130" s="14">
        <v>5.3224202142739996</v>
      </c>
      <c r="I130" s="14">
        <v>3.4437870628130001</v>
      </c>
      <c r="J130" s="14">
        <v>1.7576474237169999</v>
      </c>
      <c r="K130" s="14">
        <v>1.4663547632230001</v>
      </c>
      <c r="L130" s="14">
        <v>12.321899999999999</v>
      </c>
      <c r="M130" s="14">
        <v>25.322600000000001</v>
      </c>
      <c r="N130" s="14">
        <v>38.434600000000003</v>
      </c>
      <c r="O130" s="14">
        <v>0.48</v>
      </c>
      <c r="P130" s="21">
        <v>2</v>
      </c>
      <c r="Q130" s="21">
        <v>3</v>
      </c>
      <c r="R130" s="21">
        <v>5</v>
      </c>
      <c r="S130" s="42"/>
      <c r="T130" s="48"/>
      <c r="U130" s="48"/>
      <c r="V130" s="48"/>
      <c r="W130" s="48"/>
      <c r="X130" s="48"/>
      <c r="Y130" s="48"/>
      <c r="Z130" s="48"/>
      <c r="AA130" s="48"/>
      <c r="AB130" s="48"/>
    </row>
    <row r="131" spans="1:28" x14ac:dyDescent="0.25">
      <c r="A131" s="14">
        <v>14.391082483251541</v>
      </c>
      <c r="B131" s="14">
        <v>115.21547361726385</v>
      </c>
      <c r="C131" s="14">
        <v>8.3548568604108802</v>
      </c>
      <c r="D131" s="39"/>
      <c r="E131" s="14" t="s">
        <v>121</v>
      </c>
      <c r="F131" s="14">
        <v>3.05368433218</v>
      </c>
      <c r="G131" s="14">
        <v>4.1556723995500002</v>
      </c>
      <c r="H131" s="14">
        <v>5.3224202142739996</v>
      </c>
      <c r="I131" s="14">
        <v>3.4437870628130001</v>
      </c>
      <c r="J131" s="14">
        <v>1.7576474237169999</v>
      </c>
      <c r="K131" s="14">
        <v>1.4663547632230001</v>
      </c>
      <c r="L131" s="14">
        <v>12.321899999999999</v>
      </c>
      <c r="M131" s="14">
        <v>25.322600000000001</v>
      </c>
      <c r="N131" s="14">
        <v>38.434600000000003</v>
      </c>
      <c r="O131" s="14">
        <v>0.47</v>
      </c>
      <c r="P131" s="14">
        <v>2</v>
      </c>
      <c r="Q131" s="1">
        <v>3</v>
      </c>
      <c r="R131" s="14">
        <v>5</v>
      </c>
      <c r="S131" s="42"/>
      <c r="T131" s="48"/>
      <c r="U131" s="48"/>
      <c r="V131" s="48"/>
      <c r="W131" s="48"/>
      <c r="X131" s="48"/>
      <c r="Y131" s="48"/>
      <c r="Z131" s="48"/>
      <c r="AA131" s="48"/>
      <c r="AB131" s="48"/>
    </row>
    <row r="132" spans="1:28" x14ac:dyDescent="0.25">
      <c r="A132" s="14">
        <v>17.828732334702853</v>
      </c>
      <c r="B132" s="14">
        <v>118.84242752120301</v>
      </c>
      <c r="C132" s="14">
        <v>8.5158293753290764</v>
      </c>
      <c r="D132" s="39"/>
      <c r="E132" s="14" t="s">
        <v>132</v>
      </c>
      <c r="F132" s="14">
        <v>3.05368433218</v>
      </c>
      <c r="G132" s="14">
        <v>4.1556723995500002</v>
      </c>
      <c r="H132" s="14">
        <v>5.3224202142739996</v>
      </c>
      <c r="I132" s="14">
        <v>3.4437870628130001</v>
      </c>
      <c r="J132" s="14">
        <v>1.7576474237169999</v>
      </c>
      <c r="K132" s="14">
        <v>1.4663547632230001</v>
      </c>
      <c r="L132" s="14">
        <v>12.321899999999999</v>
      </c>
      <c r="M132" s="14">
        <v>25.322600000000001</v>
      </c>
      <c r="N132" s="14">
        <v>38.434600000000003</v>
      </c>
      <c r="O132" s="14">
        <v>0.46</v>
      </c>
      <c r="P132" s="14">
        <v>2</v>
      </c>
      <c r="Q132" s="1">
        <v>3</v>
      </c>
      <c r="R132" s="14">
        <v>5</v>
      </c>
      <c r="S132" s="42"/>
      <c r="T132" s="48"/>
      <c r="U132" s="48"/>
      <c r="V132" s="48"/>
      <c r="W132" s="48"/>
      <c r="X132" s="48"/>
      <c r="Y132" s="48"/>
      <c r="Z132" s="48"/>
      <c r="AA132" s="48"/>
      <c r="AB132" s="48"/>
    </row>
    <row r="133" spans="1:28" x14ac:dyDescent="0.25">
      <c r="A133" s="14">
        <v>18.169166053296905</v>
      </c>
      <c r="B133" s="66">
        <v>117.54732086070086</v>
      </c>
      <c r="C133" s="14">
        <v>8.5854481407937548</v>
      </c>
      <c r="D133" s="39"/>
      <c r="E133" s="14" t="s">
        <v>29</v>
      </c>
      <c r="F133" s="14">
        <v>3.05368433218</v>
      </c>
      <c r="G133" s="14">
        <v>4.1556723995500002</v>
      </c>
      <c r="H133" s="14">
        <v>5.3224202142739996</v>
      </c>
      <c r="I133" s="14">
        <v>3.4437870628130001</v>
      </c>
      <c r="J133" s="14">
        <v>1.7576474237169999</v>
      </c>
      <c r="K133" s="14">
        <v>1.4663547632230001</v>
      </c>
      <c r="L133" s="14">
        <v>12.321899999999999</v>
      </c>
      <c r="M133" s="14">
        <v>25.322600000000001</v>
      </c>
      <c r="N133" s="14">
        <v>38.434600000000003</v>
      </c>
      <c r="O133" s="14">
        <v>0.45</v>
      </c>
      <c r="P133" s="14">
        <v>2</v>
      </c>
      <c r="Q133" s="1">
        <v>3</v>
      </c>
      <c r="R133" s="14">
        <v>5</v>
      </c>
      <c r="S133" s="42"/>
      <c r="T133" s="48"/>
      <c r="U133" s="48"/>
      <c r="V133" s="48"/>
      <c r="W133" s="48"/>
      <c r="X133" s="48"/>
      <c r="Y133" s="48"/>
      <c r="Z133" s="48"/>
      <c r="AA133" s="48"/>
      <c r="AB133" s="48"/>
    </row>
    <row r="134" spans="1:28" x14ac:dyDescent="0.25">
      <c r="A134" s="24">
        <v>37.542477986935907</v>
      </c>
      <c r="B134" s="24"/>
      <c r="C134" s="24">
        <v>8.7058368739999992</v>
      </c>
      <c r="D134" s="38">
        <v>13</v>
      </c>
      <c r="E134" s="25" t="s">
        <v>141</v>
      </c>
      <c r="F134" s="25">
        <v>6</v>
      </c>
      <c r="G134" s="25">
        <v>6</v>
      </c>
      <c r="H134" s="25">
        <v>6</v>
      </c>
      <c r="I134" s="25">
        <v>0</v>
      </c>
      <c r="J134" s="25">
        <v>1.9</v>
      </c>
      <c r="K134" s="25">
        <v>2.1</v>
      </c>
      <c r="L134" s="25">
        <v>14.8</v>
      </c>
      <c r="M134" s="25">
        <v>26.3</v>
      </c>
      <c r="N134" s="25">
        <v>38.799999999999997</v>
      </c>
      <c r="O134" s="24">
        <v>0.29999999999999716</v>
      </c>
      <c r="P134" s="25">
        <v>3</v>
      </c>
      <c r="Q134" s="25">
        <v>5</v>
      </c>
      <c r="R134" s="25">
        <v>8</v>
      </c>
      <c r="S134" s="41">
        <v>13</v>
      </c>
      <c r="T134" s="45"/>
      <c r="U134" s="45"/>
      <c r="V134" s="45"/>
      <c r="W134" s="45"/>
      <c r="X134" s="45"/>
      <c r="Y134" s="45"/>
      <c r="Z134" s="45"/>
      <c r="AA134" s="45"/>
      <c r="AB134" s="45"/>
    </row>
    <row r="135" spans="1:28" x14ac:dyDescent="0.25">
      <c r="A135" s="24">
        <v>53.295774328368402</v>
      </c>
      <c r="B135" s="24"/>
      <c r="C135" s="24">
        <v>8.6550892469999994</v>
      </c>
      <c r="D135" s="38"/>
      <c r="E135" s="25" t="s">
        <v>141</v>
      </c>
      <c r="F135" s="25">
        <v>6</v>
      </c>
      <c r="G135" s="25">
        <v>6</v>
      </c>
      <c r="H135" s="25">
        <v>6</v>
      </c>
      <c r="I135" s="25">
        <v>0</v>
      </c>
      <c r="J135" s="25">
        <v>1.9</v>
      </c>
      <c r="K135" s="25">
        <v>2.1</v>
      </c>
      <c r="L135" s="25">
        <v>14.8</v>
      </c>
      <c r="M135" s="25">
        <v>26.3</v>
      </c>
      <c r="N135" s="25">
        <v>38.799999999999997</v>
      </c>
      <c r="O135" s="24">
        <v>0.30999999999999517</v>
      </c>
      <c r="P135" s="25">
        <v>3</v>
      </c>
      <c r="Q135" s="25">
        <v>5</v>
      </c>
      <c r="R135" s="25">
        <v>8</v>
      </c>
      <c r="S135" s="41"/>
      <c r="T135" s="45"/>
      <c r="U135" s="45"/>
      <c r="V135" s="45"/>
      <c r="W135" s="45"/>
      <c r="X135" s="45"/>
      <c r="Y135" s="45"/>
      <c r="Z135" s="45"/>
      <c r="AA135" s="45"/>
      <c r="AB135" s="45"/>
    </row>
    <row r="136" spans="1:28" x14ac:dyDescent="0.25">
      <c r="A136" s="24">
        <v>45.13278709897758</v>
      </c>
      <c r="B136" s="24"/>
      <c r="C136" s="24">
        <v>8.6038472020000007</v>
      </c>
      <c r="D136" s="38"/>
      <c r="E136" s="25" t="s">
        <v>141</v>
      </c>
      <c r="F136" s="25">
        <v>6</v>
      </c>
      <c r="G136" s="25">
        <v>6</v>
      </c>
      <c r="H136" s="25">
        <v>6</v>
      </c>
      <c r="I136" s="25">
        <v>0</v>
      </c>
      <c r="J136" s="25">
        <v>1.9</v>
      </c>
      <c r="K136" s="25">
        <v>2.1</v>
      </c>
      <c r="L136" s="25">
        <v>14.8</v>
      </c>
      <c r="M136" s="25">
        <v>26.3</v>
      </c>
      <c r="N136" s="25">
        <v>38.799999999999997</v>
      </c>
      <c r="O136" s="24">
        <v>0.32000000000000028</v>
      </c>
      <c r="P136" s="25">
        <v>3</v>
      </c>
      <c r="Q136" s="25">
        <v>5</v>
      </c>
      <c r="R136" s="25">
        <v>8</v>
      </c>
      <c r="S136" s="41"/>
      <c r="T136" s="45"/>
      <c r="U136" s="45"/>
      <c r="V136" s="45"/>
      <c r="W136" s="45"/>
      <c r="X136" s="45"/>
      <c r="Y136" s="45"/>
      <c r="Z136" s="45"/>
      <c r="AA136" s="45"/>
      <c r="AB136" s="45"/>
    </row>
    <row r="137" spans="1:28" x14ac:dyDescent="0.25">
      <c r="A137" s="24">
        <v>34.986955311892622</v>
      </c>
      <c r="B137" s="24"/>
      <c r="C137" s="24">
        <v>8.5629260800000004</v>
      </c>
      <c r="D137" s="38"/>
      <c r="E137" s="25" t="s">
        <v>141</v>
      </c>
      <c r="F137" s="25">
        <v>6</v>
      </c>
      <c r="G137" s="25">
        <v>6</v>
      </c>
      <c r="H137" s="25">
        <v>6</v>
      </c>
      <c r="I137" s="25">
        <v>0</v>
      </c>
      <c r="J137" s="25">
        <v>1.9</v>
      </c>
      <c r="K137" s="25">
        <v>2.1</v>
      </c>
      <c r="L137" s="25">
        <v>14.8</v>
      </c>
      <c r="M137" s="25">
        <v>26.3</v>
      </c>
      <c r="N137" s="25">
        <v>38.799999999999997</v>
      </c>
      <c r="O137" s="24">
        <v>0.32999999999999829</v>
      </c>
      <c r="P137" s="25">
        <v>3</v>
      </c>
      <c r="Q137" s="25">
        <v>5</v>
      </c>
      <c r="R137" s="25">
        <v>8</v>
      </c>
      <c r="S137" s="41"/>
      <c r="T137" s="45"/>
      <c r="U137" s="45"/>
      <c r="V137" s="45"/>
      <c r="W137" s="45"/>
      <c r="X137" s="45"/>
      <c r="Y137" s="45"/>
      <c r="Z137" s="45"/>
      <c r="AA137" s="45"/>
      <c r="AB137" s="45"/>
    </row>
    <row r="138" spans="1:28" x14ac:dyDescent="0.25">
      <c r="A138" s="24">
        <v>41.856044485121096</v>
      </c>
      <c r="B138" s="24"/>
      <c r="C138" s="24">
        <v>8.5010953489999999</v>
      </c>
      <c r="D138" s="38"/>
      <c r="E138" s="25" t="s">
        <v>141</v>
      </c>
      <c r="F138" s="25">
        <v>6</v>
      </c>
      <c r="G138" s="25">
        <v>6</v>
      </c>
      <c r="H138" s="25">
        <v>6</v>
      </c>
      <c r="I138" s="25">
        <v>0</v>
      </c>
      <c r="J138" s="25">
        <v>1.9</v>
      </c>
      <c r="K138" s="25">
        <v>2.1</v>
      </c>
      <c r="L138" s="25">
        <v>14.8</v>
      </c>
      <c r="M138" s="25">
        <v>26.3</v>
      </c>
      <c r="N138" s="25">
        <v>38.799999999999997</v>
      </c>
      <c r="O138" s="24">
        <v>0.33999999999999631</v>
      </c>
      <c r="P138" s="25">
        <v>3</v>
      </c>
      <c r="Q138" s="25">
        <v>5</v>
      </c>
      <c r="R138" s="25">
        <v>8</v>
      </c>
      <c r="S138" s="41"/>
      <c r="T138" s="45"/>
      <c r="U138" s="45"/>
      <c r="V138" s="45"/>
      <c r="W138" s="45"/>
      <c r="X138" s="45"/>
      <c r="Y138" s="45"/>
      <c r="Z138" s="45"/>
      <c r="AA138" s="45"/>
      <c r="AB138" s="45"/>
    </row>
    <row r="139" spans="1:28" x14ac:dyDescent="0.25">
      <c r="A139" s="24">
        <v>42.133494338875778</v>
      </c>
      <c r="B139" s="24"/>
      <c r="C139" s="24">
        <v>8.4487277850000009</v>
      </c>
      <c r="D139" s="38"/>
      <c r="E139" s="25" t="s">
        <v>141</v>
      </c>
      <c r="F139" s="25">
        <v>6</v>
      </c>
      <c r="G139" s="25">
        <v>6</v>
      </c>
      <c r="H139" s="25">
        <v>6</v>
      </c>
      <c r="I139" s="25">
        <v>0</v>
      </c>
      <c r="J139" s="25">
        <v>1.9</v>
      </c>
      <c r="K139" s="25">
        <v>2.1</v>
      </c>
      <c r="L139" s="25">
        <v>14.8</v>
      </c>
      <c r="M139" s="25">
        <v>26.3</v>
      </c>
      <c r="N139" s="25">
        <v>38.799999999999997</v>
      </c>
      <c r="O139" s="24">
        <v>0.34999999999999432</v>
      </c>
      <c r="P139" s="25">
        <v>3</v>
      </c>
      <c r="Q139" s="25">
        <v>5</v>
      </c>
      <c r="R139" s="25">
        <v>8</v>
      </c>
      <c r="S139" s="41"/>
      <c r="T139" s="45"/>
      <c r="U139" s="45"/>
      <c r="V139" s="45"/>
      <c r="W139" s="45"/>
      <c r="X139" s="45"/>
      <c r="Y139" s="45"/>
      <c r="Z139" s="45"/>
      <c r="AA139" s="45"/>
      <c r="AB139" s="45"/>
    </row>
    <row r="140" spans="1:28" x14ac:dyDescent="0.25">
      <c r="A140" s="24">
        <v>50.346958488050149</v>
      </c>
      <c r="B140" s="24"/>
      <c r="C140" s="24">
        <v>8.3985832610000006</v>
      </c>
      <c r="D140" s="38"/>
      <c r="E140" s="25" t="s">
        <v>141</v>
      </c>
      <c r="F140" s="25">
        <v>6</v>
      </c>
      <c r="G140" s="25">
        <v>6</v>
      </c>
      <c r="H140" s="25">
        <v>6</v>
      </c>
      <c r="I140" s="25">
        <v>0</v>
      </c>
      <c r="J140" s="25">
        <v>1.9</v>
      </c>
      <c r="K140" s="25">
        <v>2.1</v>
      </c>
      <c r="L140" s="25">
        <v>14.8</v>
      </c>
      <c r="M140" s="25">
        <v>26.3</v>
      </c>
      <c r="N140" s="25">
        <v>38.799999999999997</v>
      </c>
      <c r="O140" s="24">
        <v>0.35999999999999943</v>
      </c>
      <c r="P140" s="25">
        <v>3</v>
      </c>
      <c r="Q140" s="25">
        <v>5</v>
      </c>
      <c r="R140" s="25">
        <v>8</v>
      </c>
      <c r="S140" s="41"/>
      <c r="T140" s="45"/>
      <c r="U140" s="45"/>
      <c r="V140" s="45"/>
      <c r="W140" s="45"/>
      <c r="X140" s="45"/>
      <c r="Y140" s="45"/>
      <c r="Z140" s="45"/>
      <c r="AA140" s="45"/>
      <c r="AB140" s="45"/>
    </row>
    <row r="141" spans="1:28" x14ac:dyDescent="0.25">
      <c r="A141" s="24">
        <v>36.627165743698853</v>
      </c>
      <c r="B141" s="24"/>
      <c r="C141" s="24">
        <v>8.3382628029999992</v>
      </c>
      <c r="D141" s="38"/>
      <c r="E141" s="25" t="s">
        <v>141</v>
      </c>
      <c r="F141" s="25">
        <v>6</v>
      </c>
      <c r="G141" s="25">
        <v>6</v>
      </c>
      <c r="H141" s="25">
        <v>6</v>
      </c>
      <c r="I141" s="25">
        <v>0</v>
      </c>
      <c r="J141" s="25">
        <v>1.9</v>
      </c>
      <c r="K141" s="25">
        <v>2.1</v>
      </c>
      <c r="L141" s="25">
        <v>14.8</v>
      </c>
      <c r="M141" s="25">
        <v>26.3</v>
      </c>
      <c r="N141" s="25">
        <v>38.799999999999997</v>
      </c>
      <c r="O141" s="24">
        <v>0.36999999999999744</v>
      </c>
      <c r="P141" s="25">
        <v>3</v>
      </c>
      <c r="Q141" s="25">
        <v>5</v>
      </c>
      <c r="R141" s="25">
        <v>8</v>
      </c>
      <c r="S141" s="41"/>
      <c r="T141" s="45"/>
      <c r="U141" s="45"/>
      <c r="V141" s="45"/>
      <c r="W141" s="45"/>
      <c r="X141" s="45"/>
      <c r="Y141" s="45"/>
      <c r="Z141" s="45"/>
      <c r="AA141" s="45"/>
      <c r="AB141" s="45"/>
    </row>
    <row r="142" spans="1:28" x14ac:dyDescent="0.25">
      <c r="A142" s="24">
        <v>41.617540466599891</v>
      </c>
      <c r="B142" s="24"/>
      <c r="C142" s="24">
        <v>8.2979648899999994</v>
      </c>
      <c r="D142" s="38"/>
      <c r="E142" s="25" t="s">
        <v>141</v>
      </c>
      <c r="F142" s="25">
        <v>6</v>
      </c>
      <c r="G142" s="25">
        <v>6</v>
      </c>
      <c r="H142" s="25">
        <v>6</v>
      </c>
      <c r="I142" s="25">
        <v>0</v>
      </c>
      <c r="J142" s="25">
        <v>1.9</v>
      </c>
      <c r="K142" s="25">
        <v>2.1</v>
      </c>
      <c r="L142" s="25">
        <v>14.8</v>
      </c>
      <c r="M142" s="25">
        <v>26.3</v>
      </c>
      <c r="N142" s="25">
        <v>38.799999999999997</v>
      </c>
      <c r="O142" s="24">
        <v>0.37999999999999545</v>
      </c>
      <c r="P142" s="25">
        <v>3</v>
      </c>
      <c r="Q142" s="25">
        <v>5</v>
      </c>
      <c r="R142" s="25">
        <v>8</v>
      </c>
      <c r="S142" s="41"/>
      <c r="T142" s="45"/>
      <c r="U142" s="45"/>
      <c r="V142" s="45"/>
      <c r="W142" s="45"/>
      <c r="X142" s="45"/>
      <c r="Y142" s="45"/>
      <c r="Z142" s="45"/>
      <c r="AA142" s="45"/>
      <c r="AB142" s="45"/>
    </row>
    <row r="143" spans="1:28" x14ac:dyDescent="0.25">
      <c r="A143" s="24">
        <v>48.89014027883956</v>
      </c>
      <c r="B143" s="24"/>
      <c r="C143" s="24">
        <v>8.2308138819999996</v>
      </c>
      <c r="D143" s="38"/>
      <c r="E143" s="25" t="s">
        <v>141</v>
      </c>
      <c r="F143" s="25">
        <v>6</v>
      </c>
      <c r="G143" s="25">
        <v>6</v>
      </c>
      <c r="H143" s="25">
        <v>6</v>
      </c>
      <c r="I143" s="25">
        <v>0</v>
      </c>
      <c r="J143" s="25">
        <v>1.9</v>
      </c>
      <c r="K143" s="25">
        <v>2.1</v>
      </c>
      <c r="L143" s="25">
        <v>14.8</v>
      </c>
      <c r="M143" s="25">
        <v>26.3</v>
      </c>
      <c r="N143" s="25">
        <v>38.799999999999997</v>
      </c>
      <c r="O143" s="24">
        <v>0.39000000000000057</v>
      </c>
      <c r="P143" s="25">
        <v>3</v>
      </c>
      <c r="Q143" s="25">
        <v>5</v>
      </c>
      <c r="R143" s="25">
        <v>8</v>
      </c>
      <c r="S143" s="41"/>
      <c r="T143" s="45"/>
      <c r="U143" s="45"/>
      <c r="V143" s="45"/>
      <c r="W143" s="45"/>
      <c r="X143" s="45"/>
      <c r="Y143" s="45"/>
      <c r="Z143" s="45"/>
      <c r="AA143" s="45"/>
      <c r="AB143" s="45"/>
    </row>
    <row r="144" spans="1:28" x14ac:dyDescent="0.25">
      <c r="A144" s="24">
        <v>42.413833201757498</v>
      </c>
      <c r="B144" s="24"/>
      <c r="C144" s="24">
        <v>8.1748076822124833</v>
      </c>
      <c r="D144" s="38"/>
      <c r="E144" s="25" t="s">
        <v>141</v>
      </c>
      <c r="F144" s="25">
        <v>6</v>
      </c>
      <c r="G144" s="25">
        <v>6</v>
      </c>
      <c r="H144" s="25">
        <v>6</v>
      </c>
      <c r="I144" s="25">
        <v>0</v>
      </c>
      <c r="J144" s="25">
        <v>1.9</v>
      </c>
      <c r="K144" s="25">
        <v>2.1</v>
      </c>
      <c r="L144" s="25">
        <v>14.8</v>
      </c>
      <c r="M144" s="25">
        <v>26.3</v>
      </c>
      <c r="N144" s="25">
        <v>38.799999999999997</v>
      </c>
      <c r="O144" s="24">
        <v>0.39999999999999858</v>
      </c>
      <c r="P144" s="25">
        <v>3</v>
      </c>
      <c r="Q144" s="25">
        <v>5</v>
      </c>
      <c r="R144" s="25">
        <v>8</v>
      </c>
      <c r="S144" s="41"/>
      <c r="T144" s="45"/>
      <c r="U144" s="45"/>
      <c r="V144" s="45"/>
      <c r="W144" s="45"/>
      <c r="X144" s="45"/>
      <c r="Y144" s="45"/>
      <c r="Z144" s="45"/>
      <c r="AA144" s="45"/>
      <c r="AB144" s="45"/>
    </row>
    <row r="145" spans="1:28" x14ac:dyDescent="0.25">
      <c r="A145" s="24">
        <v>27.281629907894899</v>
      </c>
      <c r="B145" s="24"/>
      <c r="C145" s="24">
        <v>8.09626371930384</v>
      </c>
      <c r="D145" s="38"/>
      <c r="E145" s="25" t="s">
        <v>141</v>
      </c>
      <c r="F145" s="25">
        <v>6</v>
      </c>
      <c r="G145" s="25">
        <v>6</v>
      </c>
      <c r="H145" s="25">
        <v>6</v>
      </c>
      <c r="I145" s="25">
        <v>0</v>
      </c>
      <c r="J145" s="25">
        <v>1.9</v>
      </c>
      <c r="K145" s="25">
        <v>2.1</v>
      </c>
      <c r="L145" s="25">
        <v>14.8</v>
      </c>
      <c r="M145" s="25">
        <v>26.3</v>
      </c>
      <c r="N145" s="25">
        <v>38.799999999999997</v>
      </c>
      <c r="O145" s="24">
        <v>0.40999999999999659</v>
      </c>
      <c r="P145" s="25">
        <v>3</v>
      </c>
      <c r="Q145" s="25">
        <v>5</v>
      </c>
      <c r="R145" s="25">
        <v>8</v>
      </c>
      <c r="S145" s="41"/>
      <c r="T145" s="45"/>
      <c r="U145" s="45"/>
      <c r="V145" s="45"/>
      <c r="W145" s="45"/>
      <c r="X145" s="45"/>
      <c r="Y145" s="45"/>
      <c r="Z145" s="45"/>
      <c r="AA145" s="45"/>
      <c r="AB145" s="45"/>
    </row>
    <row r="146" spans="1:28" x14ac:dyDescent="0.25">
      <c r="A146" s="24">
        <v>34.508207427003406</v>
      </c>
      <c r="B146" s="24"/>
      <c r="C146" s="24">
        <v>8.0495020998178557</v>
      </c>
      <c r="D146" s="38"/>
      <c r="E146" s="25" t="s">
        <v>141</v>
      </c>
      <c r="F146" s="25">
        <v>6</v>
      </c>
      <c r="G146" s="25">
        <v>6</v>
      </c>
      <c r="H146" s="25">
        <v>6</v>
      </c>
      <c r="I146" s="25">
        <v>0</v>
      </c>
      <c r="J146" s="25">
        <v>1.9</v>
      </c>
      <c r="K146" s="25">
        <v>2.1</v>
      </c>
      <c r="L146" s="25">
        <v>14.8</v>
      </c>
      <c r="M146" s="25">
        <v>26.3</v>
      </c>
      <c r="N146" s="25">
        <v>38.799999999999997</v>
      </c>
      <c r="O146" s="24">
        <v>0.4199999999999946</v>
      </c>
      <c r="P146" s="25">
        <v>3</v>
      </c>
      <c r="Q146" s="25">
        <v>5</v>
      </c>
      <c r="R146" s="25">
        <v>8</v>
      </c>
      <c r="S146" s="41"/>
      <c r="T146" s="45"/>
      <c r="U146" s="45"/>
      <c r="V146" s="45"/>
      <c r="W146" s="45"/>
      <c r="X146" s="45"/>
      <c r="Y146" s="45"/>
      <c r="Z146" s="45"/>
      <c r="AA146" s="45"/>
      <c r="AB146" s="45"/>
    </row>
    <row r="147" spans="1:28" x14ac:dyDescent="0.25">
      <c r="A147" s="24">
        <v>37.262935534921752</v>
      </c>
      <c r="B147" s="24"/>
      <c r="C147" s="24">
        <v>7.994877164789175</v>
      </c>
      <c r="D147" s="38"/>
      <c r="E147" s="25" t="s">
        <v>141</v>
      </c>
      <c r="F147" s="25">
        <v>6</v>
      </c>
      <c r="G147" s="25">
        <v>6</v>
      </c>
      <c r="H147" s="25">
        <v>6</v>
      </c>
      <c r="I147" s="25">
        <v>0</v>
      </c>
      <c r="J147" s="25">
        <v>1.9</v>
      </c>
      <c r="K147" s="25">
        <v>2.1</v>
      </c>
      <c r="L147" s="25">
        <v>14.8</v>
      </c>
      <c r="M147" s="25">
        <v>26.3</v>
      </c>
      <c r="N147" s="25">
        <v>38.799999999999997</v>
      </c>
      <c r="O147" s="24">
        <v>0.42999999999999972</v>
      </c>
      <c r="P147" s="25">
        <v>3</v>
      </c>
      <c r="Q147" s="25">
        <v>5</v>
      </c>
      <c r="R147" s="25">
        <v>8</v>
      </c>
      <c r="S147" s="41"/>
      <c r="T147" s="45"/>
      <c r="U147" s="45"/>
      <c r="V147" s="45"/>
      <c r="W147" s="45"/>
      <c r="X147" s="45"/>
      <c r="Y147" s="45"/>
      <c r="Z147" s="45"/>
      <c r="AA147" s="45"/>
      <c r="AB147" s="45"/>
    </row>
    <row r="148" spans="1:28" x14ac:dyDescent="0.25">
      <c r="A148" s="24">
        <v>17.056223368106547</v>
      </c>
      <c r="B148" s="24"/>
      <c r="C148" s="24">
        <v>7.9125054382831985</v>
      </c>
      <c r="D148" s="38"/>
      <c r="E148" s="25" t="s">
        <v>141</v>
      </c>
      <c r="F148" s="25">
        <v>6</v>
      </c>
      <c r="G148" s="25">
        <v>6</v>
      </c>
      <c r="H148" s="25">
        <v>6</v>
      </c>
      <c r="I148" s="25">
        <v>0</v>
      </c>
      <c r="J148" s="25">
        <v>1.9</v>
      </c>
      <c r="K148" s="25">
        <v>2.1</v>
      </c>
      <c r="L148" s="25">
        <v>14.8</v>
      </c>
      <c r="M148" s="25">
        <v>26.3</v>
      </c>
      <c r="N148" s="25">
        <v>38.799999999999997</v>
      </c>
      <c r="O148" s="24">
        <v>0.43999999999999773</v>
      </c>
      <c r="P148" s="25">
        <v>3</v>
      </c>
      <c r="Q148" s="25">
        <v>5</v>
      </c>
      <c r="R148" s="25">
        <v>8</v>
      </c>
      <c r="S148" s="41"/>
      <c r="T148" s="45"/>
      <c r="U148" s="45"/>
      <c r="V148" s="45"/>
      <c r="W148" s="45"/>
      <c r="X148" s="45"/>
      <c r="Y148" s="45"/>
      <c r="Z148" s="45"/>
      <c r="AA148" s="45"/>
      <c r="AB148" s="45"/>
    </row>
    <row r="149" spans="1:28" x14ac:dyDescent="0.25">
      <c r="A149" s="24">
        <v>25.161515894234913</v>
      </c>
      <c r="B149" s="24"/>
      <c r="C149" s="24">
        <v>7.8462034635516922</v>
      </c>
      <c r="D149" s="38"/>
      <c r="E149" s="25" t="s">
        <v>141</v>
      </c>
      <c r="F149" s="25">
        <v>6</v>
      </c>
      <c r="G149" s="25">
        <v>6</v>
      </c>
      <c r="H149" s="25">
        <v>6</v>
      </c>
      <c r="I149" s="25">
        <v>0</v>
      </c>
      <c r="J149" s="25">
        <v>1.9</v>
      </c>
      <c r="K149" s="25">
        <v>2.1</v>
      </c>
      <c r="L149" s="25">
        <v>14.8</v>
      </c>
      <c r="M149" s="25">
        <v>26.3</v>
      </c>
      <c r="N149" s="25">
        <v>38.799999999999997</v>
      </c>
      <c r="O149" s="24">
        <v>0.44999999999999574</v>
      </c>
      <c r="P149" s="25">
        <v>3</v>
      </c>
      <c r="Q149" s="25">
        <v>5</v>
      </c>
      <c r="R149" s="25">
        <v>8</v>
      </c>
      <c r="S149" s="41"/>
      <c r="T149" s="45"/>
      <c r="U149" s="45"/>
      <c r="V149" s="45"/>
      <c r="W149" s="45"/>
      <c r="X149" s="45"/>
      <c r="Y149" s="45"/>
      <c r="Z149" s="45"/>
      <c r="AA149" s="45"/>
      <c r="AB149" s="45"/>
    </row>
    <row r="150" spans="1:28" x14ac:dyDescent="0.25">
      <c r="A150" s="24">
        <v>26.123146907164362</v>
      </c>
      <c r="B150" s="24"/>
      <c r="C150" s="24">
        <v>7.8167480758133703</v>
      </c>
      <c r="D150" s="38"/>
      <c r="E150" s="25" t="s">
        <v>141</v>
      </c>
      <c r="F150" s="25">
        <v>6</v>
      </c>
      <c r="G150" s="25">
        <v>6</v>
      </c>
      <c r="H150" s="25">
        <v>6</v>
      </c>
      <c r="I150" s="25">
        <v>0</v>
      </c>
      <c r="J150" s="25">
        <v>1.9</v>
      </c>
      <c r="K150" s="25">
        <v>2.1</v>
      </c>
      <c r="L150" s="25">
        <v>14.8</v>
      </c>
      <c r="M150" s="25">
        <v>26.3</v>
      </c>
      <c r="N150" s="25">
        <v>38.799999999999997</v>
      </c>
      <c r="O150" s="24">
        <v>0.46000000000010033</v>
      </c>
      <c r="P150" s="25">
        <v>3</v>
      </c>
      <c r="Q150" s="25">
        <v>5</v>
      </c>
      <c r="R150" s="25">
        <v>8</v>
      </c>
      <c r="S150" s="41"/>
      <c r="T150" s="45"/>
      <c r="U150" s="45"/>
      <c r="V150" s="45"/>
      <c r="W150" s="45"/>
      <c r="X150" s="45"/>
      <c r="Y150" s="45"/>
      <c r="Z150" s="45"/>
      <c r="AA150" s="45"/>
      <c r="AB150" s="45"/>
    </row>
    <row r="151" spans="1:28" x14ac:dyDescent="0.25">
      <c r="A151" s="24">
        <v>21.743317383596771</v>
      </c>
      <c r="B151" s="24"/>
      <c r="C151" s="24">
        <v>7.7157618562839634</v>
      </c>
      <c r="D151" s="38"/>
      <c r="E151" s="25" t="s">
        <v>141</v>
      </c>
      <c r="F151" s="25">
        <v>6</v>
      </c>
      <c r="G151" s="25">
        <v>6</v>
      </c>
      <c r="H151" s="25">
        <v>6</v>
      </c>
      <c r="I151" s="25">
        <v>0</v>
      </c>
      <c r="J151" s="25">
        <v>1.9</v>
      </c>
      <c r="K151" s="25">
        <v>2.1</v>
      </c>
      <c r="L151" s="25">
        <v>14.8</v>
      </c>
      <c r="M151" s="25">
        <v>26.3</v>
      </c>
      <c r="N151" s="25">
        <v>38.799999999999997</v>
      </c>
      <c r="O151" s="24">
        <v>0.47000000000009834</v>
      </c>
      <c r="P151" s="25">
        <v>3</v>
      </c>
      <c r="Q151" s="25">
        <v>5</v>
      </c>
      <c r="R151" s="25">
        <v>8</v>
      </c>
      <c r="S151" s="41"/>
      <c r="T151" s="45"/>
      <c r="U151" s="45"/>
      <c r="V151" s="45"/>
      <c r="W151" s="45"/>
      <c r="X151" s="45"/>
      <c r="Y151" s="45"/>
      <c r="Z151" s="45"/>
      <c r="AA151" s="45"/>
      <c r="AB151" s="45"/>
    </row>
    <row r="152" spans="1:28" x14ac:dyDescent="0.25">
      <c r="A152" s="24">
        <v>23.506653294498278</v>
      </c>
      <c r="B152" s="24"/>
      <c r="C152" s="24">
        <v>7.668391594</v>
      </c>
      <c r="D152" s="38"/>
      <c r="E152" s="25" t="s">
        <v>141</v>
      </c>
      <c r="F152" s="25">
        <v>6</v>
      </c>
      <c r="G152" s="25">
        <v>6</v>
      </c>
      <c r="H152" s="25">
        <v>6</v>
      </c>
      <c r="I152" s="25">
        <v>0</v>
      </c>
      <c r="J152" s="25">
        <v>1.9</v>
      </c>
      <c r="K152" s="25">
        <v>2.1</v>
      </c>
      <c r="L152" s="25">
        <v>14.8</v>
      </c>
      <c r="M152" s="25">
        <v>26.3</v>
      </c>
      <c r="N152" s="25">
        <v>38.799999999999997</v>
      </c>
      <c r="O152" s="24">
        <v>0.48000000000009635</v>
      </c>
      <c r="P152" s="25">
        <v>3</v>
      </c>
      <c r="Q152" s="25">
        <v>5</v>
      </c>
      <c r="R152" s="25">
        <v>8</v>
      </c>
      <c r="S152" s="41"/>
      <c r="T152" s="45"/>
      <c r="U152" s="45"/>
      <c r="V152" s="45"/>
      <c r="W152" s="45"/>
      <c r="X152" s="45"/>
      <c r="Y152" s="45"/>
      <c r="Z152" s="45"/>
      <c r="AA152" s="45"/>
      <c r="AB152" s="45"/>
    </row>
    <row r="153" spans="1:28" x14ac:dyDescent="0.25">
      <c r="A153" s="24">
        <v>21.222189589124159</v>
      </c>
      <c r="B153" s="24"/>
      <c r="C153" s="24">
        <v>7.5693548210000001</v>
      </c>
      <c r="D153" s="38"/>
      <c r="E153" s="25" t="s">
        <v>141</v>
      </c>
      <c r="F153" s="25">
        <v>6</v>
      </c>
      <c r="G153" s="25">
        <v>6</v>
      </c>
      <c r="H153" s="25">
        <v>6</v>
      </c>
      <c r="I153" s="25">
        <v>0</v>
      </c>
      <c r="J153" s="25">
        <v>1.9</v>
      </c>
      <c r="K153" s="25">
        <v>2.1</v>
      </c>
      <c r="L153" s="25">
        <v>14.8</v>
      </c>
      <c r="M153" s="25">
        <v>26.3</v>
      </c>
      <c r="N153" s="25">
        <v>38.799999999999997</v>
      </c>
      <c r="O153" s="24">
        <v>0.49000000000009436</v>
      </c>
      <c r="P153" s="25">
        <v>3</v>
      </c>
      <c r="Q153" s="25">
        <v>5</v>
      </c>
      <c r="R153" s="25">
        <v>8</v>
      </c>
      <c r="S153" s="41"/>
      <c r="T153" s="45"/>
      <c r="U153" s="45"/>
      <c r="V153" s="45"/>
      <c r="W153" s="45"/>
      <c r="X153" s="45"/>
      <c r="Y153" s="45"/>
      <c r="Z153" s="45"/>
      <c r="AA153" s="45"/>
      <c r="AB153" s="45"/>
    </row>
    <row r="154" spans="1:28" x14ac:dyDescent="0.25">
      <c r="A154" s="24">
        <v>24.7474527092497</v>
      </c>
      <c r="B154" s="24"/>
      <c r="C154" s="24">
        <v>7.5135785479999999</v>
      </c>
      <c r="D154" s="38"/>
      <c r="E154" s="25" t="s">
        <v>141</v>
      </c>
      <c r="F154" s="25">
        <v>6</v>
      </c>
      <c r="G154" s="25">
        <v>6</v>
      </c>
      <c r="H154" s="25">
        <v>6</v>
      </c>
      <c r="I154" s="25">
        <v>0</v>
      </c>
      <c r="J154" s="25">
        <v>1.9</v>
      </c>
      <c r="K154" s="25">
        <v>2.1</v>
      </c>
      <c r="L154" s="25">
        <v>14.8</v>
      </c>
      <c r="M154" s="25">
        <v>26.3</v>
      </c>
      <c r="N154" s="25">
        <v>38.799999999999997</v>
      </c>
      <c r="O154" s="24">
        <v>0.50000000000009948</v>
      </c>
      <c r="P154" s="25">
        <v>3</v>
      </c>
      <c r="Q154" s="25">
        <v>5</v>
      </c>
      <c r="R154" s="25">
        <v>8</v>
      </c>
      <c r="S154" s="41"/>
      <c r="T154" s="45"/>
      <c r="U154" s="45"/>
      <c r="V154" s="45"/>
      <c r="W154" s="45"/>
      <c r="X154" s="45"/>
      <c r="Y154" s="45"/>
      <c r="Z154" s="45"/>
      <c r="AA154" s="45"/>
      <c r="AB154" s="45"/>
    </row>
    <row r="155" spans="1:28" x14ac:dyDescent="0.25">
      <c r="A155" s="24">
        <v>19.784888327352839</v>
      </c>
      <c r="B155" s="24"/>
      <c r="C155" s="24">
        <v>7.4136694379959174</v>
      </c>
      <c r="D155" s="38"/>
      <c r="E155" s="25" t="s">
        <v>141</v>
      </c>
      <c r="F155" s="25">
        <v>6</v>
      </c>
      <c r="G155" s="25">
        <v>6</v>
      </c>
      <c r="H155" s="25">
        <v>6</v>
      </c>
      <c r="I155" s="25">
        <v>0</v>
      </c>
      <c r="J155" s="25">
        <v>1.9</v>
      </c>
      <c r="K155" s="25">
        <v>2.1</v>
      </c>
      <c r="L155" s="25">
        <v>14.8</v>
      </c>
      <c r="M155" s="25">
        <v>26.3</v>
      </c>
      <c r="N155" s="25">
        <v>38.799999999999997</v>
      </c>
      <c r="O155" s="24">
        <v>0.51000000000009749</v>
      </c>
      <c r="P155" s="25">
        <v>3</v>
      </c>
      <c r="Q155" s="25">
        <v>5</v>
      </c>
      <c r="R155" s="25">
        <v>8</v>
      </c>
      <c r="S155" s="41"/>
      <c r="T155" s="45"/>
      <c r="U155" s="45"/>
      <c r="V155" s="45"/>
      <c r="W155" s="45"/>
      <c r="X155" s="45"/>
      <c r="Y155" s="45"/>
      <c r="Z155" s="45"/>
      <c r="AA155" s="45"/>
      <c r="AB155" s="45"/>
    </row>
    <row r="156" spans="1:28" x14ac:dyDescent="0.25">
      <c r="A156" s="24">
        <v>22.244172503720922</v>
      </c>
      <c r="B156" s="24"/>
      <c r="C156" s="24">
        <v>7.3704938753877176</v>
      </c>
      <c r="D156" s="38"/>
      <c r="E156" s="25" t="s">
        <v>141</v>
      </c>
      <c r="F156" s="25">
        <v>6</v>
      </c>
      <c r="G156" s="25">
        <v>6</v>
      </c>
      <c r="H156" s="25">
        <v>6</v>
      </c>
      <c r="I156" s="25">
        <v>0</v>
      </c>
      <c r="J156" s="25">
        <v>1.9</v>
      </c>
      <c r="K156" s="25">
        <v>2.1</v>
      </c>
      <c r="L156" s="25">
        <v>14.8</v>
      </c>
      <c r="M156" s="25">
        <v>26.3</v>
      </c>
      <c r="N156" s="25">
        <v>38.799999999999997</v>
      </c>
      <c r="O156" s="24">
        <v>0.5200000000000955</v>
      </c>
      <c r="P156" s="25">
        <v>3</v>
      </c>
      <c r="Q156" s="25">
        <v>5</v>
      </c>
      <c r="R156" s="25">
        <v>8</v>
      </c>
      <c r="S156" s="41"/>
      <c r="T156" s="45"/>
      <c r="U156" s="45"/>
      <c r="V156" s="45"/>
      <c r="W156" s="45"/>
      <c r="X156" s="45"/>
      <c r="Y156" s="45"/>
      <c r="Z156" s="45"/>
      <c r="AA156" s="45"/>
      <c r="AB156" s="45"/>
    </row>
    <row r="157" spans="1:28" x14ac:dyDescent="0.25">
      <c r="A157" s="24">
        <v>22.262827633134982</v>
      </c>
      <c r="B157" s="24"/>
      <c r="C157" s="24">
        <v>7.2836740360378354</v>
      </c>
      <c r="D157" s="38"/>
      <c r="E157" s="25" t="s">
        <v>141</v>
      </c>
      <c r="F157" s="25">
        <v>6</v>
      </c>
      <c r="G157" s="25">
        <v>6</v>
      </c>
      <c r="H157" s="25">
        <v>6</v>
      </c>
      <c r="I157" s="25">
        <v>0</v>
      </c>
      <c r="J157" s="25">
        <v>1.9</v>
      </c>
      <c r="K157" s="25">
        <v>2.1</v>
      </c>
      <c r="L157" s="25">
        <v>14.8</v>
      </c>
      <c r="M157" s="25">
        <v>26.3</v>
      </c>
      <c r="N157" s="25">
        <v>38.799999999999997</v>
      </c>
      <c r="O157" s="24">
        <v>0.53000000000010061</v>
      </c>
      <c r="P157" s="25">
        <v>3</v>
      </c>
      <c r="Q157" s="25">
        <v>5</v>
      </c>
      <c r="R157" s="25">
        <v>8</v>
      </c>
      <c r="S157" s="41"/>
      <c r="T157" s="45"/>
      <c r="U157" s="45"/>
      <c r="V157" s="45"/>
      <c r="W157" s="45"/>
      <c r="X157" s="45"/>
      <c r="Y157" s="45"/>
      <c r="Z157" s="45"/>
      <c r="AA157" s="45"/>
      <c r="AB157" s="45"/>
    </row>
    <row r="158" spans="1:28" x14ac:dyDescent="0.25">
      <c r="A158" s="24">
        <v>27.130559380934237</v>
      </c>
      <c r="B158" s="24"/>
      <c r="C158" s="24">
        <v>7.2138627373334527</v>
      </c>
      <c r="D158" s="38"/>
      <c r="E158" s="25" t="s">
        <v>141</v>
      </c>
      <c r="F158" s="25">
        <v>6</v>
      </c>
      <c r="G158" s="25">
        <v>6</v>
      </c>
      <c r="H158" s="25">
        <v>6</v>
      </c>
      <c r="I158" s="25">
        <v>0</v>
      </c>
      <c r="J158" s="25">
        <v>1.9</v>
      </c>
      <c r="K158" s="25">
        <v>2.1</v>
      </c>
      <c r="L158" s="25">
        <v>14.8</v>
      </c>
      <c r="M158" s="25">
        <v>26.3</v>
      </c>
      <c r="N158" s="25">
        <v>38.799999999999997</v>
      </c>
      <c r="O158" s="24">
        <v>0.54000000000009862</v>
      </c>
      <c r="P158" s="25">
        <v>3</v>
      </c>
      <c r="Q158" s="25">
        <v>5</v>
      </c>
      <c r="R158" s="25">
        <v>8</v>
      </c>
      <c r="S158" s="41"/>
      <c r="T158" s="45"/>
      <c r="U158" s="45"/>
      <c r="V158" s="45"/>
      <c r="W158" s="45"/>
      <c r="X158" s="45"/>
      <c r="Y158" s="45"/>
      <c r="Z158" s="45"/>
      <c r="AA158" s="45"/>
      <c r="AB158" s="45"/>
    </row>
    <row r="159" spans="1:28" x14ac:dyDescent="0.25">
      <c r="A159" s="24">
        <v>18.200660346402731</v>
      </c>
      <c r="B159" s="24"/>
      <c r="C159" s="24">
        <v>7.1107720822979568</v>
      </c>
      <c r="D159" s="38"/>
      <c r="E159" s="25" t="s">
        <v>141</v>
      </c>
      <c r="F159" s="25">
        <v>6</v>
      </c>
      <c r="G159" s="25">
        <v>6</v>
      </c>
      <c r="H159" s="25">
        <v>6</v>
      </c>
      <c r="I159" s="25">
        <v>0</v>
      </c>
      <c r="J159" s="25">
        <v>1.9</v>
      </c>
      <c r="K159" s="25">
        <v>2.1</v>
      </c>
      <c r="L159" s="25">
        <v>14.8</v>
      </c>
      <c r="M159" s="25">
        <v>26.3</v>
      </c>
      <c r="N159" s="25">
        <v>38.799999999999997</v>
      </c>
      <c r="O159" s="24">
        <v>0.55000000000009663</v>
      </c>
      <c r="P159" s="25">
        <v>3</v>
      </c>
      <c r="Q159" s="25">
        <v>5</v>
      </c>
      <c r="R159" s="25">
        <v>8</v>
      </c>
      <c r="S159" s="41"/>
      <c r="T159" s="45"/>
      <c r="U159" s="45"/>
      <c r="V159" s="45"/>
      <c r="W159" s="45"/>
      <c r="X159" s="45"/>
      <c r="Y159" s="45"/>
      <c r="Z159" s="45"/>
      <c r="AA159" s="45"/>
      <c r="AB159" s="45"/>
    </row>
    <row r="160" spans="1:28" x14ac:dyDescent="0.25">
      <c r="A160" s="24">
        <v>33.968562133633576</v>
      </c>
      <c r="B160" s="24"/>
      <c r="C160" s="24">
        <v>7.090425362037494</v>
      </c>
      <c r="D160" s="38"/>
      <c r="E160" s="25" t="s">
        <v>141</v>
      </c>
      <c r="F160" s="25">
        <v>6</v>
      </c>
      <c r="G160" s="25">
        <v>6</v>
      </c>
      <c r="H160" s="25">
        <v>6</v>
      </c>
      <c r="I160" s="25">
        <v>0</v>
      </c>
      <c r="J160" s="25">
        <v>1.9</v>
      </c>
      <c r="K160" s="25">
        <v>2.1</v>
      </c>
      <c r="L160" s="25">
        <v>14.8</v>
      </c>
      <c r="M160" s="25">
        <v>26.3</v>
      </c>
      <c r="N160" s="25">
        <v>38.799999999999997</v>
      </c>
      <c r="O160" s="24">
        <v>0.56000000000009464</v>
      </c>
      <c r="P160" s="25">
        <v>3</v>
      </c>
      <c r="Q160" s="25">
        <v>5</v>
      </c>
      <c r="R160" s="25">
        <v>8</v>
      </c>
      <c r="S160" s="41"/>
      <c r="T160" s="45"/>
      <c r="U160" s="45"/>
      <c r="V160" s="45"/>
      <c r="W160" s="45"/>
      <c r="X160" s="45"/>
      <c r="Y160" s="45"/>
      <c r="Z160" s="45"/>
      <c r="AA160" s="45"/>
      <c r="AB160" s="45"/>
    </row>
    <row r="161" spans="1:28" x14ac:dyDescent="0.25">
      <c r="A161" s="24">
        <v>22.465725210580629</v>
      </c>
      <c r="B161" s="24"/>
      <c r="C161" s="24">
        <v>7.0391035564726332</v>
      </c>
      <c r="D161" s="38"/>
      <c r="E161" s="25" t="s">
        <v>141</v>
      </c>
      <c r="F161" s="25">
        <v>6</v>
      </c>
      <c r="G161" s="25">
        <v>6</v>
      </c>
      <c r="H161" s="25">
        <v>6</v>
      </c>
      <c r="I161" s="25">
        <v>0</v>
      </c>
      <c r="J161" s="25">
        <v>1.9</v>
      </c>
      <c r="K161" s="25">
        <v>2.1</v>
      </c>
      <c r="L161" s="25">
        <v>14.8</v>
      </c>
      <c r="M161" s="25">
        <v>26.3</v>
      </c>
      <c r="N161" s="25">
        <v>38.799999999999997</v>
      </c>
      <c r="O161" s="24">
        <v>0.57000000000009976</v>
      </c>
      <c r="P161" s="25">
        <v>3</v>
      </c>
      <c r="Q161" s="25">
        <v>5</v>
      </c>
      <c r="R161" s="25">
        <v>8</v>
      </c>
      <c r="S161" s="41"/>
      <c r="T161" s="45"/>
      <c r="U161" s="45"/>
      <c r="V161" s="45"/>
      <c r="W161" s="45"/>
      <c r="X161" s="45"/>
      <c r="Y161" s="45"/>
      <c r="Z161" s="45"/>
      <c r="AA161" s="45"/>
      <c r="AB161" s="45"/>
    </row>
    <row r="162" spans="1:28" x14ac:dyDescent="0.25">
      <c r="A162" s="24">
        <v>28.120520177723613</v>
      </c>
      <c r="B162" s="24"/>
      <c r="C162" s="24">
        <v>6.882324670186839</v>
      </c>
      <c r="D162" s="38"/>
      <c r="E162" s="25" t="s">
        <v>141</v>
      </c>
      <c r="F162" s="25">
        <v>6</v>
      </c>
      <c r="G162" s="25">
        <v>6</v>
      </c>
      <c r="H162" s="25">
        <v>6</v>
      </c>
      <c r="I162" s="25">
        <v>0</v>
      </c>
      <c r="J162" s="25">
        <v>1.9</v>
      </c>
      <c r="K162" s="25">
        <v>2.1</v>
      </c>
      <c r="L162" s="25">
        <v>14.8</v>
      </c>
      <c r="M162" s="25">
        <v>26.3</v>
      </c>
      <c r="N162" s="25">
        <v>38.799999999999997</v>
      </c>
      <c r="O162" s="24">
        <v>0.58000000000009777</v>
      </c>
      <c r="P162" s="25">
        <v>3</v>
      </c>
      <c r="Q162" s="25">
        <v>5</v>
      </c>
      <c r="R162" s="25">
        <v>8</v>
      </c>
      <c r="S162" s="41"/>
      <c r="T162" s="45"/>
      <c r="U162" s="45"/>
      <c r="V162" s="45"/>
      <c r="W162" s="45"/>
      <c r="X162" s="45"/>
      <c r="Y162" s="45"/>
      <c r="Z162" s="45"/>
      <c r="AA162" s="45"/>
      <c r="AB162" s="45"/>
    </row>
    <row r="163" spans="1:28" x14ac:dyDescent="0.25">
      <c r="A163" s="24">
        <v>36.013069296474221</v>
      </c>
      <c r="B163" s="24"/>
      <c r="C163" s="24">
        <v>6.8333009489999998</v>
      </c>
      <c r="D163" s="38"/>
      <c r="E163" s="25" t="s">
        <v>141</v>
      </c>
      <c r="F163" s="25">
        <v>6</v>
      </c>
      <c r="G163" s="25">
        <v>6</v>
      </c>
      <c r="H163" s="25">
        <v>6</v>
      </c>
      <c r="I163" s="25">
        <v>0</v>
      </c>
      <c r="J163" s="25">
        <v>1.9</v>
      </c>
      <c r="K163" s="25">
        <v>2.1</v>
      </c>
      <c r="L163" s="25">
        <v>14.8</v>
      </c>
      <c r="M163" s="25">
        <v>26.3</v>
      </c>
      <c r="N163" s="25">
        <v>38.799999999999997</v>
      </c>
      <c r="O163" s="24">
        <v>0.59000000000009578</v>
      </c>
      <c r="P163" s="25">
        <v>3</v>
      </c>
      <c r="Q163" s="25">
        <v>5</v>
      </c>
      <c r="R163" s="25">
        <v>8</v>
      </c>
      <c r="S163" s="41"/>
      <c r="T163" s="45"/>
      <c r="U163" s="45"/>
      <c r="V163" s="45"/>
      <c r="W163" s="45"/>
      <c r="X163" s="45"/>
      <c r="Y163" s="45"/>
      <c r="Z163" s="45"/>
      <c r="AA163" s="45"/>
      <c r="AB163" s="45"/>
    </row>
    <row r="164" spans="1:28" x14ac:dyDescent="0.25">
      <c r="A164" s="24">
        <v>23.53378788355306</v>
      </c>
      <c r="B164" s="24"/>
      <c r="C164" s="24">
        <v>6.754612093806017</v>
      </c>
      <c r="D164" s="38"/>
      <c r="E164" s="25" t="s">
        <v>141</v>
      </c>
      <c r="F164" s="25">
        <v>6</v>
      </c>
      <c r="G164" s="25">
        <v>6</v>
      </c>
      <c r="H164" s="25">
        <v>6</v>
      </c>
      <c r="I164" s="25">
        <v>0</v>
      </c>
      <c r="J164" s="25">
        <v>1.9</v>
      </c>
      <c r="K164" s="25">
        <v>2.1</v>
      </c>
      <c r="L164" s="25">
        <v>14.8</v>
      </c>
      <c r="M164" s="25">
        <v>26.3</v>
      </c>
      <c r="N164" s="25">
        <v>38.799999999999997</v>
      </c>
      <c r="O164" s="24">
        <v>0.60000000000009379</v>
      </c>
      <c r="P164" s="25">
        <v>3</v>
      </c>
      <c r="Q164" s="25">
        <v>5</v>
      </c>
      <c r="R164" s="25">
        <v>8</v>
      </c>
      <c r="S164" s="41"/>
      <c r="T164" s="45"/>
      <c r="U164" s="45"/>
      <c r="V164" s="45"/>
      <c r="W164" s="45"/>
      <c r="X164" s="45"/>
      <c r="Y164" s="45"/>
      <c r="Z164" s="45"/>
      <c r="AA164" s="45"/>
      <c r="AB164" s="45"/>
    </row>
    <row r="165" spans="1:28" x14ac:dyDescent="0.25">
      <c r="A165" s="26">
        <v>24.813141647867283</v>
      </c>
      <c r="B165" s="26"/>
      <c r="C165" s="26">
        <v>7.6269703263466955</v>
      </c>
      <c r="D165" s="38">
        <v>14</v>
      </c>
      <c r="E165" s="26" t="s">
        <v>145</v>
      </c>
      <c r="F165" s="27">
        <v>6</v>
      </c>
      <c r="G165" s="27">
        <v>6</v>
      </c>
      <c r="H165" s="27">
        <v>6</v>
      </c>
      <c r="I165" s="27">
        <v>0</v>
      </c>
      <c r="J165" s="27">
        <v>1.9</v>
      </c>
      <c r="K165" s="27">
        <v>2.1</v>
      </c>
      <c r="L165" s="27">
        <v>14.8</v>
      </c>
      <c r="M165" s="27">
        <v>26.3</v>
      </c>
      <c r="N165" s="27">
        <v>38.799999999999997</v>
      </c>
      <c r="O165" s="26">
        <v>0.45</v>
      </c>
      <c r="P165" s="26">
        <v>3</v>
      </c>
      <c r="Q165" s="26">
        <v>4.5</v>
      </c>
      <c r="R165" s="26">
        <v>5</v>
      </c>
      <c r="S165" s="41">
        <v>14</v>
      </c>
      <c r="T165" s="45"/>
      <c r="U165" s="45"/>
      <c r="V165" s="45"/>
      <c r="W165" s="45"/>
      <c r="X165" s="45"/>
      <c r="Y165" s="45"/>
      <c r="Z165" s="45"/>
      <c r="AA165" s="45"/>
      <c r="AB165" s="45"/>
    </row>
    <row r="166" spans="1:28" x14ac:dyDescent="0.25">
      <c r="A166" s="26">
        <v>24.693598185511721</v>
      </c>
      <c r="B166" s="26"/>
      <c r="C166" s="26">
        <v>7.6555016532800391</v>
      </c>
      <c r="D166" s="38"/>
      <c r="E166" s="26" t="s">
        <v>145</v>
      </c>
      <c r="F166" s="27">
        <v>6</v>
      </c>
      <c r="G166" s="27">
        <v>6</v>
      </c>
      <c r="H166" s="27">
        <v>6</v>
      </c>
      <c r="I166" s="27">
        <v>0</v>
      </c>
      <c r="J166" s="27">
        <v>1.9</v>
      </c>
      <c r="K166" s="27">
        <v>2.1</v>
      </c>
      <c r="L166" s="27">
        <v>14.8</v>
      </c>
      <c r="M166" s="27">
        <v>26.3</v>
      </c>
      <c r="N166" s="27">
        <v>38.799999999999997</v>
      </c>
      <c r="O166" s="26">
        <v>0.45</v>
      </c>
      <c r="P166" s="26">
        <v>3</v>
      </c>
      <c r="Q166" s="26">
        <v>4.5</v>
      </c>
      <c r="R166" s="26">
        <v>5.5</v>
      </c>
      <c r="S166" s="41"/>
      <c r="T166" s="45"/>
      <c r="U166" s="45"/>
      <c r="V166" s="45"/>
      <c r="W166" s="45"/>
      <c r="X166" s="45"/>
      <c r="Y166" s="45"/>
      <c r="Z166" s="45"/>
      <c r="AA166" s="45"/>
      <c r="AB166" s="45"/>
    </row>
    <row r="167" spans="1:28" x14ac:dyDescent="0.25">
      <c r="A167" s="26">
        <v>23.658476373983444</v>
      </c>
      <c r="B167" s="26"/>
      <c r="C167" s="26">
        <v>7.6844270694985832</v>
      </c>
      <c r="D167" s="38"/>
      <c r="E167" s="26" t="s">
        <v>145</v>
      </c>
      <c r="F167" s="27">
        <v>6</v>
      </c>
      <c r="G167" s="27">
        <v>6</v>
      </c>
      <c r="H167" s="27">
        <v>6</v>
      </c>
      <c r="I167" s="27">
        <v>0</v>
      </c>
      <c r="J167" s="27">
        <v>1.9</v>
      </c>
      <c r="K167" s="27">
        <v>2.1</v>
      </c>
      <c r="L167" s="27">
        <v>14.8</v>
      </c>
      <c r="M167" s="27">
        <v>26.3</v>
      </c>
      <c r="N167" s="27">
        <v>38.799999999999997</v>
      </c>
      <c r="O167" s="26">
        <v>0.45</v>
      </c>
      <c r="P167" s="26">
        <v>3</v>
      </c>
      <c r="Q167" s="26">
        <v>4.5</v>
      </c>
      <c r="R167" s="26">
        <v>6</v>
      </c>
      <c r="S167" s="41"/>
      <c r="T167" s="45"/>
      <c r="U167" s="45"/>
      <c r="V167" s="45"/>
      <c r="W167" s="45"/>
      <c r="X167" s="45"/>
      <c r="Y167" s="45"/>
      <c r="Z167" s="45"/>
      <c r="AA167" s="45"/>
      <c r="AB167" s="45"/>
    </row>
    <row r="168" spans="1:28" x14ac:dyDescent="0.25">
      <c r="A168" s="26">
        <v>23.961229610598984</v>
      </c>
      <c r="B168" s="26"/>
      <c r="C168" s="26">
        <v>7.7070672283847621</v>
      </c>
      <c r="D168" s="38"/>
      <c r="E168" s="26" t="s">
        <v>145</v>
      </c>
      <c r="F168" s="27">
        <v>6</v>
      </c>
      <c r="G168" s="27">
        <v>6</v>
      </c>
      <c r="H168" s="27">
        <v>6</v>
      </c>
      <c r="I168" s="27">
        <v>0</v>
      </c>
      <c r="J168" s="27">
        <v>1.9</v>
      </c>
      <c r="K168" s="27">
        <v>2.1</v>
      </c>
      <c r="L168" s="27">
        <v>14.8</v>
      </c>
      <c r="M168" s="27">
        <v>26.3</v>
      </c>
      <c r="N168" s="27">
        <v>38.799999999999997</v>
      </c>
      <c r="O168" s="26">
        <v>0.45</v>
      </c>
      <c r="P168" s="26">
        <v>3</v>
      </c>
      <c r="Q168" s="26">
        <v>4.5</v>
      </c>
      <c r="R168" s="26">
        <v>6.5</v>
      </c>
      <c r="S168" s="41"/>
      <c r="T168" s="45"/>
      <c r="U168" s="45"/>
      <c r="V168" s="45"/>
      <c r="W168" s="45"/>
      <c r="X168" s="45"/>
      <c r="Y168" s="45"/>
      <c r="Z168" s="45"/>
      <c r="AA168" s="45"/>
      <c r="AB168" s="45"/>
    </row>
    <row r="169" spans="1:28" x14ac:dyDescent="0.25">
      <c r="A169" s="26">
        <v>24.142865556356917</v>
      </c>
      <c r="B169" s="26"/>
      <c r="C169" s="26">
        <v>7.7513895321584174</v>
      </c>
      <c r="D169" s="38"/>
      <c r="E169" s="26" t="s">
        <v>145</v>
      </c>
      <c r="F169" s="27">
        <v>6</v>
      </c>
      <c r="G169" s="27">
        <v>6</v>
      </c>
      <c r="H169" s="27">
        <v>6</v>
      </c>
      <c r="I169" s="27">
        <v>0</v>
      </c>
      <c r="J169" s="27">
        <v>1.9</v>
      </c>
      <c r="K169" s="27">
        <v>2.1</v>
      </c>
      <c r="L169" s="27">
        <v>14.8</v>
      </c>
      <c r="M169" s="27">
        <v>26.3</v>
      </c>
      <c r="N169" s="27">
        <v>38.799999999999997</v>
      </c>
      <c r="O169" s="26">
        <v>0.45</v>
      </c>
      <c r="P169" s="26">
        <v>3</v>
      </c>
      <c r="Q169" s="26">
        <v>4.5</v>
      </c>
      <c r="R169" s="26">
        <v>7</v>
      </c>
      <c r="S169" s="41"/>
      <c r="T169" s="45"/>
      <c r="U169" s="45"/>
      <c r="V169" s="45"/>
      <c r="W169" s="45"/>
      <c r="X169" s="45"/>
      <c r="Y169" s="45"/>
      <c r="Z169" s="45"/>
      <c r="AA169" s="45"/>
      <c r="AB169" s="45"/>
    </row>
    <row r="170" spans="1:28" x14ac:dyDescent="0.25">
      <c r="A170" s="26">
        <v>24.396098978275813</v>
      </c>
      <c r="B170" s="26"/>
      <c r="C170" s="26">
        <v>7.78790449536534</v>
      </c>
      <c r="D170" s="38"/>
      <c r="E170" s="26" t="s">
        <v>145</v>
      </c>
      <c r="F170" s="27">
        <v>6</v>
      </c>
      <c r="G170" s="27">
        <v>6</v>
      </c>
      <c r="H170" s="27">
        <v>6</v>
      </c>
      <c r="I170" s="27">
        <v>0</v>
      </c>
      <c r="J170" s="27">
        <v>1.9</v>
      </c>
      <c r="K170" s="27">
        <v>2.1</v>
      </c>
      <c r="L170" s="27">
        <v>14.8</v>
      </c>
      <c r="M170" s="27">
        <v>26.3</v>
      </c>
      <c r="N170" s="27">
        <v>38.799999999999997</v>
      </c>
      <c r="O170" s="26">
        <v>0.45</v>
      </c>
      <c r="P170" s="26">
        <v>3</v>
      </c>
      <c r="Q170" s="26">
        <v>4.5</v>
      </c>
      <c r="R170" s="26">
        <v>7.5</v>
      </c>
      <c r="S170" s="41"/>
      <c r="T170" s="45"/>
      <c r="U170" s="45"/>
      <c r="V170" s="45"/>
      <c r="W170" s="45"/>
      <c r="X170" s="45"/>
      <c r="Y170" s="45"/>
      <c r="Z170" s="45"/>
      <c r="AA170" s="45"/>
      <c r="AB170" s="45"/>
    </row>
    <row r="171" spans="1:28" x14ac:dyDescent="0.25">
      <c r="A171" s="26">
        <v>25.718322231892198</v>
      </c>
      <c r="B171" s="26"/>
      <c r="C171" s="26">
        <v>7.8244812555508787</v>
      </c>
      <c r="D171" s="38"/>
      <c r="E171" s="26" t="s">
        <v>145</v>
      </c>
      <c r="F171" s="27">
        <v>6</v>
      </c>
      <c r="G171" s="27">
        <v>6</v>
      </c>
      <c r="H171" s="27">
        <v>6</v>
      </c>
      <c r="I171" s="27">
        <v>0</v>
      </c>
      <c r="J171" s="27">
        <v>1.9</v>
      </c>
      <c r="K171" s="27">
        <v>2.1</v>
      </c>
      <c r="L171" s="27">
        <v>14.8</v>
      </c>
      <c r="M171" s="27">
        <v>26.3</v>
      </c>
      <c r="N171" s="27">
        <v>38.799999999999997</v>
      </c>
      <c r="O171" s="26">
        <v>0.45</v>
      </c>
      <c r="P171" s="26">
        <v>3</v>
      </c>
      <c r="Q171" s="26">
        <v>4.5</v>
      </c>
      <c r="R171" s="26">
        <v>8</v>
      </c>
      <c r="S171" s="41"/>
      <c r="T171" s="45"/>
      <c r="U171" s="45"/>
      <c r="V171" s="45"/>
      <c r="W171" s="45"/>
      <c r="X171" s="45"/>
      <c r="Y171" s="45"/>
      <c r="Z171" s="45"/>
      <c r="AA171" s="45"/>
      <c r="AB171" s="45"/>
    </row>
    <row r="172" spans="1:28" x14ac:dyDescent="0.25">
      <c r="A172" s="26">
        <v>24.384809474218976</v>
      </c>
      <c r="B172" s="26"/>
      <c r="C172" s="26">
        <v>7.6682368891648682</v>
      </c>
      <c r="D172" s="38"/>
      <c r="E172" s="26" t="s">
        <v>145</v>
      </c>
      <c r="F172" s="27">
        <v>6</v>
      </c>
      <c r="G172" s="27">
        <v>6</v>
      </c>
      <c r="H172" s="27">
        <v>6</v>
      </c>
      <c r="I172" s="27">
        <v>0</v>
      </c>
      <c r="J172" s="27">
        <v>1.9</v>
      </c>
      <c r="K172" s="27">
        <v>2.1</v>
      </c>
      <c r="L172" s="27">
        <v>14.8</v>
      </c>
      <c r="M172" s="27">
        <v>26.3</v>
      </c>
      <c r="N172" s="27">
        <v>38.799999999999997</v>
      </c>
      <c r="O172" s="26">
        <v>0.45</v>
      </c>
      <c r="P172" s="26">
        <v>3</v>
      </c>
      <c r="Q172" s="26">
        <v>5</v>
      </c>
      <c r="R172" s="26">
        <v>5.5</v>
      </c>
      <c r="S172" s="41"/>
      <c r="T172" s="45"/>
      <c r="U172" s="45"/>
      <c r="V172" s="45"/>
      <c r="W172" s="45"/>
      <c r="X172" s="45"/>
      <c r="Y172" s="45"/>
      <c r="Z172" s="45"/>
      <c r="AA172" s="45"/>
      <c r="AB172" s="45"/>
    </row>
    <row r="173" spans="1:28" x14ac:dyDescent="0.25">
      <c r="A173" s="26">
        <v>23.279173224958054</v>
      </c>
      <c r="B173" s="26"/>
      <c r="C173" s="26">
        <v>7.7010605723414391</v>
      </c>
      <c r="D173" s="38"/>
      <c r="E173" s="26" t="s">
        <v>145</v>
      </c>
      <c r="F173" s="27">
        <v>6</v>
      </c>
      <c r="G173" s="27">
        <v>6</v>
      </c>
      <c r="H173" s="27">
        <v>6</v>
      </c>
      <c r="I173" s="27">
        <v>0</v>
      </c>
      <c r="J173" s="27">
        <v>1.9</v>
      </c>
      <c r="K173" s="27">
        <v>2.1</v>
      </c>
      <c r="L173" s="27">
        <v>14.8</v>
      </c>
      <c r="M173" s="27">
        <v>26.3</v>
      </c>
      <c r="N173" s="27">
        <v>38.799999999999997</v>
      </c>
      <c r="O173" s="26">
        <v>0.45</v>
      </c>
      <c r="P173" s="26">
        <v>3</v>
      </c>
      <c r="Q173" s="26">
        <v>5</v>
      </c>
      <c r="R173" s="26">
        <v>6</v>
      </c>
      <c r="S173" s="41"/>
      <c r="T173" s="45"/>
      <c r="U173" s="45"/>
      <c r="V173" s="45"/>
      <c r="W173" s="45"/>
      <c r="X173" s="45"/>
      <c r="Y173" s="45"/>
      <c r="Z173" s="45"/>
      <c r="AA173" s="45"/>
      <c r="AB173" s="45"/>
    </row>
    <row r="174" spans="1:28" x14ac:dyDescent="0.25">
      <c r="A174" s="26">
        <v>23.584321129942818</v>
      </c>
      <c r="B174" s="26"/>
      <c r="C174" s="26">
        <v>7.7231474273982919</v>
      </c>
      <c r="D174" s="38"/>
      <c r="E174" s="26" t="s">
        <v>145</v>
      </c>
      <c r="F174" s="27">
        <v>6</v>
      </c>
      <c r="G174" s="27">
        <v>6</v>
      </c>
      <c r="H174" s="27">
        <v>6</v>
      </c>
      <c r="I174" s="27">
        <v>0</v>
      </c>
      <c r="J174" s="27">
        <v>1.9</v>
      </c>
      <c r="K174" s="27">
        <v>2.1</v>
      </c>
      <c r="L174" s="27">
        <v>14.8</v>
      </c>
      <c r="M174" s="27">
        <v>26.3</v>
      </c>
      <c r="N174" s="27">
        <v>38.799999999999997</v>
      </c>
      <c r="O174" s="26">
        <v>0.45</v>
      </c>
      <c r="P174" s="26">
        <v>3</v>
      </c>
      <c r="Q174" s="26">
        <v>5</v>
      </c>
      <c r="R174" s="26">
        <v>6.5</v>
      </c>
      <c r="S174" s="41"/>
      <c r="T174" s="45"/>
      <c r="U174" s="45"/>
      <c r="V174" s="45"/>
      <c r="W174" s="45"/>
      <c r="X174" s="45"/>
      <c r="Y174" s="45"/>
      <c r="Z174" s="45"/>
      <c r="AA174" s="45"/>
      <c r="AB174" s="45"/>
    </row>
    <row r="175" spans="1:28" x14ac:dyDescent="0.25">
      <c r="A175" s="26">
        <v>23.744453326964912</v>
      </c>
      <c r="B175" s="26"/>
      <c r="C175" s="26">
        <v>7.7708212445222093</v>
      </c>
      <c r="D175" s="38"/>
      <c r="E175" s="26" t="s">
        <v>145</v>
      </c>
      <c r="F175" s="27">
        <v>6</v>
      </c>
      <c r="G175" s="27">
        <v>6</v>
      </c>
      <c r="H175" s="27">
        <v>6</v>
      </c>
      <c r="I175" s="27">
        <v>0</v>
      </c>
      <c r="J175" s="27">
        <v>1.9</v>
      </c>
      <c r="K175" s="27">
        <v>2.1</v>
      </c>
      <c r="L175" s="27">
        <v>14.8</v>
      </c>
      <c r="M175" s="27">
        <v>26.3</v>
      </c>
      <c r="N175" s="27">
        <v>38.799999999999997</v>
      </c>
      <c r="O175" s="26">
        <v>0.45</v>
      </c>
      <c r="P175" s="26">
        <v>3</v>
      </c>
      <c r="Q175" s="26">
        <v>5</v>
      </c>
      <c r="R175" s="26">
        <v>7</v>
      </c>
      <c r="S175" s="41"/>
      <c r="T175" s="45"/>
      <c r="U175" s="45"/>
      <c r="V175" s="45"/>
      <c r="W175" s="45"/>
      <c r="X175" s="45"/>
      <c r="Y175" s="45"/>
      <c r="Z175" s="45"/>
      <c r="AA175" s="45"/>
      <c r="AB175" s="45"/>
    </row>
    <row r="176" spans="1:28" x14ac:dyDescent="0.25">
      <c r="A176" s="26">
        <v>24.017013384104914</v>
      </c>
      <c r="B176" s="26"/>
      <c r="C176" s="26">
        <v>7.8053822521286618</v>
      </c>
      <c r="D176" s="38"/>
      <c r="E176" s="26" t="s">
        <v>145</v>
      </c>
      <c r="F176" s="27">
        <v>6</v>
      </c>
      <c r="G176" s="27">
        <v>6</v>
      </c>
      <c r="H176" s="27">
        <v>6</v>
      </c>
      <c r="I176" s="27">
        <v>0</v>
      </c>
      <c r="J176" s="27">
        <v>1.9</v>
      </c>
      <c r="K176" s="27">
        <v>2.1</v>
      </c>
      <c r="L176" s="27">
        <v>14.8</v>
      </c>
      <c r="M176" s="27">
        <v>26.3</v>
      </c>
      <c r="N176" s="27">
        <v>38.799999999999997</v>
      </c>
      <c r="O176" s="26">
        <v>0.45</v>
      </c>
      <c r="P176" s="26">
        <v>3</v>
      </c>
      <c r="Q176" s="26">
        <v>5</v>
      </c>
      <c r="R176" s="26">
        <v>7.5</v>
      </c>
      <c r="S176" s="41"/>
      <c r="T176" s="45"/>
      <c r="U176" s="45"/>
      <c r="V176" s="45"/>
      <c r="W176" s="45"/>
      <c r="X176" s="45"/>
      <c r="Y176" s="45"/>
      <c r="Z176" s="45"/>
      <c r="AA176" s="45"/>
      <c r="AB176" s="45"/>
    </row>
    <row r="177" spans="1:28" x14ac:dyDescent="0.25">
      <c r="A177" s="26">
        <v>25.316141418788305</v>
      </c>
      <c r="B177" s="26"/>
      <c r="C177" s="26">
        <v>7.8443311395513993</v>
      </c>
      <c r="D177" s="38"/>
      <c r="E177" s="26" t="s">
        <v>145</v>
      </c>
      <c r="F177" s="27">
        <v>6</v>
      </c>
      <c r="G177" s="27">
        <v>6</v>
      </c>
      <c r="H177" s="27">
        <v>6</v>
      </c>
      <c r="I177" s="27">
        <v>0</v>
      </c>
      <c r="J177" s="27">
        <v>1.9</v>
      </c>
      <c r="K177" s="27">
        <v>2.1</v>
      </c>
      <c r="L177" s="27">
        <v>14.8</v>
      </c>
      <c r="M177" s="27">
        <v>26.3</v>
      </c>
      <c r="N177" s="27">
        <v>38.799999999999997</v>
      </c>
      <c r="O177" s="26">
        <v>0.45</v>
      </c>
      <c r="P177" s="26">
        <v>3</v>
      </c>
      <c r="Q177" s="26">
        <v>5</v>
      </c>
      <c r="R177" s="26">
        <v>8</v>
      </c>
      <c r="S177" s="41"/>
      <c r="T177" s="45"/>
      <c r="U177" s="45"/>
      <c r="V177" s="45"/>
      <c r="W177" s="45"/>
      <c r="X177" s="45"/>
      <c r="Y177" s="45"/>
      <c r="Z177" s="45"/>
      <c r="AA177" s="45"/>
      <c r="AB177" s="45"/>
    </row>
    <row r="178" spans="1:28" x14ac:dyDescent="0.25">
      <c r="A178" s="26">
        <v>26.165805621334577</v>
      </c>
      <c r="B178" s="26"/>
      <c r="C178" s="26">
        <v>7.5392026632259821</v>
      </c>
      <c r="D178" s="38"/>
      <c r="E178" s="26" t="s">
        <v>145</v>
      </c>
      <c r="F178" s="27">
        <v>6</v>
      </c>
      <c r="G178" s="27">
        <v>6</v>
      </c>
      <c r="H178" s="27">
        <v>6</v>
      </c>
      <c r="I178" s="27">
        <v>0</v>
      </c>
      <c r="J178" s="27">
        <v>1.9</v>
      </c>
      <c r="K178" s="27">
        <v>2.1</v>
      </c>
      <c r="L178" s="27">
        <v>14.8</v>
      </c>
      <c r="M178" s="27">
        <v>26.3</v>
      </c>
      <c r="N178" s="27">
        <v>38.799999999999997</v>
      </c>
      <c r="O178" s="26">
        <v>0.45</v>
      </c>
      <c r="P178" s="26">
        <v>3</v>
      </c>
      <c r="Q178" s="26">
        <v>3.5</v>
      </c>
      <c r="R178" s="26">
        <v>4</v>
      </c>
      <c r="S178" s="41"/>
      <c r="T178" s="45"/>
      <c r="U178" s="45"/>
      <c r="V178" s="45"/>
      <c r="W178" s="45"/>
      <c r="X178" s="45"/>
      <c r="Y178" s="45"/>
      <c r="Z178" s="45"/>
      <c r="AA178" s="45"/>
      <c r="AB178" s="45"/>
    </row>
    <row r="179" spans="1:28" x14ac:dyDescent="0.25">
      <c r="A179" s="26">
        <v>26.464945829688375</v>
      </c>
      <c r="B179" s="26"/>
      <c r="C179" s="26">
        <v>7.5680937359499394</v>
      </c>
      <c r="D179" s="38"/>
      <c r="E179" s="26" t="s">
        <v>145</v>
      </c>
      <c r="F179" s="27">
        <v>6</v>
      </c>
      <c r="G179" s="27">
        <v>6</v>
      </c>
      <c r="H179" s="27">
        <v>6</v>
      </c>
      <c r="I179" s="27">
        <v>0</v>
      </c>
      <c r="J179" s="27">
        <v>1.9</v>
      </c>
      <c r="K179" s="27">
        <v>2.1</v>
      </c>
      <c r="L179" s="27">
        <v>14.8</v>
      </c>
      <c r="M179" s="27">
        <v>26.3</v>
      </c>
      <c r="N179" s="27">
        <v>38.799999999999997</v>
      </c>
      <c r="O179" s="26">
        <v>0.45</v>
      </c>
      <c r="P179" s="26">
        <v>3</v>
      </c>
      <c r="Q179" s="26">
        <v>3.5</v>
      </c>
      <c r="R179" s="26">
        <v>4.5</v>
      </c>
      <c r="S179" s="41"/>
      <c r="T179" s="45"/>
      <c r="U179" s="45"/>
      <c r="V179" s="45"/>
      <c r="W179" s="45"/>
      <c r="X179" s="45"/>
      <c r="Y179" s="45"/>
      <c r="Z179" s="45"/>
      <c r="AA179" s="45"/>
      <c r="AB179" s="45"/>
    </row>
    <row r="180" spans="1:28" x14ac:dyDescent="0.25">
      <c r="A180" s="26">
        <v>26.2236252842889</v>
      </c>
      <c r="B180" s="26"/>
      <c r="C180" s="26">
        <v>7.5922880589877924</v>
      </c>
      <c r="D180" s="38"/>
      <c r="E180" s="26" t="s">
        <v>145</v>
      </c>
      <c r="F180" s="27">
        <v>6</v>
      </c>
      <c r="G180" s="27">
        <v>6</v>
      </c>
      <c r="H180" s="27">
        <v>6</v>
      </c>
      <c r="I180" s="27">
        <v>0</v>
      </c>
      <c r="J180" s="27">
        <v>1.9</v>
      </c>
      <c r="K180" s="27">
        <v>2.1</v>
      </c>
      <c r="L180" s="27">
        <v>14.8</v>
      </c>
      <c r="M180" s="27">
        <v>26.3</v>
      </c>
      <c r="N180" s="27">
        <v>38.799999999999997</v>
      </c>
      <c r="O180" s="26">
        <v>0.45</v>
      </c>
      <c r="P180" s="26">
        <v>3</v>
      </c>
      <c r="Q180" s="26">
        <v>3.5</v>
      </c>
      <c r="R180" s="26">
        <v>5</v>
      </c>
      <c r="S180" s="41"/>
      <c r="T180" s="45"/>
      <c r="U180" s="45"/>
      <c r="V180" s="45"/>
      <c r="W180" s="45"/>
      <c r="X180" s="45"/>
      <c r="Y180" s="45"/>
      <c r="Z180" s="45"/>
      <c r="AA180" s="45"/>
      <c r="AB180" s="45"/>
    </row>
    <row r="181" spans="1:28" x14ac:dyDescent="0.25">
      <c r="A181" s="26">
        <v>26.694971183942041</v>
      </c>
      <c r="B181" s="26"/>
      <c r="C181" s="26">
        <v>7.6156575160790183</v>
      </c>
      <c r="D181" s="38"/>
      <c r="E181" s="26" t="s">
        <v>145</v>
      </c>
      <c r="F181" s="27">
        <v>6</v>
      </c>
      <c r="G181" s="27">
        <v>6</v>
      </c>
      <c r="H181" s="27">
        <v>6</v>
      </c>
      <c r="I181" s="27">
        <v>0</v>
      </c>
      <c r="J181" s="27">
        <v>1.9</v>
      </c>
      <c r="K181" s="27">
        <v>2.1</v>
      </c>
      <c r="L181" s="27">
        <v>14.8</v>
      </c>
      <c r="M181" s="27">
        <v>26.3</v>
      </c>
      <c r="N181" s="27">
        <v>38.799999999999997</v>
      </c>
      <c r="O181" s="26">
        <v>0.45</v>
      </c>
      <c r="P181" s="26">
        <v>3</v>
      </c>
      <c r="Q181" s="26">
        <v>3.5</v>
      </c>
      <c r="R181" s="26">
        <v>5.5</v>
      </c>
      <c r="S181" s="41"/>
      <c r="T181" s="45"/>
      <c r="U181" s="45"/>
      <c r="V181" s="45"/>
      <c r="W181" s="45"/>
      <c r="X181" s="45"/>
      <c r="Y181" s="45"/>
      <c r="Z181" s="45"/>
      <c r="AA181" s="45"/>
      <c r="AB181" s="45"/>
    </row>
    <row r="182" spans="1:28" x14ac:dyDescent="0.25">
      <c r="A182" s="26">
        <v>26.296694820622513</v>
      </c>
      <c r="B182" s="26"/>
      <c r="C182" s="26">
        <v>7.6368767465834635</v>
      </c>
      <c r="D182" s="38"/>
      <c r="E182" s="26" t="s">
        <v>145</v>
      </c>
      <c r="F182" s="27">
        <v>6</v>
      </c>
      <c r="G182" s="27">
        <v>6</v>
      </c>
      <c r="H182" s="27">
        <v>6</v>
      </c>
      <c r="I182" s="27">
        <v>0</v>
      </c>
      <c r="J182" s="27">
        <v>1.9</v>
      </c>
      <c r="K182" s="27">
        <v>2.1</v>
      </c>
      <c r="L182" s="27">
        <v>14.8</v>
      </c>
      <c r="M182" s="27">
        <v>26.3</v>
      </c>
      <c r="N182" s="27">
        <v>38.799999999999997</v>
      </c>
      <c r="O182" s="26">
        <v>0.45</v>
      </c>
      <c r="P182" s="26">
        <v>3</v>
      </c>
      <c r="Q182" s="26">
        <v>3.5</v>
      </c>
      <c r="R182" s="26">
        <v>6</v>
      </c>
      <c r="S182" s="41"/>
      <c r="T182" s="45"/>
      <c r="U182" s="45"/>
      <c r="V182" s="45"/>
      <c r="W182" s="45"/>
      <c r="X182" s="45"/>
      <c r="Y182" s="45"/>
      <c r="Z182" s="45"/>
      <c r="AA182" s="45"/>
      <c r="AB182" s="45"/>
    </row>
    <row r="183" spans="1:28" x14ac:dyDescent="0.25">
      <c r="A183" s="26">
        <v>25.155073439092007</v>
      </c>
      <c r="B183" s="26"/>
      <c r="C183" s="26">
        <v>7.663851939374255</v>
      </c>
      <c r="D183" s="38"/>
      <c r="E183" s="26" t="s">
        <v>145</v>
      </c>
      <c r="F183" s="27">
        <v>6</v>
      </c>
      <c r="G183" s="27">
        <v>6</v>
      </c>
      <c r="H183" s="27">
        <v>6</v>
      </c>
      <c r="I183" s="27">
        <v>0</v>
      </c>
      <c r="J183" s="27">
        <v>1.9</v>
      </c>
      <c r="K183" s="27">
        <v>2.1</v>
      </c>
      <c r="L183" s="27">
        <v>14.8</v>
      </c>
      <c r="M183" s="27">
        <v>26.3</v>
      </c>
      <c r="N183" s="27">
        <v>38.799999999999997</v>
      </c>
      <c r="O183" s="26">
        <v>0.45</v>
      </c>
      <c r="P183" s="26">
        <v>3</v>
      </c>
      <c r="Q183" s="26">
        <v>3.5</v>
      </c>
      <c r="R183" s="26">
        <v>6.5</v>
      </c>
      <c r="S183" s="41"/>
      <c r="T183" s="45"/>
      <c r="U183" s="45"/>
      <c r="V183" s="45"/>
      <c r="W183" s="45"/>
      <c r="X183" s="45"/>
      <c r="Y183" s="45"/>
      <c r="Z183" s="45"/>
      <c r="AA183" s="45"/>
      <c r="AB183" s="45"/>
    </row>
    <row r="184" spans="1:28" x14ac:dyDescent="0.25">
      <c r="A184" s="26">
        <v>25.332475919292442</v>
      </c>
      <c r="B184" s="26"/>
      <c r="C184" s="26">
        <v>7.7064959147760215</v>
      </c>
      <c r="D184" s="38"/>
      <c r="E184" s="26" t="s">
        <v>145</v>
      </c>
      <c r="F184" s="27">
        <v>6</v>
      </c>
      <c r="G184" s="27">
        <v>6</v>
      </c>
      <c r="H184" s="27">
        <v>6</v>
      </c>
      <c r="I184" s="27">
        <v>0</v>
      </c>
      <c r="J184" s="27">
        <v>1.9</v>
      </c>
      <c r="K184" s="27">
        <v>2.1</v>
      </c>
      <c r="L184" s="27">
        <v>14.8</v>
      </c>
      <c r="M184" s="27">
        <v>26.3</v>
      </c>
      <c r="N184" s="27">
        <v>38.799999999999997</v>
      </c>
      <c r="O184" s="26">
        <v>0.45</v>
      </c>
      <c r="P184" s="26">
        <v>3</v>
      </c>
      <c r="Q184" s="26">
        <v>3.5</v>
      </c>
      <c r="R184" s="26">
        <v>7</v>
      </c>
      <c r="S184" s="41"/>
      <c r="T184" s="45"/>
      <c r="U184" s="45"/>
      <c r="V184" s="45"/>
      <c r="W184" s="45"/>
      <c r="X184" s="45"/>
      <c r="Y184" s="45"/>
      <c r="Z184" s="45"/>
      <c r="AA184" s="45"/>
      <c r="AB184" s="45"/>
    </row>
    <row r="185" spans="1:28" x14ac:dyDescent="0.25">
      <c r="A185" s="26">
        <v>25.572624440745841</v>
      </c>
      <c r="B185" s="26"/>
      <c r="C185" s="26">
        <v>7.7431340461219751</v>
      </c>
      <c r="D185" s="38"/>
      <c r="E185" s="26" t="s">
        <v>145</v>
      </c>
      <c r="F185" s="27">
        <v>6</v>
      </c>
      <c r="G185" s="27">
        <v>6</v>
      </c>
      <c r="H185" s="27">
        <v>6</v>
      </c>
      <c r="I185" s="27">
        <v>0</v>
      </c>
      <c r="J185" s="27">
        <v>1.9</v>
      </c>
      <c r="K185" s="27">
        <v>2.1</v>
      </c>
      <c r="L185" s="27">
        <v>14.8</v>
      </c>
      <c r="M185" s="27">
        <v>26.3</v>
      </c>
      <c r="N185" s="27">
        <v>38.799999999999997</v>
      </c>
      <c r="O185" s="26">
        <v>0.45</v>
      </c>
      <c r="P185" s="26">
        <v>3</v>
      </c>
      <c r="Q185" s="26">
        <v>3.5</v>
      </c>
      <c r="R185" s="26">
        <v>7.5</v>
      </c>
      <c r="S185" s="41"/>
      <c r="T185" s="45"/>
      <c r="U185" s="45"/>
      <c r="V185" s="45"/>
      <c r="W185" s="45"/>
      <c r="X185" s="45"/>
      <c r="Y185" s="45"/>
      <c r="Z185" s="45"/>
      <c r="AA185" s="45"/>
      <c r="AB185" s="45"/>
    </row>
    <row r="186" spans="1:28" x14ac:dyDescent="0.25">
      <c r="A186" s="26">
        <v>26.890382307699429</v>
      </c>
      <c r="B186" s="26"/>
      <c r="C186" s="26">
        <v>7.7809180120266417</v>
      </c>
      <c r="D186" s="38"/>
      <c r="E186" s="26" t="s">
        <v>145</v>
      </c>
      <c r="F186" s="27">
        <v>6</v>
      </c>
      <c r="G186" s="27">
        <v>6</v>
      </c>
      <c r="H186" s="27">
        <v>6</v>
      </c>
      <c r="I186" s="27">
        <v>0</v>
      </c>
      <c r="J186" s="27">
        <v>1.9</v>
      </c>
      <c r="K186" s="27">
        <v>2.1</v>
      </c>
      <c r="L186" s="27">
        <v>14.8</v>
      </c>
      <c r="M186" s="27">
        <v>26.3</v>
      </c>
      <c r="N186" s="27">
        <v>38.799999999999997</v>
      </c>
      <c r="O186" s="26">
        <v>0.45</v>
      </c>
      <c r="P186" s="26">
        <v>3</v>
      </c>
      <c r="Q186" s="26">
        <v>3.5</v>
      </c>
      <c r="R186" s="26">
        <v>8</v>
      </c>
      <c r="S186" s="41"/>
      <c r="T186" s="45"/>
      <c r="U186" s="45"/>
      <c r="V186" s="45"/>
      <c r="W186" s="45"/>
      <c r="X186" s="45"/>
      <c r="Y186" s="45"/>
      <c r="Z186" s="45"/>
      <c r="AA186" s="45"/>
      <c r="AB186" s="45"/>
    </row>
    <row r="187" spans="1:28" x14ac:dyDescent="0.25">
      <c r="A187" s="26">
        <v>26.244118068266399</v>
      </c>
      <c r="B187" s="26"/>
      <c r="C187" s="26">
        <v>7.6184843902825188</v>
      </c>
      <c r="D187" s="38"/>
      <c r="E187" s="26" t="s">
        <v>145</v>
      </c>
      <c r="F187" s="27">
        <v>6</v>
      </c>
      <c r="G187" s="27">
        <v>6</v>
      </c>
      <c r="H187" s="27">
        <v>6</v>
      </c>
      <c r="I187" s="27">
        <v>0</v>
      </c>
      <c r="J187" s="27">
        <v>1.9</v>
      </c>
      <c r="K187" s="27">
        <v>2.1</v>
      </c>
      <c r="L187" s="27">
        <v>14.8</v>
      </c>
      <c r="M187" s="27">
        <v>26.3</v>
      </c>
      <c r="N187" s="27">
        <v>38.799999999999997</v>
      </c>
      <c r="O187" s="26">
        <v>0.45</v>
      </c>
      <c r="P187" s="26">
        <v>3</v>
      </c>
      <c r="Q187" s="26">
        <v>4</v>
      </c>
      <c r="R187" s="26">
        <v>5</v>
      </c>
      <c r="S187" s="41"/>
      <c r="T187" s="45"/>
      <c r="U187" s="45"/>
      <c r="V187" s="45"/>
      <c r="W187" s="45"/>
      <c r="X187" s="45"/>
      <c r="Y187" s="45"/>
      <c r="Z187" s="45"/>
      <c r="AA187" s="45"/>
      <c r="AB187" s="45"/>
    </row>
    <row r="188" spans="1:28" x14ac:dyDescent="0.25">
      <c r="A188" s="26">
        <v>26.121090853649537</v>
      </c>
      <c r="B188" s="26"/>
      <c r="C188" s="26">
        <v>7.635196070265537</v>
      </c>
      <c r="D188" s="38"/>
      <c r="E188" s="26" t="s">
        <v>145</v>
      </c>
      <c r="F188" s="27">
        <v>6</v>
      </c>
      <c r="G188" s="27">
        <v>6</v>
      </c>
      <c r="H188" s="27">
        <v>6</v>
      </c>
      <c r="I188" s="27">
        <v>0</v>
      </c>
      <c r="J188" s="27">
        <v>1.9</v>
      </c>
      <c r="K188" s="27">
        <v>2.1</v>
      </c>
      <c r="L188" s="27">
        <v>14.8</v>
      </c>
      <c r="M188" s="27">
        <v>26.3</v>
      </c>
      <c r="N188" s="27">
        <v>38.799999999999997</v>
      </c>
      <c r="O188" s="26">
        <v>0.45</v>
      </c>
      <c r="P188" s="26">
        <v>3</v>
      </c>
      <c r="Q188" s="26">
        <v>4</v>
      </c>
      <c r="R188" s="26">
        <v>5.5</v>
      </c>
      <c r="S188" s="41"/>
      <c r="T188" s="45"/>
      <c r="U188" s="45"/>
      <c r="V188" s="45"/>
      <c r="W188" s="45"/>
      <c r="X188" s="45"/>
      <c r="Y188" s="45"/>
      <c r="Z188" s="45"/>
      <c r="AA188" s="45"/>
      <c r="AB188" s="45"/>
    </row>
    <row r="189" spans="1:28" x14ac:dyDescent="0.25">
      <c r="A189" s="26">
        <v>25.705519048062719</v>
      </c>
      <c r="B189" s="26"/>
      <c r="C189" s="26">
        <v>7.6578747525002218</v>
      </c>
      <c r="D189" s="38"/>
      <c r="E189" s="26" t="s">
        <v>145</v>
      </c>
      <c r="F189" s="27">
        <v>6</v>
      </c>
      <c r="G189" s="27">
        <v>6</v>
      </c>
      <c r="H189" s="27">
        <v>6</v>
      </c>
      <c r="I189" s="27">
        <v>0</v>
      </c>
      <c r="J189" s="27">
        <v>1.9</v>
      </c>
      <c r="K189" s="27">
        <v>2.1</v>
      </c>
      <c r="L189" s="27">
        <v>14.8</v>
      </c>
      <c r="M189" s="27">
        <v>26.3</v>
      </c>
      <c r="N189" s="27">
        <v>38.799999999999997</v>
      </c>
      <c r="O189" s="26">
        <v>0.45</v>
      </c>
      <c r="P189" s="26">
        <v>3</v>
      </c>
      <c r="Q189" s="26">
        <v>4</v>
      </c>
      <c r="R189" s="26">
        <v>6</v>
      </c>
      <c r="S189" s="41"/>
      <c r="T189" s="45"/>
      <c r="U189" s="45"/>
      <c r="V189" s="45"/>
      <c r="W189" s="45"/>
      <c r="X189" s="45"/>
      <c r="Y189" s="45"/>
      <c r="Z189" s="45"/>
      <c r="AA189" s="45"/>
      <c r="AB189" s="45"/>
    </row>
    <row r="190" spans="1:28" x14ac:dyDescent="0.25">
      <c r="A190" s="26">
        <v>24.709502655651477</v>
      </c>
      <c r="B190" s="26"/>
      <c r="C190" s="26">
        <v>7.6830399476080338</v>
      </c>
      <c r="D190" s="38"/>
      <c r="E190" s="26" t="s">
        <v>145</v>
      </c>
      <c r="F190" s="27">
        <v>6</v>
      </c>
      <c r="G190" s="27">
        <v>6</v>
      </c>
      <c r="H190" s="27">
        <v>6</v>
      </c>
      <c r="I190" s="27">
        <v>0</v>
      </c>
      <c r="J190" s="27">
        <v>1.9</v>
      </c>
      <c r="K190" s="27">
        <v>2.1</v>
      </c>
      <c r="L190" s="27">
        <v>14.8</v>
      </c>
      <c r="M190" s="27">
        <v>26.3</v>
      </c>
      <c r="N190" s="27">
        <v>38.799999999999997</v>
      </c>
      <c r="O190" s="26">
        <v>0.45</v>
      </c>
      <c r="P190" s="26">
        <v>3</v>
      </c>
      <c r="Q190" s="26">
        <v>4</v>
      </c>
      <c r="R190" s="26">
        <v>6.5</v>
      </c>
      <c r="S190" s="41"/>
      <c r="T190" s="45"/>
      <c r="U190" s="45"/>
      <c r="V190" s="45"/>
      <c r="W190" s="45"/>
      <c r="X190" s="45"/>
      <c r="Y190" s="45"/>
      <c r="Z190" s="45"/>
      <c r="AA190" s="45"/>
      <c r="AB190" s="45"/>
    </row>
    <row r="191" spans="1:28" x14ac:dyDescent="0.25">
      <c r="A191" s="26">
        <v>24.909819762314065</v>
      </c>
      <c r="B191" s="26"/>
      <c r="C191" s="26">
        <v>7.7260877234974954</v>
      </c>
      <c r="D191" s="38"/>
      <c r="E191" s="26" t="s">
        <v>145</v>
      </c>
      <c r="F191" s="27">
        <v>6</v>
      </c>
      <c r="G191" s="27">
        <v>6</v>
      </c>
      <c r="H191" s="27">
        <v>6</v>
      </c>
      <c r="I191" s="27">
        <v>0</v>
      </c>
      <c r="J191" s="27">
        <v>1.9</v>
      </c>
      <c r="K191" s="27">
        <v>2.1</v>
      </c>
      <c r="L191" s="27">
        <v>14.8</v>
      </c>
      <c r="M191" s="27">
        <v>26.3</v>
      </c>
      <c r="N191" s="27">
        <v>38.799999999999997</v>
      </c>
      <c r="O191" s="26">
        <v>0.45</v>
      </c>
      <c r="P191" s="26">
        <v>3</v>
      </c>
      <c r="Q191" s="26">
        <v>4</v>
      </c>
      <c r="R191" s="26">
        <v>7</v>
      </c>
      <c r="S191" s="41"/>
      <c r="T191" s="45"/>
      <c r="U191" s="45"/>
      <c r="V191" s="45"/>
      <c r="W191" s="45"/>
      <c r="X191" s="45"/>
      <c r="Y191" s="45"/>
      <c r="Z191" s="45"/>
      <c r="AA191" s="45"/>
      <c r="AB191" s="45"/>
    </row>
    <row r="192" spans="1:28" x14ac:dyDescent="0.25">
      <c r="A192" s="26">
        <v>25.127777830954241</v>
      </c>
      <c r="B192" s="26"/>
      <c r="C192" s="26">
        <v>7.7660764350150391</v>
      </c>
      <c r="D192" s="38"/>
      <c r="E192" s="26" t="s">
        <v>145</v>
      </c>
      <c r="F192" s="27">
        <v>6</v>
      </c>
      <c r="G192" s="27">
        <v>6</v>
      </c>
      <c r="H192" s="27">
        <v>6</v>
      </c>
      <c r="I192" s="27">
        <v>0</v>
      </c>
      <c r="J192" s="27">
        <v>1.9</v>
      </c>
      <c r="K192" s="27">
        <v>2.1</v>
      </c>
      <c r="L192" s="27">
        <v>14.8</v>
      </c>
      <c r="M192" s="27">
        <v>26.3</v>
      </c>
      <c r="N192" s="27">
        <v>38.799999999999997</v>
      </c>
      <c r="O192" s="26">
        <v>0.45</v>
      </c>
      <c r="P192" s="26">
        <v>3</v>
      </c>
      <c r="Q192" s="26">
        <v>4</v>
      </c>
      <c r="R192" s="26">
        <v>7.5</v>
      </c>
      <c r="S192" s="41"/>
      <c r="T192" s="45"/>
      <c r="U192" s="45"/>
      <c r="V192" s="45"/>
      <c r="W192" s="45"/>
      <c r="X192" s="45"/>
      <c r="Y192" s="45"/>
      <c r="Z192" s="45"/>
      <c r="AA192" s="45"/>
      <c r="AB192" s="45"/>
    </row>
    <row r="193" spans="1:28" x14ac:dyDescent="0.25">
      <c r="A193" s="26">
        <v>26.461431505131074</v>
      </c>
      <c r="B193" s="26"/>
      <c r="C193" s="26">
        <v>7.8014107559785817</v>
      </c>
      <c r="D193" s="38"/>
      <c r="E193" s="26" t="s">
        <v>145</v>
      </c>
      <c r="F193" s="27">
        <v>6</v>
      </c>
      <c r="G193" s="27">
        <v>6</v>
      </c>
      <c r="H193" s="27">
        <v>6</v>
      </c>
      <c r="I193" s="27">
        <v>0</v>
      </c>
      <c r="J193" s="27">
        <v>1.9</v>
      </c>
      <c r="K193" s="27">
        <v>2.1</v>
      </c>
      <c r="L193" s="27">
        <v>14.8</v>
      </c>
      <c r="M193" s="27">
        <v>26.3</v>
      </c>
      <c r="N193" s="27">
        <v>38.799999999999997</v>
      </c>
      <c r="O193" s="26">
        <v>0.45</v>
      </c>
      <c r="P193" s="26">
        <v>3</v>
      </c>
      <c r="Q193" s="26">
        <v>4</v>
      </c>
      <c r="R193" s="26">
        <v>8</v>
      </c>
      <c r="S193" s="41"/>
      <c r="T193" s="45"/>
      <c r="U193" s="45"/>
      <c r="V193" s="45"/>
      <c r="W193" s="45"/>
      <c r="X193" s="45"/>
      <c r="Y193" s="45"/>
      <c r="Z193" s="45"/>
      <c r="AA193" s="45"/>
      <c r="AB193" s="45"/>
    </row>
    <row r="194" spans="1:28" x14ac:dyDescent="0.25">
      <c r="A194" s="28">
        <v>21.686517797172094</v>
      </c>
      <c r="B194" s="28"/>
      <c r="C194" s="28">
        <v>8.6803637113580923</v>
      </c>
      <c r="D194" s="38">
        <v>15</v>
      </c>
      <c r="E194" s="28" t="s">
        <v>146</v>
      </c>
      <c r="F194" s="28">
        <v>3</v>
      </c>
      <c r="G194" s="28">
        <v>3</v>
      </c>
      <c r="H194" s="28">
        <v>3</v>
      </c>
      <c r="I194" s="29">
        <v>0</v>
      </c>
      <c r="J194" s="29">
        <v>1.9</v>
      </c>
      <c r="K194" s="29">
        <v>2.1</v>
      </c>
      <c r="L194" s="29">
        <v>14.8</v>
      </c>
      <c r="M194" s="29">
        <v>26.3</v>
      </c>
      <c r="N194" s="29">
        <v>38.799999999999997</v>
      </c>
      <c r="O194" s="28">
        <v>0.45</v>
      </c>
      <c r="P194" s="28">
        <v>3</v>
      </c>
      <c r="Q194" s="28">
        <v>5</v>
      </c>
      <c r="R194" s="28">
        <v>8</v>
      </c>
      <c r="S194" s="41">
        <v>15</v>
      </c>
      <c r="T194" s="45"/>
      <c r="U194" s="45"/>
      <c r="V194" s="45"/>
      <c r="W194" s="45"/>
      <c r="X194" s="45"/>
      <c r="Y194" s="45"/>
      <c r="Z194" s="45"/>
      <c r="AA194" s="45"/>
      <c r="AB194" s="45"/>
    </row>
    <row r="195" spans="1:28" x14ac:dyDescent="0.25">
      <c r="A195" s="28">
        <v>22.345007787598796</v>
      </c>
      <c r="B195" s="28"/>
      <c r="C195" s="28">
        <v>8.7673596460629479</v>
      </c>
      <c r="D195" s="38"/>
      <c r="E195" s="28" t="s">
        <v>146</v>
      </c>
      <c r="F195" s="28">
        <v>3</v>
      </c>
      <c r="G195" s="28">
        <v>3</v>
      </c>
      <c r="H195" s="28">
        <v>4</v>
      </c>
      <c r="I195" s="29">
        <v>0</v>
      </c>
      <c r="J195" s="29">
        <v>1.9</v>
      </c>
      <c r="K195" s="29">
        <v>2.1</v>
      </c>
      <c r="L195" s="29">
        <v>14.8</v>
      </c>
      <c r="M195" s="29">
        <v>26.3</v>
      </c>
      <c r="N195" s="29">
        <v>38.799999999999997</v>
      </c>
      <c r="O195" s="28">
        <v>0.45</v>
      </c>
      <c r="P195" s="28">
        <v>3</v>
      </c>
      <c r="Q195" s="28">
        <v>5</v>
      </c>
      <c r="R195" s="28">
        <v>8</v>
      </c>
      <c r="S195" s="41"/>
      <c r="T195" s="45"/>
      <c r="U195" s="45"/>
      <c r="V195" s="45"/>
      <c r="W195" s="45"/>
      <c r="X195" s="45"/>
      <c r="Y195" s="45"/>
      <c r="Z195" s="45"/>
      <c r="AA195" s="45"/>
      <c r="AB195" s="45"/>
    </row>
    <row r="196" spans="1:28" x14ac:dyDescent="0.25">
      <c r="A196" s="28">
        <v>22.972160240401863</v>
      </c>
      <c r="B196" s="28"/>
      <c r="C196" s="28">
        <v>8.7979305587341869</v>
      </c>
      <c r="D196" s="38"/>
      <c r="E196" s="28" t="s">
        <v>146</v>
      </c>
      <c r="F196" s="28">
        <v>3</v>
      </c>
      <c r="G196" s="28">
        <v>3</v>
      </c>
      <c r="H196" s="28">
        <v>5</v>
      </c>
      <c r="I196" s="29">
        <v>0</v>
      </c>
      <c r="J196" s="29">
        <v>1.9</v>
      </c>
      <c r="K196" s="29">
        <v>2.1</v>
      </c>
      <c r="L196" s="29">
        <v>14.8</v>
      </c>
      <c r="M196" s="29">
        <v>26.3</v>
      </c>
      <c r="N196" s="29">
        <v>38.799999999999997</v>
      </c>
      <c r="O196" s="28">
        <v>0.45</v>
      </c>
      <c r="P196" s="28">
        <v>3</v>
      </c>
      <c r="Q196" s="28">
        <v>5</v>
      </c>
      <c r="R196" s="28">
        <v>8</v>
      </c>
      <c r="S196" s="41"/>
      <c r="T196" s="45"/>
      <c r="U196" s="45"/>
      <c r="V196" s="45"/>
      <c r="W196" s="45"/>
      <c r="X196" s="45"/>
      <c r="Y196" s="45"/>
      <c r="Z196" s="45"/>
      <c r="AA196" s="45"/>
      <c r="AB196" s="45"/>
    </row>
    <row r="197" spans="1:28" x14ac:dyDescent="0.25">
      <c r="A197" s="28">
        <v>24.204192687854711</v>
      </c>
      <c r="B197" s="28"/>
      <c r="C197" s="28">
        <v>8.7362697415678134</v>
      </c>
      <c r="D197" s="38"/>
      <c r="E197" s="28" t="s">
        <v>146</v>
      </c>
      <c r="F197" s="28">
        <v>3</v>
      </c>
      <c r="G197" s="28">
        <v>3</v>
      </c>
      <c r="H197" s="28">
        <v>6</v>
      </c>
      <c r="I197" s="29">
        <v>0</v>
      </c>
      <c r="J197" s="29">
        <v>1.9</v>
      </c>
      <c r="K197" s="29">
        <v>2.1</v>
      </c>
      <c r="L197" s="29">
        <v>14.8</v>
      </c>
      <c r="M197" s="29">
        <v>26.3</v>
      </c>
      <c r="N197" s="29">
        <v>38.799999999999997</v>
      </c>
      <c r="O197" s="28">
        <v>0.45</v>
      </c>
      <c r="P197" s="28">
        <v>3</v>
      </c>
      <c r="Q197" s="28">
        <v>5</v>
      </c>
      <c r="R197" s="28">
        <v>8</v>
      </c>
      <c r="S197" s="41"/>
      <c r="T197" s="45"/>
      <c r="U197" s="45"/>
      <c r="V197" s="45"/>
      <c r="W197" s="45"/>
      <c r="X197" s="45"/>
      <c r="Y197" s="45"/>
      <c r="Z197" s="45"/>
      <c r="AA197" s="45"/>
      <c r="AB197" s="45"/>
    </row>
    <row r="198" spans="1:28" x14ac:dyDescent="0.25">
      <c r="A198" s="28">
        <v>20.763492928404887</v>
      </c>
      <c r="B198" s="28"/>
      <c r="C198" s="28">
        <v>8.7821573910430892</v>
      </c>
      <c r="D198" s="38"/>
      <c r="E198" s="28" t="s">
        <v>146</v>
      </c>
      <c r="F198" s="28">
        <v>3</v>
      </c>
      <c r="G198" s="28">
        <v>4</v>
      </c>
      <c r="H198" s="28">
        <v>4</v>
      </c>
      <c r="I198" s="29">
        <v>0</v>
      </c>
      <c r="J198" s="29">
        <v>1.9</v>
      </c>
      <c r="K198" s="29">
        <v>2.1</v>
      </c>
      <c r="L198" s="29">
        <v>14.8</v>
      </c>
      <c r="M198" s="29">
        <v>26.3</v>
      </c>
      <c r="N198" s="29">
        <v>38.799999999999997</v>
      </c>
      <c r="O198" s="28">
        <v>0.45</v>
      </c>
      <c r="P198" s="28">
        <v>3</v>
      </c>
      <c r="Q198" s="28">
        <v>5</v>
      </c>
      <c r="R198" s="28">
        <v>8</v>
      </c>
      <c r="S198" s="41"/>
      <c r="T198" s="45"/>
      <c r="U198" s="45"/>
      <c r="V198" s="45"/>
      <c r="W198" s="45"/>
      <c r="X198" s="45"/>
      <c r="Y198" s="45"/>
      <c r="Z198" s="45"/>
      <c r="AA198" s="45"/>
      <c r="AB198" s="45"/>
    </row>
    <row r="199" spans="1:28" x14ac:dyDescent="0.25">
      <c r="A199" s="28">
        <v>22.072040259106458</v>
      </c>
      <c r="B199" s="28"/>
      <c r="C199" s="28">
        <v>8.7547689593495157</v>
      </c>
      <c r="D199" s="38"/>
      <c r="E199" s="28" t="s">
        <v>146</v>
      </c>
      <c r="F199" s="28">
        <v>3</v>
      </c>
      <c r="G199" s="28">
        <v>4</v>
      </c>
      <c r="H199" s="28">
        <v>5</v>
      </c>
      <c r="I199" s="29">
        <v>0</v>
      </c>
      <c r="J199" s="29">
        <v>1.9</v>
      </c>
      <c r="K199" s="29">
        <v>2.1</v>
      </c>
      <c r="L199" s="29">
        <v>14.8</v>
      </c>
      <c r="M199" s="29">
        <v>26.3</v>
      </c>
      <c r="N199" s="29">
        <v>38.799999999999997</v>
      </c>
      <c r="O199" s="28">
        <v>0.45</v>
      </c>
      <c r="P199" s="28">
        <v>3</v>
      </c>
      <c r="Q199" s="28">
        <v>5</v>
      </c>
      <c r="R199" s="28">
        <v>8</v>
      </c>
      <c r="S199" s="41"/>
      <c r="T199" s="45"/>
      <c r="U199" s="45"/>
      <c r="V199" s="45"/>
      <c r="W199" s="45"/>
      <c r="X199" s="45"/>
      <c r="Y199" s="45"/>
      <c r="Z199" s="45"/>
      <c r="AA199" s="45"/>
      <c r="AB199" s="45"/>
    </row>
    <row r="200" spans="1:28" x14ac:dyDescent="0.25">
      <c r="A200" s="28">
        <v>23.863381149674613</v>
      </c>
      <c r="B200" s="28"/>
      <c r="C200" s="28">
        <v>8.6375496134601839</v>
      </c>
      <c r="D200" s="38"/>
      <c r="E200" s="28" t="s">
        <v>146</v>
      </c>
      <c r="F200" s="28">
        <v>3</v>
      </c>
      <c r="G200" s="28">
        <v>4</v>
      </c>
      <c r="H200" s="28">
        <v>6</v>
      </c>
      <c r="I200" s="29">
        <v>0</v>
      </c>
      <c r="J200" s="29">
        <v>1.9</v>
      </c>
      <c r="K200" s="29">
        <v>2.1</v>
      </c>
      <c r="L200" s="29">
        <v>14.8</v>
      </c>
      <c r="M200" s="29">
        <v>26.3</v>
      </c>
      <c r="N200" s="29">
        <v>38.799999999999997</v>
      </c>
      <c r="O200" s="28">
        <v>0.45</v>
      </c>
      <c r="P200" s="28">
        <v>3</v>
      </c>
      <c r="Q200" s="28">
        <v>5</v>
      </c>
      <c r="R200" s="28">
        <v>8</v>
      </c>
      <c r="S200" s="41"/>
      <c r="T200" s="45"/>
      <c r="U200" s="45"/>
      <c r="V200" s="45"/>
      <c r="W200" s="45"/>
      <c r="X200" s="45"/>
      <c r="Y200" s="45"/>
      <c r="Z200" s="45"/>
      <c r="AA200" s="45"/>
      <c r="AB200" s="45"/>
    </row>
    <row r="201" spans="1:28" x14ac:dyDescent="0.25">
      <c r="A201" s="28">
        <v>21.502814653107386</v>
      </c>
      <c r="B201" s="28"/>
      <c r="C201" s="28">
        <v>8.6558792105210234</v>
      </c>
      <c r="D201" s="38"/>
      <c r="E201" s="28" t="s">
        <v>146</v>
      </c>
      <c r="F201" s="28">
        <v>3</v>
      </c>
      <c r="G201" s="28">
        <v>5</v>
      </c>
      <c r="H201" s="28">
        <v>5</v>
      </c>
      <c r="I201" s="29">
        <v>0</v>
      </c>
      <c r="J201" s="29">
        <v>1.9</v>
      </c>
      <c r="K201" s="29">
        <v>2.1</v>
      </c>
      <c r="L201" s="29">
        <v>14.8</v>
      </c>
      <c r="M201" s="29">
        <v>26.3</v>
      </c>
      <c r="N201" s="29">
        <v>38.799999999999997</v>
      </c>
      <c r="O201" s="28">
        <v>0.45</v>
      </c>
      <c r="P201" s="28">
        <v>3</v>
      </c>
      <c r="Q201" s="28">
        <v>5</v>
      </c>
      <c r="R201" s="28">
        <v>8</v>
      </c>
      <c r="S201" s="41"/>
      <c r="T201" s="45"/>
      <c r="U201" s="45"/>
      <c r="V201" s="45"/>
      <c r="W201" s="45"/>
      <c r="X201" s="45"/>
      <c r="Y201" s="45"/>
      <c r="Z201" s="45"/>
      <c r="AA201" s="45"/>
      <c r="AB201" s="45"/>
    </row>
    <row r="202" spans="1:28" x14ac:dyDescent="0.25">
      <c r="A202" s="28">
        <v>23.547539494979201</v>
      </c>
      <c r="B202" s="28"/>
      <c r="C202" s="28">
        <v>8.4732103308062143</v>
      </c>
      <c r="D202" s="38"/>
      <c r="E202" s="28" t="s">
        <v>146</v>
      </c>
      <c r="F202" s="28">
        <v>3</v>
      </c>
      <c r="G202" s="28">
        <v>5</v>
      </c>
      <c r="H202" s="28">
        <v>6</v>
      </c>
      <c r="I202" s="29">
        <v>0</v>
      </c>
      <c r="J202" s="29">
        <v>1.9</v>
      </c>
      <c r="K202" s="29">
        <v>2.1</v>
      </c>
      <c r="L202" s="29">
        <v>14.8</v>
      </c>
      <c r="M202" s="29">
        <v>26.3</v>
      </c>
      <c r="N202" s="29">
        <v>38.799999999999997</v>
      </c>
      <c r="O202" s="28">
        <v>0.45</v>
      </c>
      <c r="P202" s="28">
        <v>3</v>
      </c>
      <c r="Q202" s="28">
        <v>5</v>
      </c>
      <c r="R202" s="28">
        <v>8</v>
      </c>
      <c r="S202" s="41"/>
      <c r="T202" s="45"/>
      <c r="U202" s="45"/>
      <c r="V202" s="45"/>
      <c r="W202" s="45"/>
      <c r="X202" s="45"/>
      <c r="Y202" s="45"/>
      <c r="Z202" s="45"/>
      <c r="AA202" s="45"/>
      <c r="AB202" s="45"/>
    </row>
    <row r="203" spans="1:28" x14ac:dyDescent="0.25">
      <c r="A203" s="28">
        <v>23.932664541951514</v>
      </c>
      <c r="B203" s="28"/>
      <c r="C203" s="28">
        <v>8.2373165074016743</v>
      </c>
      <c r="D203" s="38"/>
      <c r="E203" s="28" t="s">
        <v>146</v>
      </c>
      <c r="F203" s="28">
        <v>3</v>
      </c>
      <c r="G203" s="28">
        <v>6</v>
      </c>
      <c r="H203" s="28">
        <v>6</v>
      </c>
      <c r="I203" s="29">
        <v>0</v>
      </c>
      <c r="J203" s="29">
        <v>1.9</v>
      </c>
      <c r="K203" s="29">
        <v>2.1</v>
      </c>
      <c r="L203" s="29">
        <v>14.8</v>
      </c>
      <c r="M203" s="29">
        <v>26.3</v>
      </c>
      <c r="N203" s="29">
        <v>38.799999999999997</v>
      </c>
      <c r="O203" s="28">
        <v>0.45</v>
      </c>
      <c r="P203" s="28">
        <v>3</v>
      </c>
      <c r="Q203" s="28">
        <v>5</v>
      </c>
      <c r="R203" s="28">
        <v>8</v>
      </c>
      <c r="S203" s="41"/>
      <c r="T203" s="45"/>
      <c r="U203" s="45"/>
      <c r="V203" s="45"/>
      <c r="W203" s="45"/>
      <c r="X203" s="45"/>
      <c r="Y203" s="45"/>
      <c r="Z203" s="45"/>
      <c r="AA203" s="45"/>
      <c r="AB203" s="45"/>
    </row>
    <row r="204" spans="1:28" x14ac:dyDescent="0.25">
      <c r="A204" s="28">
        <v>20.572550220500503</v>
      </c>
      <c r="B204" s="28"/>
      <c r="C204" s="28">
        <v>8.791618188019747</v>
      </c>
      <c r="D204" s="38"/>
      <c r="E204" s="28" t="s">
        <v>146</v>
      </c>
      <c r="F204" s="28">
        <v>4</v>
      </c>
      <c r="G204" s="28">
        <v>4</v>
      </c>
      <c r="H204" s="28">
        <v>4</v>
      </c>
      <c r="I204" s="29">
        <v>0</v>
      </c>
      <c r="J204" s="29">
        <v>1.9</v>
      </c>
      <c r="K204" s="29">
        <v>2.1</v>
      </c>
      <c r="L204" s="29">
        <v>14.8</v>
      </c>
      <c r="M204" s="29">
        <v>26.3</v>
      </c>
      <c r="N204" s="29">
        <v>38.799999999999997</v>
      </c>
      <c r="O204" s="28">
        <v>0.45</v>
      </c>
      <c r="P204" s="28">
        <v>3</v>
      </c>
      <c r="Q204" s="28">
        <v>5</v>
      </c>
      <c r="R204" s="28">
        <v>8</v>
      </c>
      <c r="S204" s="41"/>
      <c r="T204" s="45"/>
      <c r="U204" s="45"/>
      <c r="V204" s="45"/>
      <c r="W204" s="45"/>
      <c r="X204" s="45"/>
      <c r="Y204" s="45"/>
      <c r="Z204" s="45"/>
      <c r="AA204" s="45"/>
      <c r="AB204" s="45"/>
    </row>
    <row r="205" spans="1:28" x14ac:dyDescent="0.25">
      <c r="A205" s="28">
        <v>22.102730212561532</v>
      </c>
      <c r="B205" s="28"/>
      <c r="C205" s="28">
        <v>8.7627648410230456</v>
      </c>
      <c r="D205" s="38"/>
      <c r="E205" s="28" t="s">
        <v>146</v>
      </c>
      <c r="F205" s="28">
        <v>4</v>
      </c>
      <c r="G205" s="28">
        <v>4</v>
      </c>
      <c r="H205" s="28">
        <v>5</v>
      </c>
      <c r="I205" s="29">
        <v>0</v>
      </c>
      <c r="J205" s="29">
        <v>1.9</v>
      </c>
      <c r="K205" s="29">
        <v>2.1</v>
      </c>
      <c r="L205" s="29">
        <v>14.8</v>
      </c>
      <c r="M205" s="29">
        <v>26.3</v>
      </c>
      <c r="N205" s="29">
        <v>38.799999999999997</v>
      </c>
      <c r="O205" s="28">
        <v>0.45</v>
      </c>
      <c r="P205" s="28">
        <v>3</v>
      </c>
      <c r="Q205" s="28">
        <v>5</v>
      </c>
      <c r="R205" s="28">
        <v>8</v>
      </c>
      <c r="S205" s="41"/>
      <c r="T205" s="45"/>
      <c r="U205" s="45"/>
      <c r="V205" s="45"/>
      <c r="W205" s="45"/>
      <c r="X205" s="45"/>
      <c r="Y205" s="45"/>
      <c r="Z205" s="45"/>
      <c r="AA205" s="45"/>
      <c r="AB205" s="45"/>
    </row>
    <row r="206" spans="1:28" x14ac:dyDescent="0.25">
      <c r="A206" s="28">
        <v>23.711654062024117</v>
      </c>
      <c r="B206" s="28"/>
      <c r="C206" s="28">
        <v>8.6427527925510379</v>
      </c>
      <c r="D206" s="38"/>
      <c r="E206" s="28" t="s">
        <v>146</v>
      </c>
      <c r="F206" s="28">
        <v>4</v>
      </c>
      <c r="G206" s="28">
        <v>4</v>
      </c>
      <c r="H206" s="28">
        <v>6</v>
      </c>
      <c r="I206" s="29">
        <v>0</v>
      </c>
      <c r="J206" s="29">
        <v>1.9</v>
      </c>
      <c r="K206" s="29">
        <v>2.1</v>
      </c>
      <c r="L206" s="29">
        <v>14.8</v>
      </c>
      <c r="M206" s="29">
        <v>26.3</v>
      </c>
      <c r="N206" s="29">
        <v>38.799999999999997</v>
      </c>
      <c r="O206" s="28">
        <v>0.45</v>
      </c>
      <c r="P206" s="28">
        <v>3</v>
      </c>
      <c r="Q206" s="28">
        <v>5</v>
      </c>
      <c r="R206" s="28">
        <v>8</v>
      </c>
      <c r="S206" s="41"/>
      <c r="T206" s="45"/>
      <c r="U206" s="45"/>
      <c r="V206" s="45"/>
      <c r="W206" s="45"/>
      <c r="X206" s="45"/>
      <c r="Y206" s="45"/>
      <c r="Z206" s="45"/>
      <c r="AA206" s="45"/>
      <c r="AB206" s="45"/>
    </row>
    <row r="207" spans="1:28" x14ac:dyDescent="0.25">
      <c r="A207" s="28">
        <v>21.367883371847139</v>
      </c>
      <c r="B207" s="28"/>
      <c r="C207" s="28">
        <v>8.6576325945393933</v>
      </c>
      <c r="D207" s="38"/>
      <c r="E207" s="28" t="s">
        <v>146</v>
      </c>
      <c r="F207" s="28">
        <v>4</v>
      </c>
      <c r="G207" s="28">
        <v>5</v>
      </c>
      <c r="H207" s="28">
        <v>5</v>
      </c>
      <c r="I207" s="29">
        <v>0</v>
      </c>
      <c r="J207" s="29">
        <v>1.9</v>
      </c>
      <c r="K207" s="29">
        <v>2.1</v>
      </c>
      <c r="L207" s="29">
        <v>14.8</v>
      </c>
      <c r="M207" s="29">
        <v>26.3</v>
      </c>
      <c r="N207" s="29">
        <v>38.799999999999997</v>
      </c>
      <c r="O207" s="28">
        <v>0.45</v>
      </c>
      <c r="P207" s="28">
        <v>3</v>
      </c>
      <c r="Q207" s="28">
        <v>5</v>
      </c>
      <c r="R207" s="28">
        <v>8</v>
      </c>
      <c r="S207" s="41"/>
      <c r="T207" s="45"/>
      <c r="U207" s="45"/>
      <c r="V207" s="45"/>
      <c r="W207" s="45"/>
      <c r="X207" s="45"/>
      <c r="Y207" s="45"/>
      <c r="Z207" s="45"/>
      <c r="AA207" s="45"/>
      <c r="AB207" s="45"/>
    </row>
    <row r="208" spans="1:28" x14ac:dyDescent="0.25">
      <c r="A208" s="28">
        <v>23.44526048099231</v>
      </c>
      <c r="B208" s="28"/>
      <c r="C208" s="28">
        <v>8.4697425710759404</v>
      </c>
      <c r="D208" s="38"/>
      <c r="E208" s="28" t="s">
        <v>146</v>
      </c>
      <c r="F208" s="28">
        <v>4</v>
      </c>
      <c r="G208" s="28">
        <v>5</v>
      </c>
      <c r="H208" s="28">
        <v>6</v>
      </c>
      <c r="I208" s="29">
        <v>0</v>
      </c>
      <c r="J208" s="29">
        <v>1.9</v>
      </c>
      <c r="K208" s="29">
        <v>2.1</v>
      </c>
      <c r="L208" s="29">
        <v>14.8</v>
      </c>
      <c r="M208" s="29">
        <v>26.3</v>
      </c>
      <c r="N208" s="29">
        <v>38.799999999999997</v>
      </c>
      <c r="O208" s="28">
        <v>0.45</v>
      </c>
      <c r="P208" s="28">
        <v>3</v>
      </c>
      <c r="Q208" s="28">
        <v>5</v>
      </c>
      <c r="R208" s="28">
        <v>8</v>
      </c>
      <c r="S208" s="41"/>
      <c r="T208" s="45"/>
      <c r="U208" s="45"/>
      <c r="V208" s="45"/>
      <c r="W208" s="45"/>
      <c r="X208" s="45"/>
      <c r="Y208" s="45"/>
      <c r="Z208" s="45"/>
      <c r="AA208" s="45"/>
      <c r="AB208" s="45"/>
    </row>
    <row r="209" spans="1:28" x14ac:dyDescent="0.25">
      <c r="A209" s="28">
        <v>24.138369899155368</v>
      </c>
      <c r="B209" s="28"/>
      <c r="C209" s="28">
        <v>8.192553082492152</v>
      </c>
      <c r="D209" s="38"/>
      <c r="E209" s="28" t="s">
        <v>146</v>
      </c>
      <c r="F209" s="28">
        <v>4</v>
      </c>
      <c r="G209" s="28">
        <v>6</v>
      </c>
      <c r="H209" s="28">
        <v>6</v>
      </c>
      <c r="I209" s="29">
        <v>0</v>
      </c>
      <c r="J209" s="29">
        <v>1.9</v>
      </c>
      <c r="K209" s="29">
        <v>2.1</v>
      </c>
      <c r="L209" s="29">
        <v>14.8</v>
      </c>
      <c r="M209" s="29">
        <v>26.3</v>
      </c>
      <c r="N209" s="29">
        <v>38.799999999999997</v>
      </c>
      <c r="O209" s="28">
        <v>0.45</v>
      </c>
      <c r="P209" s="28">
        <v>3</v>
      </c>
      <c r="Q209" s="28">
        <v>5</v>
      </c>
      <c r="R209" s="28">
        <v>8</v>
      </c>
      <c r="S209" s="41"/>
      <c r="T209" s="45"/>
      <c r="U209" s="45"/>
      <c r="V209" s="45"/>
      <c r="W209" s="45"/>
      <c r="X209" s="45"/>
      <c r="Y209" s="45"/>
      <c r="Z209" s="45"/>
      <c r="AA209" s="45"/>
      <c r="AB209" s="45"/>
    </row>
    <row r="210" spans="1:28" x14ac:dyDescent="0.25">
      <c r="A210" s="28">
        <v>21.71841848748068</v>
      </c>
      <c r="B210" s="28"/>
      <c r="C210" s="28">
        <v>8.6281662298912227</v>
      </c>
      <c r="D210" s="38"/>
      <c r="E210" s="28" t="s">
        <v>146</v>
      </c>
      <c r="F210" s="28">
        <v>5</v>
      </c>
      <c r="G210" s="28">
        <v>5</v>
      </c>
      <c r="H210" s="28">
        <v>5</v>
      </c>
      <c r="I210" s="29">
        <v>0</v>
      </c>
      <c r="J210" s="29">
        <v>1.9</v>
      </c>
      <c r="K210" s="29">
        <v>2.1</v>
      </c>
      <c r="L210" s="29">
        <v>14.8</v>
      </c>
      <c r="M210" s="29">
        <v>26.3</v>
      </c>
      <c r="N210" s="29">
        <v>38.799999999999997</v>
      </c>
      <c r="O210" s="28">
        <v>0.45</v>
      </c>
      <c r="P210" s="28">
        <v>3</v>
      </c>
      <c r="Q210" s="28">
        <v>5</v>
      </c>
      <c r="R210" s="28">
        <v>8</v>
      </c>
      <c r="S210" s="41"/>
      <c r="T210" s="45"/>
      <c r="U210" s="45"/>
      <c r="V210" s="45"/>
      <c r="W210" s="45"/>
      <c r="X210" s="45"/>
      <c r="Y210" s="45"/>
      <c r="Z210" s="45"/>
      <c r="AA210" s="45"/>
      <c r="AB210" s="45"/>
    </row>
    <row r="211" spans="1:28" x14ac:dyDescent="0.25">
      <c r="A211" s="28">
        <v>24.005193426109358</v>
      </c>
      <c r="B211" s="28"/>
      <c r="C211" s="28">
        <v>8.4212320604207669</v>
      </c>
      <c r="D211" s="38"/>
      <c r="E211" s="28" t="s">
        <v>146</v>
      </c>
      <c r="F211" s="28">
        <v>5</v>
      </c>
      <c r="G211" s="28">
        <v>5</v>
      </c>
      <c r="H211" s="28">
        <v>6</v>
      </c>
      <c r="I211" s="29">
        <v>0</v>
      </c>
      <c r="J211" s="29">
        <v>1.9</v>
      </c>
      <c r="K211" s="29">
        <v>2.1</v>
      </c>
      <c r="L211" s="29">
        <v>14.8</v>
      </c>
      <c r="M211" s="29">
        <v>26.3</v>
      </c>
      <c r="N211" s="29">
        <v>38.799999999999997</v>
      </c>
      <c r="O211" s="28">
        <v>0.45</v>
      </c>
      <c r="P211" s="28">
        <v>3</v>
      </c>
      <c r="Q211" s="28">
        <v>5</v>
      </c>
      <c r="R211" s="28">
        <v>8</v>
      </c>
      <c r="S211" s="41"/>
      <c r="T211" s="45"/>
      <c r="U211" s="45"/>
      <c r="V211" s="45"/>
      <c r="W211" s="45"/>
      <c r="X211" s="45"/>
      <c r="Y211" s="45"/>
      <c r="Z211" s="45"/>
      <c r="AA211" s="45"/>
      <c r="AB211" s="45"/>
    </row>
    <row r="212" spans="1:28" x14ac:dyDescent="0.25">
      <c r="A212" s="28">
        <v>24.813554287876933</v>
      </c>
      <c r="B212" s="28"/>
      <c r="C212" s="28">
        <v>8.0688685856177571</v>
      </c>
      <c r="D212" s="38"/>
      <c r="E212" s="28" t="s">
        <v>146</v>
      </c>
      <c r="F212" s="28">
        <v>5</v>
      </c>
      <c r="G212" s="28">
        <v>6</v>
      </c>
      <c r="H212" s="28">
        <v>6</v>
      </c>
      <c r="I212" s="29">
        <v>0</v>
      </c>
      <c r="J212" s="29">
        <v>1.9</v>
      </c>
      <c r="K212" s="29">
        <v>2.1</v>
      </c>
      <c r="L212" s="29">
        <v>14.8</v>
      </c>
      <c r="M212" s="29">
        <v>26.3</v>
      </c>
      <c r="N212" s="29">
        <v>38.799999999999997</v>
      </c>
      <c r="O212" s="28">
        <v>0.45</v>
      </c>
      <c r="P212" s="28">
        <v>3</v>
      </c>
      <c r="Q212" s="28">
        <v>5</v>
      </c>
      <c r="R212" s="28">
        <v>8</v>
      </c>
      <c r="S212" s="41"/>
      <c r="T212" s="45"/>
      <c r="U212" s="45"/>
      <c r="V212" s="45"/>
      <c r="W212" s="45"/>
      <c r="X212" s="45"/>
      <c r="Y212" s="45"/>
      <c r="Z212" s="45"/>
      <c r="AA212" s="45"/>
      <c r="AB212" s="45"/>
    </row>
    <row r="213" spans="1:28" x14ac:dyDescent="0.25">
      <c r="A213" s="30">
        <v>24.266832768223129</v>
      </c>
      <c r="B213" s="30"/>
      <c r="C213" s="30">
        <v>7.6376702910466818</v>
      </c>
      <c r="D213" s="37">
        <v>16</v>
      </c>
      <c r="E213" s="31" t="s">
        <v>147</v>
      </c>
      <c r="F213" s="31">
        <v>6</v>
      </c>
      <c r="G213" s="31">
        <v>6</v>
      </c>
      <c r="H213" s="31">
        <v>6</v>
      </c>
      <c r="I213" s="30">
        <v>0</v>
      </c>
      <c r="J213" s="30">
        <v>0</v>
      </c>
      <c r="K213" s="30">
        <v>0</v>
      </c>
      <c r="L213" s="32">
        <v>14.8</v>
      </c>
      <c r="M213" s="32">
        <v>26.3</v>
      </c>
      <c r="N213" s="32">
        <v>38.799999999999997</v>
      </c>
      <c r="O213" s="33">
        <v>0.45</v>
      </c>
      <c r="P213" s="33">
        <v>3</v>
      </c>
      <c r="Q213" s="33">
        <v>5</v>
      </c>
      <c r="R213" s="33">
        <v>8</v>
      </c>
      <c r="S213" s="40">
        <v>16</v>
      </c>
    </row>
    <row r="214" spans="1:28" x14ac:dyDescent="0.25">
      <c r="A214" s="30">
        <v>35.44425440216645</v>
      </c>
      <c r="B214" s="30"/>
      <c r="C214" s="30">
        <v>7.879419595826672</v>
      </c>
      <c r="E214" s="31" t="s">
        <v>147</v>
      </c>
      <c r="F214" s="31">
        <v>6</v>
      </c>
      <c r="G214" s="31">
        <v>6</v>
      </c>
      <c r="H214" s="31">
        <v>6</v>
      </c>
      <c r="I214" s="30">
        <v>0</v>
      </c>
      <c r="J214" s="30">
        <v>1</v>
      </c>
      <c r="K214" s="30">
        <v>3</v>
      </c>
      <c r="L214" s="32">
        <v>14.8</v>
      </c>
      <c r="M214" s="32">
        <v>26.3</v>
      </c>
      <c r="N214" s="32">
        <v>38.799999999999997</v>
      </c>
      <c r="O214" s="33">
        <v>0.45</v>
      </c>
      <c r="P214" s="33">
        <v>3</v>
      </c>
      <c r="Q214" s="33">
        <v>5</v>
      </c>
      <c r="R214" s="33">
        <v>8</v>
      </c>
    </row>
    <row r="215" spans="1:28" x14ac:dyDescent="0.25">
      <c r="A215" s="30">
        <v>24.952236284711645</v>
      </c>
      <c r="B215" s="30"/>
      <c r="C215" s="30">
        <v>7.8487091073818069</v>
      </c>
      <c r="E215" s="31" t="s">
        <v>147</v>
      </c>
      <c r="F215" s="31">
        <v>6</v>
      </c>
      <c r="G215" s="31">
        <v>6</v>
      </c>
      <c r="H215" s="31">
        <v>6</v>
      </c>
      <c r="I215" s="30">
        <v>0</v>
      </c>
      <c r="J215" s="30">
        <v>2</v>
      </c>
      <c r="K215" s="30">
        <v>0</v>
      </c>
      <c r="L215" s="32">
        <v>14.8</v>
      </c>
      <c r="M215" s="32">
        <v>26.3</v>
      </c>
      <c r="N215" s="32">
        <v>38.799999999999997</v>
      </c>
      <c r="O215" s="33">
        <v>0.45</v>
      </c>
      <c r="P215" s="33">
        <v>3</v>
      </c>
      <c r="Q215" s="33">
        <v>5</v>
      </c>
      <c r="R215" s="33">
        <v>8</v>
      </c>
    </row>
    <row r="216" spans="1:28" x14ac:dyDescent="0.25">
      <c r="A216" s="30">
        <v>24.558775188840908</v>
      </c>
      <c r="B216" s="30"/>
      <c r="C216" s="30">
        <v>7.9595141844718285</v>
      </c>
      <c r="E216" s="31" t="s">
        <v>147</v>
      </c>
      <c r="F216" s="31">
        <v>6</v>
      </c>
      <c r="G216" s="31">
        <v>6</v>
      </c>
      <c r="H216" s="31">
        <v>6</v>
      </c>
      <c r="I216" s="30">
        <v>0</v>
      </c>
      <c r="J216" s="30">
        <v>2</v>
      </c>
      <c r="K216" s="30">
        <v>2</v>
      </c>
      <c r="L216" s="32">
        <v>14.8</v>
      </c>
      <c r="M216" s="32">
        <v>26.3</v>
      </c>
      <c r="N216" s="32">
        <v>38.799999999999997</v>
      </c>
      <c r="O216" s="33">
        <v>0.45</v>
      </c>
      <c r="P216" s="33">
        <v>3</v>
      </c>
      <c r="Q216" s="33">
        <v>5</v>
      </c>
      <c r="R216" s="33">
        <v>8</v>
      </c>
    </row>
    <row r="217" spans="1:28" x14ac:dyDescent="0.25">
      <c r="A217" s="30">
        <v>36.751451753624089</v>
      </c>
      <c r="B217" s="30"/>
      <c r="C217" s="30">
        <v>7.8800386668211839</v>
      </c>
      <c r="E217" s="31" t="s">
        <v>147</v>
      </c>
      <c r="F217" s="31">
        <v>6</v>
      </c>
      <c r="G217" s="31">
        <v>6</v>
      </c>
      <c r="H217" s="31">
        <v>6</v>
      </c>
      <c r="I217" s="30">
        <v>0</v>
      </c>
      <c r="J217" s="30">
        <v>2</v>
      </c>
      <c r="K217" s="30">
        <v>4</v>
      </c>
      <c r="L217" s="32">
        <v>14.8</v>
      </c>
      <c r="M217" s="32">
        <v>26.3</v>
      </c>
      <c r="N217" s="32">
        <v>38.799999999999997</v>
      </c>
      <c r="O217" s="33">
        <v>0.45</v>
      </c>
      <c r="P217" s="33">
        <v>3</v>
      </c>
      <c r="Q217" s="33">
        <v>5</v>
      </c>
      <c r="R217" s="33">
        <v>8</v>
      </c>
    </row>
    <row r="218" spans="1:28" x14ac:dyDescent="0.25">
      <c r="A218" s="30">
        <v>31.391478778635808</v>
      </c>
      <c r="B218" s="30"/>
      <c r="C218" s="30">
        <v>7.8911380479518156</v>
      </c>
      <c r="E218" s="31" t="s">
        <v>147</v>
      </c>
      <c r="F218" s="31">
        <v>6</v>
      </c>
      <c r="G218" s="31">
        <v>6</v>
      </c>
      <c r="H218" s="31">
        <v>6</v>
      </c>
      <c r="I218" s="30">
        <v>0</v>
      </c>
      <c r="J218" s="30">
        <v>4</v>
      </c>
      <c r="K218" s="30">
        <v>0</v>
      </c>
      <c r="L218" s="32">
        <v>14.8</v>
      </c>
      <c r="M218" s="32">
        <v>26.3</v>
      </c>
      <c r="N218" s="32">
        <v>38.799999999999997</v>
      </c>
      <c r="O218" s="33">
        <v>0.45</v>
      </c>
      <c r="P218" s="33">
        <v>3</v>
      </c>
      <c r="Q218" s="33">
        <v>5</v>
      </c>
      <c r="R218" s="33">
        <v>8</v>
      </c>
    </row>
    <row r="219" spans="1:28" x14ac:dyDescent="0.25">
      <c r="A219" s="30">
        <v>30.625145232537797</v>
      </c>
      <c r="B219" s="30"/>
      <c r="C219" s="30">
        <v>7.9507161143114935</v>
      </c>
      <c r="E219" s="31" t="s">
        <v>147</v>
      </c>
      <c r="F219" s="31">
        <v>6</v>
      </c>
      <c r="G219" s="31">
        <v>6</v>
      </c>
      <c r="H219" s="31">
        <v>6</v>
      </c>
      <c r="I219" s="30">
        <v>0</v>
      </c>
      <c r="J219" s="30">
        <v>4</v>
      </c>
      <c r="K219" s="30">
        <v>4</v>
      </c>
      <c r="L219" s="32">
        <v>14.8</v>
      </c>
      <c r="M219" s="32">
        <v>26.3</v>
      </c>
      <c r="N219" s="32">
        <v>38.799999999999997</v>
      </c>
      <c r="O219" s="33">
        <v>0.45</v>
      </c>
      <c r="P219" s="33">
        <v>3</v>
      </c>
      <c r="Q219" s="33">
        <v>5</v>
      </c>
      <c r="R219" s="33">
        <v>8</v>
      </c>
    </row>
    <row r="220" spans="1:28" x14ac:dyDescent="0.25">
      <c r="A220" s="30">
        <v>23.083645561532133</v>
      </c>
      <c r="B220" s="30"/>
      <c r="C220" s="30">
        <v>7.883916398641837</v>
      </c>
      <c r="E220" s="31" t="s">
        <v>147</v>
      </c>
      <c r="F220" s="31">
        <v>6</v>
      </c>
      <c r="G220" s="31">
        <v>6</v>
      </c>
      <c r="H220" s="31">
        <v>6</v>
      </c>
      <c r="I220" s="30">
        <v>1</v>
      </c>
      <c r="J220" s="30">
        <v>1</v>
      </c>
      <c r="K220" s="30">
        <v>1</v>
      </c>
      <c r="L220" s="32">
        <v>14.8</v>
      </c>
      <c r="M220" s="32">
        <v>26.3</v>
      </c>
      <c r="N220" s="32">
        <v>38.799999999999997</v>
      </c>
      <c r="O220" s="33">
        <v>0.45</v>
      </c>
      <c r="P220" s="33">
        <v>3</v>
      </c>
      <c r="Q220" s="33">
        <v>5</v>
      </c>
      <c r="R220" s="33">
        <v>8</v>
      </c>
    </row>
    <row r="221" spans="1:28" x14ac:dyDescent="0.25">
      <c r="A221" s="30">
        <v>24.614427997222172</v>
      </c>
      <c r="B221" s="30"/>
      <c r="C221" s="30">
        <v>7.9813881191610845</v>
      </c>
      <c r="E221" s="31" t="s">
        <v>147</v>
      </c>
      <c r="F221" s="31">
        <v>6</v>
      </c>
      <c r="G221" s="31">
        <v>6</v>
      </c>
      <c r="H221" s="31">
        <v>6</v>
      </c>
      <c r="I221" s="30">
        <v>1</v>
      </c>
      <c r="J221" s="30">
        <v>2</v>
      </c>
      <c r="K221" s="30">
        <v>2</v>
      </c>
      <c r="L221" s="32">
        <v>14.8</v>
      </c>
      <c r="M221" s="32">
        <v>26.3</v>
      </c>
      <c r="N221" s="32">
        <v>38.799999999999997</v>
      </c>
      <c r="O221" s="33">
        <v>0.45</v>
      </c>
      <c r="P221" s="33">
        <v>3</v>
      </c>
      <c r="Q221" s="33">
        <v>5</v>
      </c>
      <c r="R221" s="33">
        <v>8</v>
      </c>
    </row>
    <row r="222" spans="1:28" x14ac:dyDescent="0.25">
      <c r="A222" s="30">
        <v>31.893550143601029</v>
      </c>
      <c r="B222" s="30"/>
      <c r="C222" s="30">
        <v>7.9479635262375394</v>
      </c>
      <c r="E222" s="31" t="s">
        <v>147</v>
      </c>
      <c r="F222" s="31">
        <v>6</v>
      </c>
      <c r="G222" s="31">
        <v>6</v>
      </c>
      <c r="H222" s="31">
        <v>6</v>
      </c>
      <c r="I222" s="30">
        <v>1</v>
      </c>
      <c r="J222" s="30">
        <v>2</v>
      </c>
      <c r="K222" s="30">
        <v>3</v>
      </c>
      <c r="L222" s="32">
        <v>14.8</v>
      </c>
      <c r="M222" s="32">
        <v>26.3</v>
      </c>
      <c r="N222" s="32">
        <v>38.799999999999997</v>
      </c>
      <c r="O222" s="33">
        <v>0.45</v>
      </c>
      <c r="P222" s="33">
        <v>3</v>
      </c>
      <c r="Q222" s="33">
        <v>5</v>
      </c>
      <c r="R222" s="33">
        <v>8</v>
      </c>
    </row>
    <row r="223" spans="1:28" x14ac:dyDescent="0.25">
      <c r="A223" s="30">
        <v>19.201127763760965</v>
      </c>
      <c r="B223" s="30"/>
      <c r="C223" s="30">
        <v>8.0302111129753602</v>
      </c>
      <c r="E223" s="31" t="s">
        <v>147</v>
      </c>
      <c r="F223" s="31">
        <v>6</v>
      </c>
      <c r="G223" s="31">
        <v>6</v>
      </c>
      <c r="H223" s="31">
        <v>6</v>
      </c>
      <c r="I223" s="30">
        <v>1</v>
      </c>
      <c r="J223" s="30">
        <v>4</v>
      </c>
      <c r="K223" s="30">
        <v>2</v>
      </c>
      <c r="L223" s="32">
        <v>14.8</v>
      </c>
      <c r="M223" s="32">
        <v>26.3</v>
      </c>
      <c r="N223" s="32">
        <v>38.799999999999997</v>
      </c>
      <c r="O223" s="33">
        <v>0.45</v>
      </c>
      <c r="P223" s="33">
        <v>3</v>
      </c>
      <c r="Q223" s="33">
        <v>5</v>
      </c>
      <c r="R223" s="33">
        <v>8</v>
      </c>
    </row>
    <row r="224" spans="1:28" x14ac:dyDescent="0.25">
      <c r="A224" s="30">
        <v>42.776824846831182</v>
      </c>
      <c r="B224" s="30"/>
      <c r="C224" s="30">
        <v>7.7658150540142143</v>
      </c>
      <c r="E224" s="31" t="s">
        <v>147</v>
      </c>
      <c r="F224" s="31">
        <v>6</v>
      </c>
      <c r="G224" s="31">
        <v>6</v>
      </c>
      <c r="H224" s="31">
        <v>6</v>
      </c>
      <c r="I224" s="30">
        <v>2</v>
      </c>
      <c r="J224" s="30">
        <v>0</v>
      </c>
      <c r="K224" s="30">
        <v>4</v>
      </c>
      <c r="L224" s="32">
        <v>14.8</v>
      </c>
      <c r="M224" s="32">
        <v>26.3</v>
      </c>
      <c r="N224" s="32">
        <v>38.799999999999997</v>
      </c>
      <c r="O224" s="33">
        <v>0.45</v>
      </c>
      <c r="P224" s="33">
        <v>3</v>
      </c>
      <c r="Q224" s="33">
        <v>5</v>
      </c>
      <c r="R224" s="33">
        <v>8</v>
      </c>
    </row>
    <row r="225" spans="1:28" x14ac:dyDescent="0.25">
      <c r="A225" s="30">
        <v>23.774180619556667</v>
      </c>
      <c r="B225" s="30"/>
      <c r="C225" s="30">
        <v>7.9926524171825006</v>
      </c>
      <c r="E225" s="31" t="s">
        <v>147</v>
      </c>
      <c r="F225" s="31">
        <v>6</v>
      </c>
      <c r="G225" s="31">
        <v>6</v>
      </c>
      <c r="H225" s="31">
        <v>6</v>
      </c>
      <c r="I225" s="30">
        <v>2</v>
      </c>
      <c r="J225" s="30">
        <v>2</v>
      </c>
      <c r="K225" s="30">
        <v>2</v>
      </c>
      <c r="L225" s="32">
        <v>14.8</v>
      </c>
      <c r="M225" s="32">
        <v>26.3</v>
      </c>
      <c r="N225" s="32">
        <v>38.799999999999997</v>
      </c>
      <c r="O225" s="33">
        <v>0.45</v>
      </c>
      <c r="P225" s="33">
        <v>3</v>
      </c>
      <c r="Q225" s="33">
        <v>5</v>
      </c>
      <c r="R225" s="33">
        <v>8</v>
      </c>
      <c r="S225"/>
      <c r="T225"/>
      <c r="U225"/>
      <c r="V225"/>
      <c r="W225"/>
      <c r="X225"/>
      <c r="Y225"/>
      <c r="Z225"/>
      <c r="AA225"/>
      <c r="AB225"/>
    </row>
    <row r="226" spans="1:28" x14ac:dyDescent="0.25">
      <c r="A226" s="30">
        <v>30.127483815325629</v>
      </c>
      <c r="B226" s="30"/>
      <c r="C226" s="30">
        <v>8.0000356828539534</v>
      </c>
      <c r="E226" s="31" t="s">
        <v>147</v>
      </c>
      <c r="F226" s="31">
        <v>6</v>
      </c>
      <c r="G226" s="31">
        <v>6</v>
      </c>
      <c r="H226" s="31">
        <v>6</v>
      </c>
      <c r="I226" s="30">
        <v>2</v>
      </c>
      <c r="J226" s="30">
        <v>3</v>
      </c>
      <c r="K226" s="30">
        <v>4</v>
      </c>
      <c r="L226" s="32">
        <v>14.8</v>
      </c>
      <c r="M226" s="32">
        <v>26.3</v>
      </c>
      <c r="N226" s="32">
        <v>38.799999999999997</v>
      </c>
      <c r="O226" s="33">
        <v>0.45</v>
      </c>
      <c r="P226" s="33">
        <v>3</v>
      </c>
      <c r="Q226" s="33">
        <v>5</v>
      </c>
      <c r="R226" s="33">
        <v>8</v>
      </c>
      <c r="S226"/>
      <c r="T226"/>
      <c r="U226"/>
      <c r="V226"/>
      <c r="W226"/>
      <c r="X226"/>
      <c r="Y226"/>
      <c r="Z226"/>
      <c r="AA226"/>
      <c r="AB226"/>
    </row>
    <row r="227" spans="1:28" x14ac:dyDescent="0.25">
      <c r="A227" s="30">
        <v>18.720820606837915</v>
      </c>
      <c r="B227" s="30"/>
      <c r="C227" s="30">
        <v>8.0395984791602029</v>
      </c>
      <c r="E227" s="31" t="s">
        <v>147</v>
      </c>
      <c r="F227" s="31">
        <v>6</v>
      </c>
      <c r="G227" s="31">
        <v>6</v>
      </c>
      <c r="H227" s="31">
        <v>6</v>
      </c>
      <c r="I227" s="30">
        <v>2</v>
      </c>
      <c r="J227" s="30">
        <v>4</v>
      </c>
      <c r="K227" s="30">
        <v>2</v>
      </c>
      <c r="L227" s="32">
        <v>14.8</v>
      </c>
      <c r="M227" s="32">
        <v>26.3</v>
      </c>
      <c r="N227" s="32">
        <v>38.799999999999997</v>
      </c>
      <c r="O227" s="33">
        <v>0.45</v>
      </c>
      <c r="P227" s="33">
        <v>3</v>
      </c>
      <c r="Q227" s="33">
        <v>5</v>
      </c>
      <c r="R227" s="33">
        <v>8</v>
      </c>
      <c r="S227"/>
      <c r="T227"/>
      <c r="U227"/>
      <c r="V227"/>
      <c r="W227"/>
      <c r="X227"/>
      <c r="Y227"/>
      <c r="Z227"/>
      <c r="AA227"/>
      <c r="AB227"/>
    </row>
    <row r="228" spans="1:28" x14ac:dyDescent="0.25">
      <c r="A228" s="30">
        <v>25.63251971752825</v>
      </c>
      <c r="B228" s="30"/>
      <c r="C228" s="30">
        <v>7.9677662838391994</v>
      </c>
      <c r="E228" s="31" t="s">
        <v>147</v>
      </c>
      <c r="F228" s="31">
        <v>6</v>
      </c>
      <c r="G228" s="31">
        <v>6</v>
      </c>
      <c r="H228" s="31">
        <v>6</v>
      </c>
      <c r="I228" s="30">
        <v>3</v>
      </c>
      <c r="J228" s="30">
        <v>1</v>
      </c>
      <c r="K228" s="30">
        <v>2</v>
      </c>
      <c r="L228" s="32">
        <v>14.8</v>
      </c>
      <c r="M228" s="32">
        <v>26.3</v>
      </c>
      <c r="N228" s="32">
        <v>38.799999999999997</v>
      </c>
      <c r="O228" s="33">
        <v>0.45</v>
      </c>
      <c r="P228" s="33">
        <v>3</v>
      </c>
      <c r="Q228" s="33">
        <v>5</v>
      </c>
      <c r="R228" s="33">
        <v>8</v>
      </c>
      <c r="S228"/>
      <c r="T228"/>
      <c r="U228"/>
      <c r="V228"/>
      <c r="W228"/>
      <c r="X228"/>
      <c r="Y228"/>
      <c r="Z228"/>
      <c r="AA228"/>
      <c r="AB228"/>
    </row>
    <row r="229" spans="1:28" x14ac:dyDescent="0.25">
      <c r="A229" s="30">
        <v>20.668764607527972</v>
      </c>
      <c r="B229" s="30"/>
      <c r="C229" s="30">
        <v>7.9822880655107253</v>
      </c>
      <c r="E229" s="31" t="s">
        <v>147</v>
      </c>
      <c r="F229" s="31">
        <v>6</v>
      </c>
      <c r="G229" s="31">
        <v>6</v>
      </c>
      <c r="H229" s="31">
        <v>6</v>
      </c>
      <c r="I229" s="30">
        <v>3</v>
      </c>
      <c r="J229" s="30">
        <v>2</v>
      </c>
      <c r="K229" s="30">
        <v>1</v>
      </c>
      <c r="L229" s="32">
        <v>14.8</v>
      </c>
      <c r="M229" s="32">
        <v>26.3</v>
      </c>
      <c r="N229" s="32">
        <v>38.799999999999997</v>
      </c>
      <c r="O229" s="33">
        <v>0.45</v>
      </c>
      <c r="P229" s="33">
        <v>3</v>
      </c>
      <c r="Q229" s="33">
        <v>5</v>
      </c>
      <c r="R229" s="33">
        <v>8</v>
      </c>
      <c r="S229"/>
      <c r="T229"/>
      <c r="U229"/>
      <c r="V229"/>
      <c r="W229"/>
      <c r="X229"/>
      <c r="Y229"/>
      <c r="Z229"/>
      <c r="AA229"/>
      <c r="AB229"/>
    </row>
    <row r="230" spans="1:28" x14ac:dyDescent="0.25">
      <c r="A230" s="30">
        <v>26.396535462625874</v>
      </c>
      <c r="B230" s="30"/>
      <c r="C230" s="30">
        <v>7.9981632932457476</v>
      </c>
      <c r="E230" s="31" t="s">
        <v>147</v>
      </c>
      <c r="F230" s="31">
        <v>6</v>
      </c>
      <c r="G230" s="31">
        <v>6</v>
      </c>
      <c r="H230" s="31">
        <v>6</v>
      </c>
      <c r="I230" s="30">
        <v>3</v>
      </c>
      <c r="J230" s="30">
        <v>3</v>
      </c>
      <c r="K230" s="30">
        <v>3</v>
      </c>
      <c r="L230" s="32">
        <v>14.8</v>
      </c>
      <c r="M230" s="32">
        <v>26.3</v>
      </c>
      <c r="N230" s="32">
        <v>38.799999999999997</v>
      </c>
      <c r="O230" s="33">
        <v>0.45</v>
      </c>
      <c r="P230" s="33">
        <v>3</v>
      </c>
      <c r="Q230" s="33">
        <v>5</v>
      </c>
      <c r="R230" s="33">
        <v>8</v>
      </c>
      <c r="S230"/>
      <c r="T230"/>
      <c r="U230"/>
      <c r="V230"/>
      <c r="W230"/>
      <c r="X230"/>
      <c r="Y230"/>
      <c r="Z230"/>
      <c r="AA230"/>
      <c r="AB230"/>
    </row>
    <row r="231" spans="1:28" x14ac:dyDescent="0.25">
      <c r="A231" s="30">
        <v>30.162910060702323</v>
      </c>
      <c r="B231" s="30"/>
      <c r="C231" s="30">
        <v>7.9517611210697412</v>
      </c>
      <c r="E231" s="31" t="s">
        <v>147</v>
      </c>
      <c r="F231" s="31">
        <v>6</v>
      </c>
      <c r="G231" s="31">
        <v>6</v>
      </c>
      <c r="H231" s="31">
        <v>6</v>
      </c>
      <c r="I231" s="30">
        <v>3</v>
      </c>
      <c r="J231" s="30">
        <v>4</v>
      </c>
      <c r="K231" s="30">
        <v>0</v>
      </c>
      <c r="L231" s="32">
        <v>14.8</v>
      </c>
      <c r="M231" s="32">
        <v>26.3</v>
      </c>
      <c r="N231" s="32">
        <v>38.799999999999997</v>
      </c>
      <c r="O231" s="33">
        <v>0.45</v>
      </c>
      <c r="P231" s="33">
        <v>3</v>
      </c>
      <c r="Q231" s="33">
        <v>5</v>
      </c>
      <c r="R231" s="33">
        <v>8</v>
      </c>
      <c r="S231"/>
      <c r="T231"/>
      <c r="U231"/>
      <c r="V231"/>
      <c r="W231"/>
      <c r="X231"/>
      <c r="Y231"/>
      <c r="Z231"/>
      <c r="AA231"/>
      <c r="AB231"/>
    </row>
    <row r="232" spans="1:28" x14ac:dyDescent="0.25">
      <c r="A232" s="30">
        <v>22.294459038371787</v>
      </c>
      <c r="B232" s="30"/>
      <c r="C232" s="30">
        <v>7.7696855139197698</v>
      </c>
      <c r="E232" s="31" t="s">
        <v>147</v>
      </c>
      <c r="F232" s="31">
        <v>6</v>
      </c>
      <c r="G232" s="31">
        <v>6</v>
      </c>
      <c r="H232" s="31">
        <v>6</v>
      </c>
      <c r="I232" s="30">
        <v>4</v>
      </c>
      <c r="J232" s="30">
        <v>0</v>
      </c>
      <c r="K232" s="30">
        <v>0</v>
      </c>
      <c r="L232" s="32">
        <v>14.8</v>
      </c>
      <c r="M232" s="32">
        <v>26.3</v>
      </c>
      <c r="N232" s="32">
        <v>38.799999999999997</v>
      </c>
      <c r="O232" s="33">
        <v>0.45</v>
      </c>
      <c r="P232" s="33">
        <v>3</v>
      </c>
      <c r="Q232" s="33">
        <v>5</v>
      </c>
      <c r="R232" s="33">
        <v>8</v>
      </c>
      <c r="S232"/>
      <c r="T232"/>
      <c r="U232"/>
      <c r="V232"/>
      <c r="W232"/>
      <c r="X232"/>
      <c r="Y232"/>
      <c r="Z232"/>
      <c r="AA232"/>
      <c r="AB232"/>
    </row>
    <row r="233" spans="1:28" x14ac:dyDescent="0.25">
      <c r="A233" s="30">
        <v>29.768461508780163</v>
      </c>
      <c r="B233" s="30"/>
      <c r="C233" s="30">
        <v>7.8957343567552565</v>
      </c>
      <c r="E233" s="31" t="s">
        <v>147</v>
      </c>
      <c r="F233" s="31">
        <v>6</v>
      </c>
      <c r="G233" s="31">
        <v>6</v>
      </c>
      <c r="H233" s="31">
        <v>6</v>
      </c>
      <c r="I233" s="30">
        <v>4</v>
      </c>
      <c r="J233" s="30">
        <v>0</v>
      </c>
      <c r="K233" s="30">
        <v>2</v>
      </c>
      <c r="L233" s="32">
        <v>14.8</v>
      </c>
      <c r="M233" s="32">
        <v>26.3</v>
      </c>
      <c r="N233" s="32">
        <v>38.799999999999997</v>
      </c>
      <c r="O233" s="33">
        <v>0.45</v>
      </c>
      <c r="P233" s="33">
        <v>3</v>
      </c>
      <c r="Q233" s="33">
        <v>5</v>
      </c>
      <c r="R233" s="33">
        <v>8</v>
      </c>
      <c r="S233"/>
      <c r="T233"/>
      <c r="U233"/>
      <c r="V233"/>
      <c r="W233"/>
      <c r="X233"/>
      <c r="Y233"/>
      <c r="Z233"/>
      <c r="AA233"/>
      <c r="AB233"/>
    </row>
    <row r="234" spans="1:28" x14ac:dyDescent="0.25">
      <c r="A234" s="30">
        <v>23.396589447199307</v>
      </c>
      <c r="B234" s="30"/>
      <c r="C234" s="30">
        <v>7.9347556758400888</v>
      </c>
      <c r="E234" s="31" t="s">
        <v>147</v>
      </c>
      <c r="F234" s="31">
        <v>6</v>
      </c>
      <c r="G234" s="31">
        <v>6</v>
      </c>
      <c r="H234" s="31">
        <v>6</v>
      </c>
      <c r="I234" s="30">
        <v>4</v>
      </c>
      <c r="J234" s="30">
        <v>2</v>
      </c>
      <c r="K234" s="30">
        <v>0</v>
      </c>
      <c r="L234" s="32">
        <v>14.8</v>
      </c>
      <c r="M234" s="32">
        <v>26.3</v>
      </c>
      <c r="N234" s="32">
        <v>38.799999999999997</v>
      </c>
      <c r="O234" s="33">
        <v>0.45</v>
      </c>
      <c r="P234" s="33">
        <v>3</v>
      </c>
      <c r="Q234" s="33">
        <v>5</v>
      </c>
      <c r="R234" s="33">
        <v>8</v>
      </c>
      <c r="S234"/>
      <c r="T234"/>
      <c r="U234"/>
      <c r="V234"/>
      <c r="W234"/>
      <c r="X234"/>
      <c r="Y234"/>
      <c r="Z234"/>
      <c r="AA234"/>
      <c r="AB234"/>
    </row>
    <row r="235" spans="1:28" x14ac:dyDescent="0.25">
      <c r="A235" s="30">
        <v>30.143388836639641</v>
      </c>
      <c r="B235" s="30"/>
      <c r="C235" s="30">
        <v>8.0061362627594157</v>
      </c>
      <c r="E235" s="31" t="s">
        <v>147</v>
      </c>
      <c r="F235" s="31">
        <v>6</v>
      </c>
      <c r="G235" s="31">
        <v>6</v>
      </c>
      <c r="H235" s="31">
        <v>6</v>
      </c>
      <c r="I235" s="30">
        <v>4</v>
      </c>
      <c r="J235" s="30">
        <v>4</v>
      </c>
      <c r="K235" s="30">
        <v>4</v>
      </c>
      <c r="L235" s="32">
        <v>14.8</v>
      </c>
      <c r="M235" s="32">
        <v>26.3</v>
      </c>
      <c r="N235" s="32">
        <v>38.799999999999997</v>
      </c>
      <c r="O235" s="33">
        <v>0.45</v>
      </c>
      <c r="P235" s="33">
        <v>3</v>
      </c>
      <c r="Q235" s="33">
        <v>5</v>
      </c>
      <c r="R235" s="33">
        <v>8</v>
      </c>
      <c r="S235"/>
      <c r="T235"/>
      <c r="U235"/>
      <c r="V235"/>
      <c r="W235"/>
      <c r="X235"/>
      <c r="Y235"/>
      <c r="Z235"/>
      <c r="AA235"/>
      <c r="AB235"/>
    </row>
    <row r="236" spans="1:28" x14ac:dyDescent="0.25">
      <c r="A236" s="30">
        <v>35.17949698288129</v>
      </c>
      <c r="B236" s="30"/>
      <c r="C236" s="30">
        <v>7.8925219841657732</v>
      </c>
      <c r="E236" s="31" t="s">
        <v>147</v>
      </c>
      <c r="F236" s="31">
        <v>6</v>
      </c>
      <c r="G236" s="31">
        <v>6</v>
      </c>
      <c r="H236" s="31">
        <v>6</v>
      </c>
      <c r="I236" s="30">
        <v>5</v>
      </c>
      <c r="J236" s="30">
        <v>0</v>
      </c>
      <c r="K236" s="30">
        <v>3</v>
      </c>
      <c r="L236" s="32">
        <v>14.8</v>
      </c>
      <c r="M236" s="32">
        <v>26.3</v>
      </c>
      <c r="N236" s="32">
        <v>38.799999999999997</v>
      </c>
      <c r="O236" s="33">
        <v>0.45</v>
      </c>
      <c r="P236" s="33">
        <v>3</v>
      </c>
      <c r="Q236" s="33">
        <v>5</v>
      </c>
      <c r="R236" s="33">
        <v>8</v>
      </c>
      <c r="S236"/>
      <c r="T236"/>
      <c r="U236"/>
      <c r="V236"/>
      <c r="W236"/>
      <c r="X236"/>
      <c r="Y236"/>
      <c r="Z236"/>
      <c r="AA236"/>
      <c r="AB236"/>
    </row>
    <row r="237" spans="1:28" x14ac:dyDescent="0.25">
      <c r="A237" s="30">
        <v>20.818752635675946</v>
      </c>
      <c r="B237" s="30"/>
      <c r="C237" s="30">
        <v>8.0529318206351643</v>
      </c>
      <c r="E237" s="31" t="s">
        <v>147</v>
      </c>
      <c r="F237" s="31">
        <v>6</v>
      </c>
      <c r="G237" s="31">
        <v>6</v>
      </c>
      <c r="H237" s="31">
        <v>6</v>
      </c>
      <c r="I237" s="30">
        <v>5</v>
      </c>
      <c r="J237" s="30">
        <v>2</v>
      </c>
      <c r="K237" s="30">
        <v>2</v>
      </c>
      <c r="L237" s="32">
        <v>14.8</v>
      </c>
      <c r="M237" s="32">
        <v>26.3</v>
      </c>
      <c r="N237" s="32">
        <v>38.799999999999997</v>
      </c>
      <c r="O237" s="33">
        <v>0.45</v>
      </c>
      <c r="P237" s="33">
        <v>3</v>
      </c>
      <c r="Q237" s="33">
        <v>5</v>
      </c>
      <c r="R237" s="33">
        <v>8</v>
      </c>
      <c r="S237"/>
      <c r="T237"/>
      <c r="U237"/>
      <c r="V237"/>
      <c r="W237"/>
      <c r="X237"/>
      <c r="Y237"/>
      <c r="Z237"/>
      <c r="AA237"/>
      <c r="AB237"/>
    </row>
    <row r="238" spans="1:28" x14ac:dyDescent="0.25">
      <c r="A238" s="30">
        <v>20.589719571382105</v>
      </c>
      <c r="B238" s="30"/>
      <c r="C238" s="30">
        <v>8.0399272527787939</v>
      </c>
      <c r="E238" s="31" t="s">
        <v>147</v>
      </c>
      <c r="F238" s="31">
        <v>6</v>
      </c>
      <c r="G238" s="31">
        <v>6</v>
      </c>
      <c r="H238" s="31">
        <v>6</v>
      </c>
      <c r="I238" s="30">
        <v>5</v>
      </c>
      <c r="J238" s="30">
        <v>3</v>
      </c>
      <c r="K238" s="30">
        <v>1</v>
      </c>
      <c r="L238" s="32">
        <v>14.8</v>
      </c>
      <c r="M238" s="32">
        <v>26.3</v>
      </c>
      <c r="N238" s="32">
        <v>38.799999999999997</v>
      </c>
      <c r="O238" s="33">
        <v>0.45</v>
      </c>
      <c r="P238" s="33">
        <v>3</v>
      </c>
      <c r="Q238" s="33">
        <v>5</v>
      </c>
      <c r="R238" s="33">
        <v>8</v>
      </c>
      <c r="S238"/>
      <c r="T238"/>
      <c r="U238"/>
      <c r="V238"/>
      <c r="W238"/>
      <c r="X238"/>
      <c r="Y238"/>
      <c r="Z238"/>
      <c r="AA238"/>
      <c r="AB238"/>
    </row>
    <row r="239" spans="1:28" x14ac:dyDescent="0.25">
      <c r="A239" s="30">
        <v>38.700930112495904</v>
      </c>
      <c r="B239" s="30"/>
      <c r="C239" s="30">
        <v>7.8575512051692451</v>
      </c>
      <c r="E239" s="31" t="s">
        <v>147</v>
      </c>
      <c r="F239" s="31">
        <v>6</v>
      </c>
      <c r="G239" s="31">
        <v>6</v>
      </c>
      <c r="H239" s="31">
        <v>6</v>
      </c>
      <c r="I239" s="30">
        <v>6</v>
      </c>
      <c r="J239" s="30">
        <v>0</v>
      </c>
      <c r="K239" s="30">
        <v>4</v>
      </c>
      <c r="L239" s="32">
        <v>14.8</v>
      </c>
      <c r="M239" s="32">
        <v>26.3</v>
      </c>
      <c r="N239" s="32">
        <v>38.799999999999997</v>
      </c>
      <c r="O239" s="33">
        <v>0.45</v>
      </c>
      <c r="P239" s="33">
        <v>3</v>
      </c>
      <c r="Q239" s="33">
        <v>5</v>
      </c>
      <c r="R239" s="33">
        <v>8</v>
      </c>
      <c r="S239"/>
      <c r="T239"/>
      <c r="U239"/>
      <c r="V239"/>
      <c r="W239"/>
      <c r="X239"/>
      <c r="Y239"/>
      <c r="Z239"/>
      <c r="AA239"/>
      <c r="AB239"/>
    </row>
    <row r="240" spans="1:28" x14ac:dyDescent="0.25">
      <c r="A240" s="30">
        <v>32.434702792807954</v>
      </c>
      <c r="B240" s="30"/>
      <c r="C240" s="30">
        <v>7.9809721743652187</v>
      </c>
      <c r="E240" s="31" t="s">
        <v>147</v>
      </c>
      <c r="F240" s="31">
        <v>6</v>
      </c>
      <c r="G240" s="31">
        <v>6</v>
      </c>
      <c r="H240" s="31">
        <v>6</v>
      </c>
      <c r="I240" s="30">
        <v>6</v>
      </c>
      <c r="J240" s="30">
        <v>2</v>
      </c>
      <c r="K240" s="30">
        <v>4</v>
      </c>
      <c r="L240" s="32">
        <v>14.8</v>
      </c>
      <c r="M240" s="32">
        <v>26.3</v>
      </c>
      <c r="N240" s="32">
        <v>38.799999999999997</v>
      </c>
      <c r="O240" s="33">
        <v>0.45</v>
      </c>
      <c r="P240" s="33">
        <v>3</v>
      </c>
      <c r="Q240" s="33">
        <v>5</v>
      </c>
      <c r="R240" s="33">
        <v>8</v>
      </c>
      <c r="S240"/>
      <c r="T240"/>
      <c r="U240"/>
      <c r="V240"/>
      <c r="W240"/>
      <c r="X240"/>
      <c r="Y240"/>
      <c r="Z240"/>
      <c r="AA240"/>
      <c r="AB240"/>
    </row>
    <row r="241" spans="1:28" x14ac:dyDescent="0.25">
      <c r="A241" s="30">
        <v>23.884482100769048</v>
      </c>
      <c r="B241" s="30"/>
      <c r="C241" s="30">
        <v>8.0471185908080614</v>
      </c>
      <c r="E241" s="31" t="s">
        <v>147</v>
      </c>
      <c r="F241" s="31">
        <v>6</v>
      </c>
      <c r="G241" s="31">
        <v>6</v>
      </c>
      <c r="H241" s="31">
        <v>6</v>
      </c>
      <c r="I241" s="30">
        <v>6</v>
      </c>
      <c r="J241" s="30">
        <v>3</v>
      </c>
      <c r="K241" s="30">
        <v>3</v>
      </c>
      <c r="L241" s="32">
        <v>14.8</v>
      </c>
      <c r="M241" s="32">
        <v>26.3</v>
      </c>
      <c r="N241" s="32">
        <v>38.799999999999997</v>
      </c>
      <c r="O241" s="33">
        <v>0.45</v>
      </c>
      <c r="P241" s="33">
        <v>3</v>
      </c>
      <c r="Q241" s="33">
        <v>5</v>
      </c>
      <c r="R241" s="33">
        <v>8</v>
      </c>
      <c r="T241"/>
      <c r="U241"/>
      <c r="V241"/>
      <c r="W241"/>
      <c r="X241"/>
      <c r="Y241"/>
      <c r="Z241"/>
      <c r="AA241"/>
      <c r="AB241"/>
    </row>
    <row r="242" spans="1:28" x14ac:dyDescent="0.25">
      <c r="A242" s="30">
        <v>18.761097124739003</v>
      </c>
      <c r="B242" s="30"/>
      <c r="C242" s="30">
        <v>8.102938289222827</v>
      </c>
      <c r="E242" s="31" t="s">
        <v>147</v>
      </c>
      <c r="F242" s="31">
        <v>6</v>
      </c>
      <c r="G242" s="31">
        <v>6</v>
      </c>
      <c r="H242" s="31">
        <v>6</v>
      </c>
      <c r="I242" s="30">
        <v>6</v>
      </c>
      <c r="J242" s="30">
        <v>4</v>
      </c>
      <c r="K242" s="30">
        <v>2</v>
      </c>
      <c r="L242" s="32">
        <v>14.8</v>
      </c>
      <c r="M242" s="32">
        <v>26.3</v>
      </c>
      <c r="N242" s="32">
        <v>38.799999999999997</v>
      </c>
      <c r="O242" s="33">
        <v>0.45</v>
      </c>
      <c r="P242" s="33">
        <v>3</v>
      </c>
      <c r="Q242" s="33">
        <v>5</v>
      </c>
      <c r="R242" s="33">
        <v>8</v>
      </c>
      <c r="T242"/>
      <c r="U242"/>
      <c r="V242"/>
      <c r="W242"/>
      <c r="X242"/>
      <c r="Y242"/>
      <c r="Z242"/>
      <c r="AA242"/>
      <c r="AB242"/>
    </row>
    <row r="243" spans="1:28" x14ac:dyDescent="0.25">
      <c r="A243" s="34">
        <v>34.397067584380899</v>
      </c>
      <c r="B243" s="34"/>
      <c r="C243" s="34">
        <v>7.5611739230192345</v>
      </c>
      <c r="D243" s="37">
        <v>17</v>
      </c>
      <c r="E243" s="35" t="s">
        <v>148</v>
      </c>
      <c r="F243" s="35">
        <v>6</v>
      </c>
      <c r="G243" s="35">
        <v>6</v>
      </c>
      <c r="H243" s="35">
        <v>6</v>
      </c>
      <c r="I243" s="34">
        <v>0</v>
      </c>
      <c r="J243" s="34">
        <v>1.9</v>
      </c>
      <c r="K243" s="34">
        <v>2.1</v>
      </c>
      <c r="L243" s="34">
        <v>14.8</v>
      </c>
      <c r="M243" s="34">
        <v>25.3</v>
      </c>
      <c r="N243" s="34">
        <v>39.799999999999997</v>
      </c>
      <c r="O243" s="36">
        <v>0.45</v>
      </c>
      <c r="P243" s="36">
        <v>3</v>
      </c>
      <c r="Q243" s="36">
        <v>5</v>
      </c>
      <c r="R243" s="36">
        <v>8</v>
      </c>
      <c r="S243" s="40">
        <v>17</v>
      </c>
      <c r="T243"/>
      <c r="U243"/>
      <c r="V243"/>
      <c r="W243"/>
      <c r="X243"/>
      <c r="Y243"/>
      <c r="Z243"/>
      <c r="AA243"/>
      <c r="AB243"/>
    </row>
    <row r="244" spans="1:28" x14ac:dyDescent="0.25">
      <c r="A244" s="34">
        <v>22.328305456161672</v>
      </c>
      <c r="B244" s="34"/>
      <c r="C244" s="34">
        <v>8.096182685407685</v>
      </c>
      <c r="E244" s="35" t="s">
        <v>148</v>
      </c>
      <c r="F244" s="35">
        <v>6</v>
      </c>
      <c r="G244" s="35">
        <v>6</v>
      </c>
      <c r="H244" s="35">
        <v>6</v>
      </c>
      <c r="I244" s="34">
        <v>0</v>
      </c>
      <c r="J244" s="34">
        <v>1.9</v>
      </c>
      <c r="K244" s="34">
        <v>2.1</v>
      </c>
      <c r="L244" s="34">
        <v>13.8</v>
      </c>
      <c r="M244" s="34">
        <v>26.3</v>
      </c>
      <c r="N244" s="34">
        <v>37.799999999999997</v>
      </c>
      <c r="O244" s="36">
        <v>0.45</v>
      </c>
      <c r="P244" s="36">
        <v>3</v>
      </c>
      <c r="Q244" s="36">
        <v>5</v>
      </c>
      <c r="R244" s="36">
        <v>8</v>
      </c>
      <c r="T244"/>
      <c r="U244"/>
      <c r="V244"/>
      <c r="W244"/>
      <c r="X244"/>
      <c r="Y244"/>
      <c r="Z244"/>
      <c r="AA244"/>
      <c r="AB244"/>
    </row>
    <row r="245" spans="1:28" x14ac:dyDescent="0.25">
      <c r="A245" s="34">
        <v>26.132817196563224</v>
      </c>
      <c r="B245" s="34"/>
      <c r="C245" s="34">
        <v>8.0832648358709456</v>
      </c>
      <c r="E245" s="35" t="s">
        <v>148</v>
      </c>
      <c r="F245" s="35">
        <v>6</v>
      </c>
      <c r="G245" s="35">
        <v>6</v>
      </c>
      <c r="H245" s="35">
        <v>6</v>
      </c>
      <c r="I245" s="34">
        <v>0</v>
      </c>
      <c r="J245" s="34">
        <v>1.9</v>
      </c>
      <c r="K245" s="34">
        <v>2.1</v>
      </c>
      <c r="L245" s="34">
        <v>15.8</v>
      </c>
      <c r="M245" s="34">
        <v>25.3</v>
      </c>
      <c r="N245" s="34">
        <v>37.799999999999997</v>
      </c>
      <c r="O245" s="36">
        <v>0.45</v>
      </c>
      <c r="P245" s="36">
        <v>3</v>
      </c>
      <c r="Q245" s="36">
        <v>5</v>
      </c>
      <c r="R245" s="36">
        <v>8</v>
      </c>
      <c r="T245"/>
      <c r="U245"/>
      <c r="V245"/>
      <c r="W245"/>
      <c r="X245"/>
      <c r="Y245"/>
      <c r="Z245"/>
      <c r="AA245"/>
      <c r="AB245"/>
    </row>
    <row r="246" spans="1:28" x14ac:dyDescent="0.25">
      <c r="A246" s="34">
        <v>33.015465937561189</v>
      </c>
      <c r="B246" s="34"/>
      <c r="C246" s="34">
        <v>7.2767561324918431</v>
      </c>
      <c r="E246" s="35" t="s">
        <v>148</v>
      </c>
      <c r="F246" s="35">
        <v>6</v>
      </c>
      <c r="G246" s="35">
        <v>6</v>
      </c>
      <c r="H246" s="35">
        <v>6</v>
      </c>
      <c r="I246" s="34">
        <v>0</v>
      </c>
      <c r="J246" s="34">
        <v>1.9</v>
      </c>
      <c r="K246" s="34">
        <v>2.1</v>
      </c>
      <c r="L246" s="34">
        <v>12.8</v>
      </c>
      <c r="M246" s="34">
        <v>26.3</v>
      </c>
      <c r="N246" s="34">
        <v>40.799999999999997</v>
      </c>
      <c r="O246" s="36">
        <v>0.45</v>
      </c>
      <c r="P246" s="36">
        <v>3</v>
      </c>
      <c r="Q246" s="36">
        <v>5</v>
      </c>
      <c r="R246" s="36">
        <v>8</v>
      </c>
      <c r="T246"/>
      <c r="U246"/>
      <c r="V246"/>
      <c r="W246"/>
      <c r="X246"/>
      <c r="Y246"/>
      <c r="Z246"/>
      <c r="AA246"/>
      <c r="AB246"/>
    </row>
    <row r="247" spans="1:28" x14ac:dyDescent="0.25">
      <c r="A247" s="34">
        <v>33.992048467328992</v>
      </c>
      <c r="B247" s="34"/>
      <c r="C247" s="34">
        <v>8.076573749508503</v>
      </c>
      <c r="E247" s="35" t="s">
        <v>148</v>
      </c>
      <c r="F247" s="35">
        <v>6</v>
      </c>
      <c r="G247" s="35">
        <v>6</v>
      </c>
      <c r="H247" s="35">
        <v>6</v>
      </c>
      <c r="I247" s="34">
        <v>0</v>
      </c>
      <c r="J247" s="34">
        <v>1.9</v>
      </c>
      <c r="K247" s="34">
        <v>2.1</v>
      </c>
      <c r="L247" s="34">
        <v>13.8</v>
      </c>
      <c r="M247" s="34">
        <v>25.3</v>
      </c>
      <c r="N247" s="34">
        <v>36.799999999999997</v>
      </c>
      <c r="O247" s="36">
        <v>0.45</v>
      </c>
      <c r="P247" s="36">
        <v>3</v>
      </c>
      <c r="Q247" s="36">
        <v>5</v>
      </c>
      <c r="R247" s="36">
        <v>8</v>
      </c>
      <c r="T247"/>
      <c r="U247"/>
      <c r="V247"/>
      <c r="W247"/>
      <c r="X247"/>
      <c r="Y247"/>
      <c r="Z247"/>
      <c r="AA247"/>
      <c r="AB247"/>
    </row>
    <row r="248" spans="1:28" x14ac:dyDescent="0.25">
      <c r="A248" s="34">
        <v>27.6371794763227</v>
      </c>
      <c r="B248" s="34"/>
      <c r="C248" s="34">
        <v>8.2729913741474661</v>
      </c>
      <c r="E248" s="35" t="s">
        <v>148</v>
      </c>
      <c r="F248" s="35">
        <v>6</v>
      </c>
      <c r="G248" s="35">
        <v>6</v>
      </c>
      <c r="H248" s="35">
        <v>6</v>
      </c>
      <c r="I248" s="34">
        <v>0</v>
      </c>
      <c r="J248" s="34">
        <v>1.9</v>
      </c>
      <c r="K248" s="34">
        <v>2.1</v>
      </c>
      <c r="L248" s="34">
        <v>16.8</v>
      </c>
      <c r="M248" s="34">
        <v>26.3</v>
      </c>
      <c r="N248" s="34">
        <v>36.799999999999997</v>
      </c>
      <c r="O248" s="36">
        <v>0.45</v>
      </c>
      <c r="P248" s="36">
        <v>3</v>
      </c>
      <c r="Q248" s="36">
        <v>5</v>
      </c>
      <c r="R248" s="36">
        <v>8</v>
      </c>
      <c r="T248"/>
      <c r="U248"/>
      <c r="V248"/>
      <c r="W248"/>
      <c r="X248"/>
      <c r="Y248"/>
      <c r="Z248"/>
      <c r="AA248"/>
      <c r="AB248"/>
    </row>
    <row r="249" spans="1:28" x14ac:dyDescent="0.25">
      <c r="A249" s="34">
        <v>34.370633057645058</v>
      </c>
      <c r="B249" s="34"/>
      <c r="C249" s="34">
        <v>7.4185214051220401</v>
      </c>
      <c r="E249" s="35" t="s">
        <v>148</v>
      </c>
      <c r="F249" s="35">
        <v>6</v>
      </c>
      <c r="G249" s="35">
        <v>6</v>
      </c>
      <c r="H249" s="35">
        <v>6</v>
      </c>
      <c r="I249" s="34">
        <v>0</v>
      </c>
      <c r="J249" s="34">
        <v>1.9</v>
      </c>
      <c r="K249" s="34">
        <v>2.1</v>
      </c>
      <c r="L249" s="34">
        <v>16.8</v>
      </c>
      <c r="M249" s="34">
        <v>26.3</v>
      </c>
      <c r="N249" s="34">
        <v>40.799999999999997</v>
      </c>
      <c r="O249" s="36">
        <v>0.45</v>
      </c>
      <c r="P249" s="36">
        <v>3</v>
      </c>
      <c r="Q249" s="36">
        <v>5</v>
      </c>
      <c r="R249" s="36">
        <v>8</v>
      </c>
      <c r="T249"/>
      <c r="U249"/>
      <c r="V249"/>
      <c r="W249"/>
      <c r="X249"/>
      <c r="Y249"/>
      <c r="Z249"/>
      <c r="AA249"/>
      <c r="AB249"/>
    </row>
    <row r="250" spans="1:28" x14ac:dyDescent="0.25">
      <c r="A250" s="34">
        <v>27.835599072598544</v>
      </c>
      <c r="B250" s="34"/>
      <c r="C250" s="34">
        <v>7.9372342255054562</v>
      </c>
      <c r="E250" s="35" t="s">
        <v>148</v>
      </c>
      <c r="F250" s="35">
        <v>6</v>
      </c>
      <c r="G250" s="35">
        <v>6</v>
      </c>
      <c r="H250" s="35">
        <v>6</v>
      </c>
      <c r="I250" s="34">
        <v>0</v>
      </c>
      <c r="J250" s="34">
        <v>1.9</v>
      </c>
      <c r="K250" s="34">
        <v>2.1</v>
      </c>
      <c r="L250" s="34">
        <v>12.8</v>
      </c>
      <c r="M250" s="34">
        <v>27.3</v>
      </c>
      <c r="N250" s="34">
        <v>38.799999999999997</v>
      </c>
      <c r="O250" s="36">
        <v>0.45</v>
      </c>
      <c r="P250" s="36">
        <v>3</v>
      </c>
      <c r="Q250" s="36">
        <v>5</v>
      </c>
      <c r="R250" s="36">
        <v>8</v>
      </c>
      <c r="T250"/>
      <c r="U250"/>
      <c r="V250"/>
      <c r="W250"/>
      <c r="X250"/>
      <c r="Y250"/>
      <c r="Z250"/>
      <c r="AA250"/>
      <c r="AB250"/>
    </row>
    <row r="251" spans="1:28" x14ac:dyDescent="0.25">
      <c r="A251" s="34">
        <v>37.76546851952579</v>
      </c>
      <c r="B251" s="34"/>
      <c r="C251" s="34">
        <v>7.7004349751827625</v>
      </c>
      <c r="E251" s="35" t="s">
        <v>148</v>
      </c>
      <c r="F251" s="35">
        <v>6</v>
      </c>
      <c r="G251" s="35">
        <v>6</v>
      </c>
      <c r="H251" s="35">
        <v>6</v>
      </c>
      <c r="I251" s="34">
        <v>0</v>
      </c>
      <c r="J251" s="34">
        <v>1.9</v>
      </c>
      <c r="K251" s="34">
        <v>2.1</v>
      </c>
      <c r="L251" s="34">
        <v>12.8</v>
      </c>
      <c r="M251" s="34">
        <v>27.3</v>
      </c>
      <c r="N251" s="34">
        <v>39.799999999999997</v>
      </c>
      <c r="O251" s="36">
        <v>0.45</v>
      </c>
      <c r="P251" s="36">
        <v>3</v>
      </c>
      <c r="Q251" s="36">
        <v>5</v>
      </c>
      <c r="R251" s="36">
        <v>8</v>
      </c>
      <c r="T251"/>
      <c r="U251"/>
      <c r="V251"/>
      <c r="W251"/>
      <c r="X251"/>
      <c r="Y251"/>
      <c r="Z251"/>
      <c r="AA251"/>
      <c r="AB251"/>
    </row>
    <row r="252" spans="1:28" x14ac:dyDescent="0.25">
      <c r="A252" s="34">
        <v>22.931061482030124</v>
      </c>
      <c r="B252" s="34"/>
      <c r="C252" s="34">
        <v>8.2604238220512762</v>
      </c>
      <c r="E252" s="35" t="s">
        <v>148</v>
      </c>
      <c r="F252" s="35">
        <v>6</v>
      </c>
      <c r="G252" s="35">
        <v>6</v>
      </c>
      <c r="H252" s="35">
        <v>6</v>
      </c>
      <c r="I252" s="34">
        <v>0</v>
      </c>
      <c r="J252" s="34">
        <v>1.9</v>
      </c>
      <c r="K252" s="34">
        <v>2.1</v>
      </c>
      <c r="L252" s="34">
        <v>16.8</v>
      </c>
      <c r="M252" s="34">
        <v>27.3</v>
      </c>
      <c r="N252" s="34">
        <v>37.799999999999997</v>
      </c>
      <c r="O252" s="36">
        <v>0.45</v>
      </c>
      <c r="P252" s="36">
        <v>3</v>
      </c>
      <c r="Q252" s="36">
        <v>5</v>
      </c>
      <c r="R252" s="36">
        <v>8</v>
      </c>
      <c r="T252"/>
      <c r="U252"/>
      <c r="V252"/>
      <c r="W252"/>
      <c r="X252"/>
      <c r="Y252"/>
      <c r="Z252"/>
      <c r="AA252"/>
      <c r="AB252"/>
    </row>
    <row r="253" spans="1:28" x14ac:dyDescent="0.25">
      <c r="A253" s="34">
        <v>44.455210587527269</v>
      </c>
      <c r="B253" s="34"/>
      <c r="C253" s="34">
        <v>7.7223779758469817</v>
      </c>
      <c r="E253" s="35" t="s">
        <v>148</v>
      </c>
      <c r="F253" s="35">
        <v>6</v>
      </c>
      <c r="G253" s="35">
        <v>6</v>
      </c>
      <c r="H253" s="35">
        <v>6</v>
      </c>
      <c r="I253" s="34">
        <v>0</v>
      </c>
      <c r="J253" s="34">
        <v>1.9</v>
      </c>
      <c r="K253" s="34">
        <v>2.1</v>
      </c>
      <c r="L253" s="34">
        <v>12.8</v>
      </c>
      <c r="M253" s="34">
        <v>28.3</v>
      </c>
      <c r="N253" s="34">
        <v>39.799999999999997</v>
      </c>
      <c r="O253" s="36">
        <v>0.45</v>
      </c>
      <c r="P253" s="36">
        <v>3</v>
      </c>
      <c r="Q253" s="36">
        <v>5</v>
      </c>
      <c r="R253" s="36">
        <v>8</v>
      </c>
      <c r="T253"/>
      <c r="U253"/>
      <c r="V253"/>
      <c r="W253"/>
      <c r="X253"/>
      <c r="Y253"/>
      <c r="Z253"/>
      <c r="AA253"/>
      <c r="AB253"/>
    </row>
    <row r="254" spans="1:28" x14ac:dyDescent="0.25">
      <c r="A254" s="34">
        <v>38.498724629884535</v>
      </c>
      <c r="B254" s="34"/>
      <c r="C254" s="34">
        <v>7.8257728472260197</v>
      </c>
      <c r="E254" s="35" t="s">
        <v>148</v>
      </c>
      <c r="F254" s="35">
        <v>6</v>
      </c>
      <c r="G254" s="35">
        <v>6</v>
      </c>
      <c r="H254" s="35">
        <v>6</v>
      </c>
      <c r="I254" s="34">
        <v>0</v>
      </c>
      <c r="J254" s="34">
        <v>1.9</v>
      </c>
      <c r="K254" s="34">
        <v>2.1</v>
      </c>
      <c r="L254" s="34">
        <v>16.8</v>
      </c>
      <c r="M254" s="34">
        <v>27.3</v>
      </c>
      <c r="N254" s="34">
        <v>39.799999999999997</v>
      </c>
      <c r="O254" s="36">
        <v>0.45</v>
      </c>
      <c r="P254" s="36">
        <v>3</v>
      </c>
      <c r="Q254" s="36">
        <v>5</v>
      </c>
      <c r="R254" s="36">
        <v>8</v>
      </c>
      <c r="T254"/>
      <c r="U254"/>
      <c r="V254"/>
      <c r="W254"/>
      <c r="X254"/>
      <c r="Y254"/>
      <c r="Z254"/>
      <c r="AA254"/>
      <c r="AB254"/>
    </row>
    <row r="255" spans="1:28" x14ac:dyDescent="0.25">
      <c r="A255" s="34">
        <v>36.820065579923288</v>
      </c>
      <c r="B255" s="34"/>
      <c r="C255" s="34">
        <v>7.9577094379133779</v>
      </c>
      <c r="E255" s="35" t="s">
        <v>148</v>
      </c>
      <c r="F255" s="35">
        <v>6</v>
      </c>
      <c r="G255" s="35">
        <v>6</v>
      </c>
      <c r="H255" s="35">
        <v>6</v>
      </c>
      <c r="I255" s="34">
        <v>0</v>
      </c>
      <c r="J255" s="34">
        <v>1.9</v>
      </c>
      <c r="K255" s="34">
        <v>2.1</v>
      </c>
      <c r="L255" s="34">
        <v>12.8</v>
      </c>
      <c r="M255" s="34">
        <v>24.3</v>
      </c>
      <c r="N255" s="34">
        <v>36.799999999999997</v>
      </c>
      <c r="O255" s="36">
        <v>0.45</v>
      </c>
      <c r="P255" s="36">
        <v>3</v>
      </c>
      <c r="Q255" s="36">
        <v>5</v>
      </c>
      <c r="R255" s="36">
        <v>8</v>
      </c>
      <c r="T255"/>
      <c r="U255"/>
      <c r="V255"/>
      <c r="W255"/>
      <c r="X255"/>
      <c r="Y255"/>
      <c r="Z255"/>
      <c r="AA255"/>
      <c r="AB255"/>
    </row>
    <row r="256" spans="1:28" x14ac:dyDescent="0.25">
      <c r="A256" s="34">
        <v>21.089871365918729</v>
      </c>
      <c r="B256" s="34"/>
      <c r="C256" s="34">
        <v>8.2047936173999503</v>
      </c>
      <c r="E256" s="35" t="s">
        <v>148</v>
      </c>
      <c r="F256" s="35">
        <v>6</v>
      </c>
      <c r="G256" s="35">
        <v>6</v>
      </c>
      <c r="H256" s="35">
        <v>6</v>
      </c>
      <c r="I256" s="34">
        <v>0</v>
      </c>
      <c r="J256" s="34">
        <v>1.9</v>
      </c>
      <c r="K256" s="34">
        <v>2.1</v>
      </c>
      <c r="L256" s="34">
        <v>12.8</v>
      </c>
      <c r="M256" s="34">
        <v>28.3</v>
      </c>
      <c r="N256" s="34">
        <v>36.799999999999997</v>
      </c>
      <c r="O256" s="36">
        <v>0.45</v>
      </c>
      <c r="P256" s="36">
        <v>3</v>
      </c>
      <c r="Q256" s="36">
        <v>5</v>
      </c>
      <c r="R256" s="36">
        <v>8</v>
      </c>
      <c r="T256"/>
      <c r="U256"/>
      <c r="V256"/>
      <c r="W256"/>
      <c r="X256"/>
      <c r="Y256"/>
      <c r="Z256"/>
      <c r="AA256"/>
      <c r="AB256"/>
    </row>
    <row r="257" spans="1:28" x14ac:dyDescent="0.25">
      <c r="A257" s="34">
        <v>26.828246477173845</v>
      </c>
      <c r="B257" s="34"/>
      <c r="C257" s="34">
        <v>8.0020578749401725</v>
      </c>
      <c r="E257" s="35" t="s">
        <v>148</v>
      </c>
      <c r="F257" s="35">
        <v>6</v>
      </c>
      <c r="G257" s="35">
        <v>6</v>
      </c>
      <c r="H257" s="35">
        <v>6</v>
      </c>
      <c r="I257" s="34">
        <v>0</v>
      </c>
      <c r="J257" s="34">
        <v>1.9</v>
      </c>
      <c r="K257" s="34">
        <v>2.1</v>
      </c>
      <c r="L257" s="34">
        <v>13.8</v>
      </c>
      <c r="M257" s="34">
        <v>25.3</v>
      </c>
      <c r="N257" s="34">
        <v>37.799999999999997</v>
      </c>
      <c r="O257" s="36">
        <v>0.45</v>
      </c>
      <c r="P257" s="36">
        <v>3</v>
      </c>
      <c r="Q257" s="36">
        <v>5</v>
      </c>
      <c r="R257" s="36">
        <v>8</v>
      </c>
      <c r="S257"/>
      <c r="T257"/>
      <c r="U257"/>
      <c r="V257"/>
      <c r="W257"/>
      <c r="X257"/>
      <c r="Y257"/>
      <c r="Z257"/>
      <c r="AA257"/>
      <c r="AB257"/>
    </row>
    <row r="258" spans="1:28" x14ac:dyDescent="0.25">
      <c r="A258" s="34">
        <v>23.824255827485562</v>
      </c>
      <c r="B258" s="34"/>
      <c r="C258" s="34">
        <v>7.9363396421937065</v>
      </c>
      <c r="E258" s="35" t="s">
        <v>148</v>
      </c>
      <c r="F258" s="35">
        <v>6</v>
      </c>
      <c r="G258" s="35">
        <v>6</v>
      </c>
      <c r="H258" s="35">
        <v>6</v>
      </c>
      <c r="I258" s="34">
        <v>0</v>
      </c>
      <c r="J258" s="34">
        <v>1.9</v>
      </c>
      <c r="K258" s="34">
        <v>2.1</v>
      </c>
      <c r="L258" s="34">
        <v>14.8</v>
      </c>
      <c r="M258" s="34">
        <v>26.3</v>
      </c>
      <c r="N258" s="34">
        <v>38.799999999999997</v>
      </c>
      <c r="O258" s="36">
        <v>0.45</v>
      </c>
      <c r="P258" s="36">
        <v>3</v>
      </c>
      <c r="Q258" s="36">
        <v>5</v>
      </c>
      <c r="R258" s="36">
        <v>8</v>
      </c>
      <c r="S258"/>
      <c r="T258"/>
      <c r="U258"/>
      <c r="V258"/>
      <c r="W258"/>
      <c r="X258"/>
      <c r="Y258"/>
      <c r="Z258"/>
      <c r="AA258"/>
      <c r="AB258"/>
    </row>
    <row r="259" spans="1:28" x14ac:dyDescent="0.25">
      <c r="A259" s="34">
        <v>33.827000071020016</v>
      </c>
      <c r="B259" s="34"/>
      <c r="C259" s="34">
        <v>8.1135448166425341</v>
      </c>
      <c r="E259" s="35" t="s">
        <v>148</v>
      </c>
      <c r="F259" s="35">
        <v>6</v>
      </c>
      <c r="G259" s="35">
        <v>6</v>
      </c>
      <c r="H259" s="35">
        <v>6</v>
      </c>
      <c r="I259" s="34">
        <v>0</v>
      </c>
      <c r="J259" s="34">
        <v>1.9</v>
      </c>
      <c r="K259" s="34">
        <v>2.1</v>
      </c>
      <c r="L259" s="34">
        <v>14.8</v>
      </c>
      <c r="M259" s="34">
        <v>25.3</v>
      </c>
      <c r="N259" s="34">
        <v>36.799999999999997</v>
      </c>
      <c r="O259" s="36">
        <v>0.45</v>
      </c>
      <c r="P259" s="36">
        <v>3</v>
      </c>
      <c r="Q259" s="36">
        <v>5</v>
      </c>
      <c r="R259" s="36">
        <v>8</v>
      </c>
      <c r="S259"/>
      <c r="T259"/>
      <c r="U259"/>
      <c r="V259"/>
      <c r="W259"/>
      <c r="X259"/>
      <c r="Y259"/>
      <c r="Z259"/>
      <c r="AA259"/>
      <c r="AB259"/>
    </row>
    <row r="260" spans="1:28" x14ac:dyDescent="0.25">
      <c r="A260" s="34">
        <v>37.508253041138261</v>
      </c>
      <c r="B260" s="34"/>
      <c r="C260" s="34">
        <v>8.0160731280866546</v>
      </c>
      <c r="E260" s="35" t="s">
        <v>148</v>
      </c>
      <c r="F260" s="35">
        <v>6</v>
      </c>
      <c r="G260" s="35">
        <v>6</v>
      </c>
      <c r="H260" s="35">
        <v>6</v>
      </c>
      <c r="I260" s="34">
        <v>0</v>
      </c>
      <c r="J260" s="34">
        <v>1.9</v>
      </c>
      <c r="K260" s="34">
        <v>2.1</v>
      </c>
      <c r="L260" s="34">
        <v>14.8</v>
      </c>
      <c r="M260" s="34">
        <v>24.3</v>
      </c>
      <c r="N260" s="34">
        <v>36.799999999999997</v>
      </c>
      <c r="O260" s="36">
        <v>0.45</v>
      </c>
      <c r="P260" s="36">
        <v>3</v>
      </c>
      <c r="Q260" s="36">
        <v>5</v>
      </c>
      <c r="R260" s="36">
        <v>8</v>
      </c>
      <c r="S260"/>
      <c r="T260"/>
      <c r="U260"/>
      <c r="V260"/>
      <c r="W260"/>
      <c r="X260"/>
      <c r="Y260"/>
      <c r="Z260"/>
      <c r="AA260"/>
      <c r="AB260"/>
    </row>
    <row r="261" spans="1:28" x14ac:dyDescent="0.25">
      <c r="A261" s="34">
        <v>36.319457186489622</v>
      </c>
      <c r="B261" s="34"/>
      <c r="C261" s="34">
        <v>8.0434734055653063</v>
      </c>
      <c r="E261" s="35" t="s">
        <v>148</v>
      </c>
      <c r="F261" s="35">
        <v>6</v>
      </c>
      <c r="G261" s="35">
        <v>6</v>
      </c>
      <c r="H261" s="35">
        <v>6</v>
      </c>
      <c r="I261" s="34">
        <v>0</v>
      </c>
      <c r="J261" s="34">
        <v>1.9</v>
      </c>
      <c r="K261" s="34">
        <v>2.1</v>
      </c>
      <c r="L261" s="34">
        <v>14.8</v>
      </c>
      <c r="M261" s="34">
        <v>28.3</v>
      </c>
      <c r="N261" s="34">
        <v>38.799999999999997</v>
      </c>
      <c r="O261" s="36">
        <v>0.45</v>
      </c>
      <c r="P261" s="36">
        <v>3</v>
      </c>
      <c r="Q261" s="36">
        <v>5</v>
      </c>
      <c r="R261" s="36">
        <v>8</v>
      </c>
      <c r="S261"/>
      <c r="T261"/>
      <c r="U261"/>
      <c r="V261"/>
      <c r="W261"/>
      <c r="X261"/>
      <c r="Y261"/>
      <c r="Z261"/>
      <c r="AA261"/>
      <c r="AB261"/>
    </row>
    <row r="262" spans="1:28" x14ac:dyDescent="0.25">
      <c r="A262" s="34">
        <v>19.98223630869461</v>
      </c>
      <c r="B262" s="34"/>
      <c r="C262" s="34">
        <v>8.2642699816144383</v>
      </c>
      <c r="E262" s="35" t="s">
        <v>148</v>
      </c>
      <c r="F262" s="35">
        <v>6</v>
      </c>
      <c r="G262" s="35">
        <v>6</v>
      </c>
      <c r="H262" s="35">
        <v>6</v>
      </c>
      <c r="I262" s="34">
        <v>0</v>
      </c>
      <c r="J262" s="34">
        <v>1.9</v>
      </c>
      <c r="K262" s="34">
        <v>2.1</v>
      </c>
      <c r="L262" s="34">
        <v>14.8</v>
      </c>
      <c r="M262" s="34">
        <v>28.3</v>
      </c>
      <c r="N262" s="34">
        <v>36.799999999999997</v>
      </c>
      <c r="O262" s="36">
        <v>0.45</v>
      </c>
      <c r="P262" s="36">
        <v>3</v>
      </c>
      <c r="Q262" s="36">
        <v>5</v>
      </c>
      <c r="R262" s="36">
        <v>8</v>
      </c>
      <c r="S262"/>
      <c r="T262"/>
      <c r="U262"/>
      <c r="V262"/>
      <c r="W262"/>
      <c r="X262"/>
      <c r="Y262"/>
      <c r="Z262"/>
      <c r="AA262"/>
      <c r="AB262"/>
    </row>
    <row r="263" spans="1:28" x14ac:dyDescent="0.25">
      <c r="A263" s="34">
        <v>29.416018987644044</v>
      </c>
      <c r="B263" s="34"/>
      <c r="C263" s="34">
        <v>8.2425986445383774</v>
      </c>
      <c r="E263" s="35" t="s">
        <v>148</v>
      </c>
      <c r="F263" s="35">
        <v>6</v>
      </c>
      <c r="G263" s="35">
        <v>6</v>
      </c>
      <c r="H263" s="35">
        <v>6</v>
      </c>
      <c r="I263" s="34">
        <v>0</v>
      </c>
      <c r="J263" s="34">
        <v>1.9</v>
      </c>
      <c r="K263" s="34">
        <v>2.1</v>
      </c>
      <c r="L263" s="34">
        <v>15.8</v>
      </c>
      <c r="M263" s="34">
        <v>26.3</v>
      </c>
      <c r="N263" s="34">
        <v>36.799999999999997</v>
      </c>
      <c r="O263" s="36">
        <v>0.45</v>
      </c>
      <c r="P263" s="36">
        <v>3</v>
      </c>
      <c r="Q263" s="36">
        <v>5</v>
      </c>
      <c r="R263" s="36">
        <v>8</v>
      </c>
      <c r="S263"/>
      <c r="T263"/>
      <c r="U263"/>
      <c r="V263"/>
      <c r="W263"/>
      <c r="X263"/>
      <c r="Y263"/>
      <c r="Z263"/>
      <c r="AA263"/>
      <c r="AB263"/>
    </row>
    <row r="264" spans="1:28" x14ac:dyDescent="0.25">
      <c r="A264" s="34">
        <v>34.001351073277029</v>
      </c>
      <c r="B264" s="34"/>
      <c r="C264" s="34">
        <v>7.3027015544798122</v>
      </c>
      <c r="E264" s="35" t="s">
        <v>148</v>
      </c>
      <c r="F264" s="35">
        <v>6</v>
      </c>
      <c r="G264" s="35">
        <v>6</v>
      </c>
      <c r="H264" s="35">
        <v>6</v>
      </c>
      <c r="I264" s="34">
        <v>0</v>
      </c>
      <c r="J264" s="34">
        <v>1.9</v>
      </c>
      <c r="K264" s="34">
        <v>2.1</v>
      </c>
      <c r="L264" s="34">
        <v>13.8</v>
      </c>
      <c r="M264" s="34">
        <v>26.3</v>
      </c>
      <c r="N264" s="34">
        <v>40.799999999999997</v>
      </c>
      <c r="O264" s="36">
        <v>0.45</v>
      </c>
      <c r="P264" s="36">
        <v>3</v>
      </c>
      <c r="Q264" s="36">
        <v>5</v>
      </c>
      <c r="R264" s="36">
        <v>8</v>
      </c>
      <c r="S264"/>
      <c r="T264"/>
      <c r="U264"/>
      <c r="V264"/>
      <c r="W264"/>
      <c r="X264"/>
      <c r="Y264"/>
      <c r="Z264"/>
      <c r="AA264"/>
      <c r="AB264"/>
    </row>
    <row r="265" spans="1:28" x14ac:dyDescent="0.25">
      <c r="A265" s="34">
        <v>35.102360149054682</v>
      </c>
      <c r="B265" s="34"/>
      <c r="C265" s="34">
        <v>7.3861253833768838</v>
      </c>
      <c r="E265" s="35" t="s">
        <v>148</v>
      </c>
      <c r="F265" s="35">
        <v>6</v>
      </c>
      <c r="G265" s="35">
        <v>6</v>
      </c>
      <c r="H265" s="35">
        <v>6</v>
      </c>
      <c r="I265" s="34">
        <v>0</v>
      </c>
      <c r="J265" s="34">
        <v>1.9</v>
      </c>
      <c r="K265" s="34">
        <v>2.1</v>
      </c>
      <c r="L265" s="34">
        <v>15.8</v>
      </c>
      <c r="M265" s="34">
        <v>26.3</v>
      </c>
      <c r="N265" s="34">
        <v>40.799999999999997</v>
      </c>
      <c r="O265" s="36">
        <v>0.45</v>
      </c>
      <c r="P265" s="36">
        <v>3</v>
      </c>
      <c r="Q265" s="36">
        <v>5</v>
      </c>
      <c r="R265" s="36">
        <v>8</v>
      </c>
      <c r="S265"/>
      <c r="T265"/>
      <c r="U265"/>
      <c r="V265"/>
      <c r="W265"/>
      <c r="X265"/>
      <c r="Y265"/>
      <c r="Z265"/>
      <c r="AA265"/>
      <c r="AB265"/>
    </row>
    <row r="266" spans="1:28" x14ac:dyDescent="0.25">
      <c r="A266" s="34">
        <v>39.041250125474328</v>
      </c>
      <c r="B266" s="34"/>
      <c r="C266" s="34">
        <v>7.8040446399383141</v>
      </c>
      <c r="E266" s="35" t="s">
        <v>148</v>
      </c>
      <c r="F266" s="35">
        <v>6</v>
      </c>
      <c r="G266" s="35">
        <v>6</v>
      </c>
      <c r="H266" s="35">
        <v>6</v>
      </c>
      <c r="I266" s="34">
        <v>0</v>
      </c>
      <c r="J266" s="34">
        <v>1.9</v>
      </c>
      <c r="K266" s="34">
        <v>2.1</v>
      </c>
      <c r="L266" s="34">
        <v>15.8</v>
      </c>
      <c r="M266" s="34">
        <v>27.3</v>
      </c>
      <c r="N266" s="34">
        <v>39.799999999999997</v>
      </c>
      <c r="O266" s="36">
        <v>0.45</v>
      </c>
      <c r="P266" s="36">
        <v>3</v>
      </c>
      <c r="Q266" s="36">
        <v>5</v>
      </c>
      <c r="R266" s="36">
        <v>8</v>
      </c>
      <c r="S266"/>
      <c r="T266"/>
      <c r="U266"/>
      <c r="V266"/>
      <c r="W266"/>
      <c r="X266"/>
      <c r="Y266"/>
      <c r="Z266"/>
      <c r="AA266"/>
      <c r="AB266"/>
    </row>
    <row r="267" spans="1:28" x14ac:dyDescent="0.25">
      <c r="A267" s="34">
        <v>19.2987640498433</v>
      </c>
      <c r="B267" s="34"/>
      <c r="C267" s="34">
        <v>7.7563611923340465</v>
      </c>
      <c r="E267" s="35" t="s">
        <v>148</v>
      </c>
      <c r="F267" s="35">
        <v>6</v>
      </c>
      <c r="G267" s="35">
        <v>6</v>
      </c>
      <c r="H267" s="35">
        <v>6</v>
      </c>
      <c r="I267" s="34">
        <v>0</v>
      </c>
      <c r="J267" s="34">
        <v>1.9</v>
      </c>
      <c r="K267" s="34">
        <v>2.1</v>
      </c>
      <c r="L267" s="34">
        <v>15.8</v>
      </c>
      <c r="M267" s="34">
        <v>24.3</v>
      </c>
      <c r="N267" s="34">
        <v>38.799999999999997</v>
      </c>
      <c r="O267" s="36">
        <v>0.45</v>
      </c>
      <c r="P267" s="36">
        <v>3</v>
      </c>
      <c r="Q267" s="36">
        <v>5</v>
      </c>
      <c r="R267" s="36">
        <v>8</v>
      </c>
      <c r="S267"/>
      <c r="T267"/>
      <c r="U267"/>
      <c r="V267"/>
      <c r="W267"/>
      <c r="X267"/>
      <c r="Y267"/>
      <c r="Z267"/>
      <c r="AA267"/>
      <c r="AB267"/>
    </row>
    <row r="268" spans="1:28" x14ac:dyDescent="0.25">
      <c r="A268" s="34">
        <v>35.610420630311694</v>
      </c>
      <c r="B268" s="34"/>
      <c r="C268" s="34">
        <v>8.0103728114300043</v>
      </c>
      <c r="E268" s="35" t="s">
        <v>148</v>
      </c>
      <c r="F268" s="35">
        <v>6</v>
      </c>
      <c r="G268" s="35">
        <v>6</v>
      </c>
      <c r="H268" s="35">
        <v>6</v>
      </c>
      <c r="I268" s="34">
        <v>0</v>
      </c>
      <c r="J268" s="34">
        <v>1.9</v>
      </c>
      <c r="K268" s="34">
        <v>2.1</v>
      </c>
      <c r="L268" s="34">
        <v>13.8</v>
      </c>
      <c r="M268" s="34">
        <v>28.3</v>
      </c>
      <c r="N268" s="34">
        <v>38.799999999999997</v>
      </c>
      <c r="O268" s="36">
        <v>0.45</v>
      </c>
      <c r="P268" s="36">
        <v>3</v>
      </c>
      <c r="Q268" s="36">
        <v>5</v>
      </c>
      <c r="R268" s="36">
        <v>8</v>
      </c>
      <c r="S268"/>
      <c r="T268"/>
      <c r="U268"/>
      <c r="V268"/>
      <c r="W268"/>
      <c r="X268"/>
      <c r="Y268"/>
      <c r="Z268"/>
      <c r="AA268"/>
      <c r="AB268"/>
    </row>
    <row r="269" spans="1:28" x14ac:dyDescent="0.25">
      <c r="A269" s="34">
        <v>31.927449876402715</v>
      </c>
      <c r="B269" s="34"/>
      <c r="C269" s="34">
        <v>7.0583744088115381</v>
      </c>
      <c r="E269" s="35" t="s">
        <v>148</v>
      </c>
      <c r="F269" s="35">
        <v>6</v>
      </c>
      <c r="G269" s="35">
        <v>6</v>
      </c>
      <c r="H269" s="35">
        <v>6</v>
      </c>
      <c r="I269" s="34">
        <v>0</v>
      </c>
      <c r="J269" s="34">
        <v>1.9</v>
      </c>
      <c r="K269" s="34">
        <v>2.1</v>
      </c>
      <c r="L269" s="34">
        <v>13.8</v>
      </c>
      <c r="M269" s="34">
        <v>24.3</v>
      </c>
      <c r="N269" s="34">
        <v>40.799999999999997</v>
      </c>
      <c r="O269" s="36">
        <v>0.45</v>
      </c>
      <c r="P269" s="36">
        <v>3</v>
      </c>
      <c r="Q269" s="36">
        <v>5</v>
      </c>
      <c r="R269" s="36">
        <v>8</v>
      </c>
      <c r="S269"/>
      <c r="T269"/>
      <c r="U269"/>
      <c r="V269"/>
      <c r="W269"/>
      <c r="X269"/>
      <c r="Y269"/>
      <c r="Z269"/>
      <c r="AA269"/>
      <c r="AB269"/>
    </row>
    <row r="270" spans="1:28" x14ac:dyDescent="0.25">
      <c r="A270" s="34">
        <v>19.580835161622566</v>
      </c>
      <c r="B270" s="34"/>
      <c r="C270" s="34">
        <v>8.3178403631979609</v>
      </c>
      <c r="E270" s="35" t="s">
        <v>148</v>
      </c>
      <c r="F270" s="35">
        <v>6</v>
      </c>
      <c r="G270" s="35">
        <v>6</v>
      </c>
      <c r="H270" s="35">
        <v>6</v>
      </c>
      <c r="I270" s="34">
        <v>0</v>
      </c>
      <c r="J270" s="34">
        <v>1.9</v>
      </c>
      <c r="K270" s="34">
        <v>2.1</v>
      </c>
      <c r="L270" s="34">
        <v>15.8</v>
      </c>
      <c r="M270" s="34">
        <v>28.3</v>
      </c>
      <c r="N270" s="34">
        <v>36.799999999999997</v>
      </c>
      <c r="O270" s="36">
        <v>0.45</v>
      </c>
      <c r="P270" s="36">
        <v>3</v>
      </c>
      <c r="Q270" s="36">
        <v>5</v>
      </c>
      <c r="R270" s="36">
        <v>8</v>
      </c>
      <c r="S270"/>
      <c r="T270"/>
      <c r="U270"/>
      <c r="V270"/>
      <c r="W270"/>
      <c r="X270"/>
      <c r="Y270"/>
      <c r="Z270"/>
      <c r="AA270"/>
      <c r="AB270"/>
    </row>
    <row r="271" spans="1:28" x14ac:dyDescent="0.25">
      <c r="A271" s="34">
        <v>31.016359308645349</v>
      </c>
      <c r="B271" s="34"/>
      <c r="C271" s="34">
        <v>7.0298623929979227</v>
      </c>
      <c r="E271" s="35" t="s">
        <v>148</v>
      </c>
      <c r="F271" s="35">
        <v>6</v>
      </c>
      <c r="G271" s="35">
        <v>6</v>
      </c>
      <c r="H271" s="35">
        <v>6</v>
      </c>
      <c r="I271" s="34">
        <v>0</v>
      </c>
      <c r="J271" s="34">
        <v>1.9</v>
      </c>
      <c r="K271" s="34">
        <v>2.1</v>
      </c>
      <c r="L271" s="34">
        <v>12.8</v>
      </c>
      <c r="M271" s="34">
        <v>24.3</v>
      </c>
      <c r="N271" s="34">
        <v>40.799999999999997</v>
      </c>
      <c r="O271" s="36">
        <v>0.45</v>
      </c>
      <c r="P271" s="36">
        <v>3</v>
      </c>
      <c r="Q271" s="36">
        <v>5</v>
      </c>
      <c r="R271" s="36">
        <v>8</v>
      </c>
      <c r="S271"/>
      <c r="T271"/>
      <c r="U271"/>
      <c r="V271"/>
      <c r="W271"/>
      <c r="X271"/>
      <c r="Y271"/>
      <c r="Z271"/>
      <c r="AA271"/>
      <c r="AB271"/>
    </row>
    <row r="272" spans="1:28" x14ac:dyDescent="0.25">
      <c r="A272" s="34">
        <v>44.665721371831459</v>
      </c>
      <c r="B272" s="34"/>
      <c r="C272" s="34">
        <v>7.5729916673960673</v>
      </c>
      <c r="E272" s="35" t="s">
        <v>148</v>
      </c>
      <c r="F272" s="35">
        <v>6</v>
      </c>
      <c r="G272" s="35">
        <v>6</v>
      </c>
      <c r="H272" s="35">
        <v>6</v>
      </c>
      <c r="I272" s="34">
        <v>0</v>
      </c>
      <c r="J272" s="34">
        <v>1.9</v>
      </c>
      <c r="K272" s="34">
        <v>2.1</v>
      </c>
      <c r="L272" s="34">
        <v>16.8</v>
      </c>
      <c r="M272" s="34">
        <v>28.3</v>
      </c>
      <c r="N272" s="34">
        <v>40.799999999999997</v>
      </c>
      <c r="O272" s="36">
        <v>0.45</v>
      </c>
      <c r="P272" s="36">
        <v>3</v>
      </c>
      <c r="Q272" s="36">
        <v>5</v>
      </c>
      <c r="R272" s="36">
        <v>8</v>
      </c>
      <c r="S272"/>
      <c r="T272"/>
      <c r="U272"/>
      <c r="V272"/>
      <c r="W272"/>
      <c r="X272"/>
      <c r="Y272"/>
      <c r="Z272"/>
      <c r="AA272"/>
      <c r="AB272"/>
    </row>
  </sheetData>
  <autoFilter ref="A1:Y1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7"/>
  <sheetViews>
    <sheetView workbookViewId="0">
      <selection activeCell="H57" activeCellId="3" sqref="H13 H27 H45 H57"/>
    </sheetView>
  </sheetViews>
  <sheetFormatPr defaultRowHeight="15" x14ac:dyDescent="0.25"/>
  <cols>
    <col min="1" max="1" width="9.140625" style="56"/>
    <col min="2" max="4" width="9.140625" style="21"/>
    <col min="5" max="5" width="9.140625" style="56"/>
    <col min="6" max="15" width="9.140625" style="21"/>
    <col min="16" max="16" width="9.140625" style="19"/>
    <col min="17" max="16384" width="9.140625" style="21"/>
  </cols>
  <sheetData>
    <row r="1" spans="1:42" s="65" customFormat="1" x14ac:dyDescent="0.25">
      <c r="A1" s="56">
        <v>24.558775188840908</v>
      </c>
      <c r="B1" s="33">
        <v>22.872240000000001</v>
      </c>
      <c r="C1" s="28">
        <f t="shared" ref="C1:C9" si="0">(A1-B1)</f>
        <v>1.6865351888409066</v>
      </c>
      <c r="D1" s="28">
        <f t="shared" ref="D1:D9" si="1">C1^2</f>
        <v>2.8444009431986323</v>
      </c>
      <c r="E1" s="56">
        <v>7.9595141844718285</v>
      </c>
      <c r="F1" s="33">
        <v>8.0025259999999996</v>
      </c>
      <c r="G1" s="28">
        <f t="shared" ref="G1:G9" si="2">(E1-F1)</f>
        <v>-4.3011815528171127E-2</v>
      </c>
      <c r="H1" s="28">
        <f t="shared" ref="H1:H9" si="3">G1^2</f>
        <v>1.850016275029423E-3</v>
      </c>
      <c r="I1" s="38"/>
      <c r="J1" s="33" t="s">
        <v>147</v>
      </c>
      <c r="K1" s="33">
        <v>6</v>
      </c>
      <c r="L1" s="33">
        <v>6</v>
      </c>
      <c r="M1" s="33">
        <v>6</v>
      </c>
      <c r="N1" s="33">
        <v>0</v>
      </c>
      <c r="O1" s="33">
        <v>2</v>
      </c>
      <c r="P1" s="19">
        <v>2</v>
      </c>
      <c r="Q1" s="32">
        <v>14.8</v>
      </c>
      <c r="R1" s="32">
        <v>26.3</v>
      </c>
      <c r="S1" s="32">
        <v>38.799999999999997</v>
      </c>
      <c r="T1" s="33">
        <v>0.45</v>
      </c>
      <c r="U1" s="33">
        <v>3</v>
      </c>
      <c r="V1" s="33">
        <v>5</v>
      </c>
      <c r="W1" s="33">
        <v>8</v>
      </c>
      <c r="X1" s="41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</row>
    <row r="2" spans="1:42" s="65" customFormat="1" x14ac:dyDescent="0.25">
      <c r="A2" s="56">
        <v>24.614427997222172</v>
      </c>
      <c r="B2" s="33">
        <v>22.872240000000001</v>
      </c>
      <c r="C2" s="28">
        <f t="shared" si="0"/>
        <v>1.742187997222171</v>
      </c>
      <c r="D2" s="28">
        <f t="shared" si="1"/>
        <v>3.0352190176649994</v>
      </c>
      <c r="E2" s="56">
        <v>7.9813881191610845</v>
      </c>
      <c r="F2" s="33">
        <v>8.0025259999999996</v>
      </c>
      <c r="G2" s="28">
        <f t="shared" si="2"/>
        <v>-2.1137880838915102E-2</v>
      </c>
      <c r="H2" s="28">
        <f t="shared" si="3"/>
        <v>4.4681000636017423E-4</v>
      </c>
      <c r="I2" s="38"/>
      <c r="J2" s="33" t="s">
        <v>147</v>
      </c>
      <c r="K2" s="33">
        <v>6</v>
      </c>
      <c r="L2" s="33">
        <v>6</v>
      </c>
      <c r="M2" s="33">
        <v>6</v>
      </c>
      <c r="N2" s="33">
        <v>1</v>
      </c>
      <c r="O2" s="33">
        <v>2</v>
      </c>
      <c r="P2" s="19">
        <v>2</v>
      </c>
      <c r="Q2" s="32">
        <v>14.8</v>
      </c>
      <c r="R2" s="32">
        <v>26.3</v>
      </c>
      <c r="S2" s="32">
        <v>38.799999999999997</v>
      </c>
      <c r="T2" s="33">
        <v>0.45</v>
      </c>
      <c r="U2" s="33">
        <v>3</v>
      </c>
      <c r="V2" s="33">
        <v>5</v>
      </c>
      <c r="W2" s="33">
        <v>8</v>
      </c>
      <c r="X2" s="41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</row>
    <row r="3" spans="1:42" s="65" customFormat="1" x14ac:dyDescent="0.25">
      <c r="A3" s="56">
        <v>19.201127763760965</v>
      </c>
      <c r="B3" s="33">
        <v>22.872240000000001</v>
      </c>
      <c r="C3" s="28">
        <f t="shared" si="0"/>
        <v>-3.6711122362390363</v>
      </c>
      <c r="D3" s="28">
        <f t="shared" si="1"/>
        <v>13.477065051063978</v>
      </c>
      <c r="E3" s="56">
        <v>8.0302111129753602</v>
      </c>
      <c r="F3" s="33">
        <v>8.0025259999999996</v>
      </c>
      <c r="G3" s="28">
        <f t="shared" si="2"/>
        <v>2.7685112975360582E-2</v>
      </c>
      <c r="H3" s="28">
        <f t="shared" si="3"/>
        <v>7.664654804584788E-4</v>
      </c>
      <c r="I3" s="38"/>
      <c r="J3" s="33" t="s">
        <v>147</v>
      </c>
      <c r="K3" s="33">
        <v>6</v>
      </c>
      <c r="L3" s="33">
        <v>6</v>
      </c>
      <c r="M3" s="33">
        <v>6</v>
      </c>
      <c r="N3" s="33">
        <v>1</v>
      </c>
      <c r="O3" s="33">
        <v>4</v>
      </c>
      <c r="P3" s="19">
        <v>2</v>
      </c>
      <c r="Q3" s="32">
        <v>14.8</v>
      </c>
      <c r="R3" s="32">
        <v>26.3</v>
      </c>
      <c r="S3" s="32">
        <v>38.799999999999997</v>
      </c>
      <c r="T3" s="33">
        <v>0.45</v>
      </c>
      <c r="U3" s="33">
        <v>3</v>
      </c>
      <c r="V3" s="33">
        <v>5</v>
      </c>
      <c r="W3" s="33">
        <v>8</v>
      </c>
      <c r="X3" s="41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</row>
    <row r="4" spans="1:42" s="65" customFormat="1" x14ac:dyDescent="0.25">
      <c r="A4" s="56">
        <v>23.774180619556667</v>
      </c>
      <c r="B4" s="33">
        <v>22.872240000000001</v>
      </c>
      <c r="C4" s="28">
        <f t="shared" si="0"/>
        <v>0.90194061955666527</v>
      </c>
      <c r="D4" s="28">
        <f t="shared" si="1"/>
        <v>0.81349688120626118</v>
      </c>
      <c r="E4" s="56">
        <v>7.9926524171825006</v>
      </c>
      <c r="F4" s="33">
        <v>8.0025259999999996</v>
      </c>
      <c r="G4" s="28">
        <f t="shared" si="2"/>
        <v>-9.8735828174989493E-3</v>
      </c>
      <c r="H4" s="28">
        <f t="shared" si="3"/>
        <v>9.7487637654010496E-5</v>
      </c>
      <c r="I4" s="38"/>
      <c r="J4" s="33" t="s">
        <v>147</v>
      </c>
      <c r="K4" s="33">
        <v>6</v>
      </c>
      <c r="L4" s="33">
        <v>6</v>
      </c>
      <c r="M4" s="33">
        <v>6</v>
      </c>
      <c r="N4" s="33">
        <v>2</v>
      </c>
      <c r="O4" s="33">
        <v>2</v>
      </c>
      <c r="P4" s="19">
        <v>2</v>
      </c>
      <c r="Q4" s="32">
        <v>14.8</v>
      </c>
      <c r="R4" s="32">
        <v>26.3</v>
      </c>
      <c r="S4" s="32">
        <v>38.799999999999997</v>
      </c>
      <c r="T4" s="33">
        <v>0.45</v>
      </c>
      <c r="U4" s="33">
        <v>3</v>
      </c>
      <c r="V4" s="33">
        <v>5</v>
      </c>
      <c r="W4" s="33">
        <v>8</v>
      </c>
      <c r="X4" s="41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</row>
    <row r="5" spans="1:42" s="65" customFormat="1" x14ac:dyDescent="0.25">
      <c r="A5" s="56">
        <v>18.720820606837915</v>
      </c>
      <c r="B5" s="33">
        <v>22.872240000000001</v>
      </c>
      <c r="C5" s="28">
        <f t="shared" si="0"/>
        <v>-4.1514193931620866</v>
      </c>
      <c r="D5" s="28">
        <f t="shared" si="1"/>
        <v>17.234282977922266</v>
      </c>
      <c r="E5" s="56">
        <v>8.0395984791602029</v>
      </c>
      <c r="F5" s="33">
        <v>8.0025259999999996</v>
      </c>
      <c r="G5" s="28">
        <f t="shared" si="2"/>
        <v>3.7072479160203287E-2</v>
      </c>
      <c r="H5" s="28">
        <f t="shared" si="3"/>
        <v>1.3743687110837071E-3</v>
      </c>
      <c r="I5" s="38"/>
      <c r="J5" s="33" t="s">
        <v>147</v>
      </c>
      <c r="K5" s="33">
        <v>6</v>
      </c>
      <c r="L5" s="33">
        <v>6</v>
      </c>
      <c r="M5" s="33">
        <v>6</v>
      </c>
      <c r="N5" s="33">
        <v>2</v>
      </c>
      <c r="O5" s="33">
        <v>4</v>
      </c>
      <c r="P5" s="19">
        <v>2</v>
      </c>
      <c r="Q5" s="32">
        <v>14.8</v>
      </c>
      <c r="R5" s="32">
        <v>26.3</v>
      </c>
      <c r="S5" s="32">
        <v>38.799999999999997</v>
      </c>
      <c r="T5" s="33">
        <v>0.45</v>
      </c>
      <c r="U5" s="33">
        <v>3</v>
      </c>
      <c r="V5" s="33">
        <v>5</v>
      </c>
      <c r="W5" s="33">
        <v>8</v>
      </c>
      <c r="X5" s="41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</row>
    <row r="6" spans="1:42" s="65" customFormat="1" x14ac:dyDescent="0.25">
      <c r="A6" s="56">
        <v>25.63251971752825</v>
      </c>
      <c r="B6" s="33">
        <v>22.872240000000001</v>
      </c>
      <c r="C6" s="28">
        <f t="shared" si="0"/>
        <v>2.760279717528249</v>
      </c>
      <c r="D6" s="28">
        <f t="shared" si="1"/>
        <v>7.6191441189978297</v>
      </c>
      <c r="E6" s="56">
        <v>7.9677662838391994</v>
      </c>
      <c r="F6" s="33">
        <v>8.0025259999999996</v>
      </c>
      <c r="G6" s="28">
        <f t="shared" si="2"/>
        <v>-3.4759716160800203E-2</v>
      </c>
      <c r="H6" s="28">
        <f t="shared" si="3"/>
        <v>1.2082378675793949E-3</v>
      </c>
      <c r="I6" s="38"/>
      <c r="J6" s="33" t="s">
        <v>147</v>
      </c>
      <c r="K6" s="33">
        <v>6</v>
      </c>
      <c r="L6" s="33">
        <v>6</v>
      </c>
      <c r="M6" s="33">
        <v>6</v>
      </c>
      <c r="N6" s="33">
        <v>3</v>
      </c>
      <c r="O6" s="33">
        <v>1</v>
      </c>
      <c r="P6" s="19">
        <v>2</v>
      </c>
      <c r="Q6" s="32">
        <v>14.8</v>
      </c>
      <c r="R6" s="32">
        <v>26.3</v>
      </c>
      <c r="S6" s="32">
        <v>38.799999999999997</v>
      </c>
      <c r="T6" s="33">
        <v>0.45</v>
      </c>
      <c r="U6" s="33">
        <v>3</v>
      </c>
      <c r="V6" s="33">
        <v>5</v>
      </c>
      <c r="W6" s="33">
        <v>8</v>
      </c>
      <c r="X6" s="41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</row>
    <row r="7" spans="1:42" s="65" customFormat="1" x14ac:dyDescent="0.25">
      <c r="A7" s="56">
        <v>29.768461508780163</v>
      </c>
      <c r="B7" s="33">
        <v>22.872240000000001</v>
      </c>
      <c r="C7" s="28">
        <f t="shared" si="0"/>
        <v>6.8962215087801617</v>
      </c>
      <c r="D7" s="28">
        <f t="shared" si="1"/>
        <v>47.557871098162131</v>
      </c>
      <c r="E7" s="56">
        <v>7.8957343567552565</v>
      </c>
      <c r="F7" s="33">
        <v>8.0025259999999996</v>
      </c>
      <c r="G7" s="28">
        <f t="shared" si="2"/>
        <v>-0.10679164324474311</v>
      </c>
      <c r="H7" s="28">
        <f t="shared" si="3"/>
        <v>1.1404455066912485E-2</v>
      </c>
      <c r="I7" s="38"/>
      <c r="J7" s="33" t="s">
        <v>147</v>
      </c>
      <c r="K7" s="33">
        <v>6</v>
      </c>
      <c r="L7" s="33">
        <v>6</v>
      </c>
      <c r="M7" s="33">
        <v>6</v>
      </c>
      <c r="N7" s="33">
        <v>4</v>
      </c>
      <c r="O7" s="33">
        <v>0</v>
      </c>
      <c r="P7" s="19">
        <v>2</v>
      </c>
      <c r="Q7" s="32">
        <v>14.8</v>
      </c>
      <c r="R7" s="32">
        <v>26.3</v>
      </c>
      <c r="S7" s="32">
        <v>38.799999999999997</v>
      </c>
      <c r="T7" s="33">
        <v>0.45</v>
      </c>
      <c r="U7" s="33">
        <v>3</v>
      </c>
      <c r="V7" s="33">
        <v>5</v>
      </c>
      <c r="W7" s="33">
        <v>8</v>
      </c>
      <c r="X7" s="41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</row>
    <row r="8" spans="1:42" s="65" customFormat="1" x14ac:dyDescent="0.25">
      <c r="A8" s="56">
        <v>20.818752635675946</v>
      </c>
      <c r="B8" s="33">
        <v>22.872240000000001</v>
      </c>
      <c r="C8" s="28">
        <f t="shared" si="0"/>
        <v>-2.0534873643240559</v>
      </c>
      <c r="D8" s="28">
        <f t="shared" si="1"/>
        <v>4.2168103554385574</v>
      </c>
      <c r="E8" s="56">
        <v>8.0529318206351643</v>
      </c>
      <c r="F8" s="33">
        <v>8.0025259999999996</v>
      </c>
      <c r="G8" s="28">
        <f t="shared" si="2"/>
        <v>5.0405820635164744E-2</v>
      </c>
      <c r="H8" s="28">
        <f t="shared" si="3"/>
        <v>2.5407467539043998E-3</v>
      </c>
      <c r="I8" s="38"/>
      <c r="J8" s="33" t="s">
        <v>147</v>
      </c>
      <c r="K8" s="33">
        <v>6</v>
      </c>
      <c r="L8" s="33">
        <v>6</v>
      </c>
      <c r="M8" s="33">
        <v>6</v>
      </c>
      <c r="N8" s="33">
        <v>5</v>
      </c>
      <c r="O8" s="33">
        <v>2</v>
      </c>
      <c r="P8" s="19">
        <v>2</v>
      </c>
      <c r="Q8" s="32">
        <v>14.8</v>
      </c>
      <c r="R8" s="32">
        <v>26.3</v>
      </c>
      <c r="S8" s="32">
        <v>38.799999999999997</v>
      </c>
      <c r="T8" s="33">
        <v>0.45</v>
      </c>
      <c r="U8" s="33">
        <v>3</v>
      </c>
      <c r="V8" s="33">
        <v>5</v>
      </c>
      <c r="W8" s="33">
        <v>8</v>
      </c>
      <c r="X8" s="41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</row>
    <row r="9" spans="1:42" s="65" customFormat="1" x14ac:dyDescent="0.25">
      <c r="A9" s="56">
        <v>18.761097124739003</v>
      </c>
      <c r="B9" s="33">
        <v>22.872240000000001</v>
      </c>
      <c r="C9" s="28">
        <f t="shared" si="0"/>
        <v>-4.1111428752609989</v>
      </c>
      <c r="D9" s="28">
        <f t="shared" si="1"/>
        <v>16.901495740809274</v>
      </c>
      <c r="E9" s="56">
        <v>8.102938289222827</v>
      </c>
      <c r="F9" s="33">
        <v>8.0025259999999996</v>
      </c>
      <c r="G9" s="28">
        <f t="shared" si="2"/>
        <v>0.10041228922282741</v>
      </c>
      <c r="H9" s="28">
        <f t="shared" si="3"/>
        <v>1.0082627826968742E-2</v>
      </c>
      <c r="I9" s="38"/>
      <c r="J9" s="33" t="s">
        <v>147</v>
      </c>
      <c r="K9" s="33">
        <v>6</v>
      </c>
      <c r="L9" s="33">
        <v>6</v>
      </c>
      <c r="M9" s="33">
        <v>6</v>
      </c>
      <c r="N9" s="33">
        <v>6</v>
      </c>
      <c r="O9" s="33">
        <v>4</v>
      </c>
      <c r="P9" s="19">
        <v>2</v>
      </c>
      <c r="Q9" s="32">
        <v>14.8</v>
      </c>
      <c r="R9" s="32">
        <v>26.3</v>
      </c>
      <c r="S9" s="32">
        <v>38.799999999999997</v>
      </c>
      <c r="T9" s="33">
        <v>0.45</v>
      </c>
      <c r="U9" s="33">
        <v>3</v>
      </c>
      <c r="V9" s="33">
        <v>5</v>
      </c>
      <c r="W9" s="33">
        <v>8</v>
      </c>
      <c r="X9" s="41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</row>
    <row r="10" spans="1:42" x14ac:dyDescent="0.25">
      <c r="A10" s="56">
        <f>SUM(A1:A9)/9</f>
        <v>22.872240351437998</v>
      </c>
      <c r="E10" s="56">
        <f>SUM(E1:E9)/9</f>
        <v>8.0025261181559344</v>
      </c>
    </row>
    <row r="12" spans="1:42" x14ac:dyDescent="0.25">
      <c r="D12" s="21" t="s">
        <v>152</v>
      </c>
      <c r="H12" s="21" t="s">
        <v>151</v>
      </c>
    </row>
    <row r="13" spans="1:42" x14ac:dyDescent="0.25">
      <c r="B13" s="21" t="s">
        <v>160</v>
      </c>
      <c r="D13" s="28">
        <f>SUM(D1:D9)/9</f>
        <v>12.633309576051548</v>
      </c>
      <c r="H13" s="28">
        <f>SUM(H1:H9)/9</f>
        <v>3.3079128473278686E-3</v>
      </c>
    </row>
    <row r="15" spans="1:42" x14ac:dyDescent="0.25">
      <c r="C15" s="58"/>
      <c r="D15" s="58" t="s">
        <v>152</v>
      </c>
      <c r="E15" s="58"/>
      <c r="F15" s="58"/>
      <c r="G15" s="58"/>
      <c r="H15" s="58" t="s">
        <v>151</v>
      </c>
      <c r="I15" s="58"/>
    </row>
    <row r="16" spans="1:42" x14ac:dyDescent="0.25">
      <c r="A16" s="21"/>
      <c r="C16" s="58"/>
      <c r="D16" s="58">
        <v>14.831263</v>
      </c>
      <c r="E16" s="58"/>
      <c r="F16" s="58"/>
      <c r="G16" s="58"/>
      <c r="H16" s="58">
        <v>4.9500999999999998E-3</v>
      </c>
      <c r="I16" s="58"/>
    </row>
    <row r="17" spans="1:36" x14ac:dyDescent="0.25">
      <c r="A17" s="21"/>
      <c r="C17" s="58"/>
      <c r="D17" s="58" t="s">
        <v>153</v>
      </c>
      <c r="E17" s="58"/>
      <c r="F17" s="58"/>
      <c r="G17" s="58"/>
      <c r="H17" s="58" t="s">
        <v>154</v>
      </c>
      <c r="I17" s="58"/>
    </row>
    <row r="18" spans="1:36" x14ac:dyDescent="0.25">
      <c r="A18" s="21"/>
      <c r="C18" s="58"/>
      <c r="D18" s="58">
        <f>D16/53.22252</f>
        <v>0.2786651778232222</v>
      </c>
      <c r="E18" s="58"/>
      <c r="F18" s="58"/>
      <c r="G18" s="58"/>
      <c r="H18" s="58">
        <f>H16/0.189455</f>
        <v>2.6128104299173945E-2</v>
      </c>
      <c r="I18" s="58"/>
    </row>
    <row r="19" spans="1:36" x14ac:dyDescent="0.25">
      <c r="B19" s="56"/>
      <c r="C19" s="56"/>
      <c r="D19" s="56"/>
      <c r="F19" s="56"/>
      <c r="G19" s="56"/>
      <c r="H19" s="56"/>
    </row>
    <row r="21" spans="1:36" s="65" customFormat="1" x14ac:dyDescent="0.25">
      <c r="A21" s="33">
        <v>23.083645561532133</v>
      </c>
      <c r="B21" s="65">
        <v>21.447379999999999</v>
      </c>
      <c r="C21" s="28">
        <f t="shared" ref="C21:C23" si="4">(A21-B21)</f>
        <v>1.6362655615321344</v>
      </c>
      <c r="D21" s="28">
        <f t="shared" ref="D21:D23" si="5">C21^2</f>
        <v>2.677364987856071</v>
      </c>
      <c r="E21" s="33">
        <v>7.8839163986418397</v>
      </c>
      <c r="F21" s="65">
        <v>7.9687109999999999</v>
      </c>
      <c r="G21" s="28">
        <f t="shared" ref="G21:G23" si="6">(E21-F21)</f>
        <v>-8.4794601358160193E-2</v>
      </c>
      <c r="H21" s="28">
        <f t="shared" ref="H21:H23" si="7">G21^2</f>
        <v>7.1901244194893027E-3</v>
      </c>
      <c r="I21" s="38"/>
      <c r="J21" s="33" t="s">
        <v>147</v>
      </c>
      <c r="K21" s="33">
        <v>6</v>
      </c>
      <c r="L21" s="33">
        <v>6</v>
      </c>
      <c r="M21" s="33">
        <v>6</v>
      </c>
      <c r="N21" s="33">
        <v>1</v>
      </c>
      <c r="O21" s="33">
        <v>1</v>
      </c>
      <c r="P21" s="19">
        <v>1</v>
      </c>
      <c r="Q21" s="32">
        <v>14.8</v>
      </c>
      <c r="R21" s="32">
        <v>26.3</v>
      </c>
      <c r="S21" s="32">
        <v>38.799999999999997</v>
      </c>
      <c r="T21" s="33">
        <v>0.45</v>
      </c>
      <c r="U21" s="33">
        <v>3</v>
      </c>
      <c r="V21" s="33">
        <v>5</v>
      </c>
      <c r="W21" s="33">
        <v>8</v>
      </c>
      <c r="X21" s="41"/>
      <c r="Y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</row>
    <row r="22" spans="1:36" s="65" customFormat="1" x14ac:dyDescent="0.25">
      <c r="A22" s="33">
        <v>20.668764607527972</v>
      </c>
      <c r="B22" s="65">
        <v>21.447379999999999</v>
      </c>
      <c r="C22" s="28">
        <f t="shared" si="4"/>
        <v>-0.77861539247202671</v>
      </c>
      <c r="D22" s="28">
        <f t="shared" si="5"/>
        <v>0.60624192939436816</v>
      </c>
      <c r="E22" s="33">
        <v>7.9822880655107253</v>
      </c>
      <c r="F22" s="65">
        <v>7.9687109999999999</v>
      </c>
      <c r="G22" s="28">
        <f t="shared" si="6"/>
        <v>1.3577065510725461E-2</v>
      </c>
      <c r="H22" s="28">
        <f t="shared" si="7"/>
        <v>1.8433670788253084E-4</v>
      </c>
      <c r="I22" s="38"/>
      <c r="J22" s="33" t="s">
        <v>147</v>
      </c>
      <c r="K22" s="33">
        <v>6</v>
      </c>
      <c r="L22" s="33">
        <v>6</v>
      </c>
      <c r="M22" s="33">
        <v>6</v>
      </c>
      <c r="N22" s="33">
        <v>3</v>
      </c>
      <c r="O22" s="33">
        <v>2</v>
      </c>
      <c r="P22" s="19">
        <v>1</v>
      </c>
      <c r="Q22" s="32">
        <v>14.8</v>
      </c>
      <c r="R22" s="32">
        <v>26.3</v>
      </c>
      <c r="S22" s="32">
        <v>38.799999999999997</v>
      </c>
      <c r="T22" s="33">
        <v>0.45</v>
      </c>
      <c r="U22" s="33">
        <v>3</v>
      </c>
      <c r="V22" s="33">
        <v>5</v>
      </c>
      <c r="W22" s="33">
        <v>8</v>
      </c>
      <c r="X22" s="41"/>
      <c r="Y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</row>
    <row r="23" spans="1:36" s="65" customFormat="1" x14ac:dyDescent="0.25">
      <c r="A23" s="33">
        <v>20.589719571382105</v>
      </c>
      <c r="B23" s="65">
        <v>21.447379999999999</v>
      </c>
      <c r="C23" s="28">
        <f t="shared" si="4"/>
        <v>-0.85766042861789415</v>
      </c>
      <c r="D23" s="28">
        <f t="shared" si="5"/>
        <v>0.73558141081702988</v>
      </c>
      <c r="E23" s="33">
        <v>8.0399272527787939</v>
      </c>
      <c r="F23" s="65">
        <v>7.9687109999999999</v>
      </c>
      <c r="G23" s="28">
        <f t="shared" si="6"/>
        <v>7.1216252778794065E-2</v>
      </c>
      <c r="H23" s="28">
        <f t="shared" si="7"/>
        <v>5.0717546598530935E-3</v>
      </c>
      <c r="I23" s="38"/>
      <c r="J23" s="33" t="s">
        <v>147</v>
      </c>
      <c r="K23" s="33">
        <v>6</v>
      </c>
      <c r="L23" s="33">
        <v>6</v>
      </c>
      <c r="M23" s="33">
        <v>6</v>
      </c>
      <c r="N23" s="33">
        <v>5</v>
      </c>
      <c r="O23" s="33">
        <v>3</v>
      </c>
      <c r="P23" s="19">
        <v>1</v>
      </c>
      <c r="Q23" s="32">
        <v>14.8</v>
      </c>
      <c r="R23" s="32">
        <v>26.3</v>
      </c>
      <c r="S23" s="32">
        <v>38.799999999999997</v>
      </c>
      <c r="T23" s="33">
        <v>0.45</v>
      </c>
      <c r="U23" s="33">
        <v>3</v>
      </c>
      <c r="V23" s="33">
        <v>5</v>
      </c>
      <c r="W23" s="33">
        <v>8</v>
      </c>
      <c r="X23" s="41"/>
      <c r="Y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</row>
    <row r="24" spans="1:36" x14ac:dyDescent="0.25">
      <c r="A24" s="56">
        <f>SUM(A21:A23)/3</f>
        <v>21.447376580147402</v>
      </c>
      <c r="E24" s="56">
        <f>SUM(E21:E23)/3</f>
        <v>7.968710572310453</v>
      </c>
    </row>
    <row r="26" spans="1:36" x14ac:dyDescent="0.25">
      <c r="D26" s="21" t="s">
        <v>152</v>
      </c>
      <c r="H26" s="21" t="s">
        <v>151</v>
      </c>
    </row>
    <row r="27" spans="1:36" x14ac:dyDescent="0.25">
      <c r="D27" s="56">
        <f>SUM(D21:D23)/3</f>
        <v>1.3397294426891564</v>
      </c>
      <c r="H27" s="56">
        <f>SUM(H21:H23)/3</f>
        <v>4.1487385957416426E-3</v>
      </c>
    </row>
    <row r="38" spans="1:36" s="65" customFormat="1" x14ac:dyDescent="0.25">
      <c r="A38" s="33">
        <v>31.893550143601029</v>
      </c>
      <c r="B38" s="65">
        <v>29.338519999999999</v>
      </c>
      <c r="C38" s="28">
        <f t="shared" ref="C38:C41" si="8">(A38-B38)</f>
        <v>2.5550301436010301</v>
      </c>
      <c r="D38" s="28">
        <f t="shared" ref="D38:D41" si="9">C38^2</f>
        <v>6.5281790347099005</v>
      </c>
      <c r="E38" s="33">
        <v>7.9479635262375394</v>
      </c>
      <c r="F38" s="65">
        <v>7.9714419999999997</v>
      </c>
      <c r="G38" s="28">
        <f t="shared" ref="G38:G41" si="10">(E38-F38)</f>
        <v>-2.3478473762460261E-2</v>
      </c>
      <c r="H38" s="28">
        <f t="shared" ref="H38:H41" si="11">G38^2</f>
        <v>5.512387302145349E-4</v>
      </c>
      <c r="I38" s="38"/>
      <c r="J38" s="33" t="s">
        <v>147</v>
      </c>
      <c r="K38" s="33">
        <v>6</v>
      </c>
      <c r="L38" s="33">
        <v>6</v>
      </c>
      <c r="M38" s="33">
        <v>6</v>
      </c>
      <c r="N38" s="33">
        <v>1</v>
      </c>
      <c r="O38" s="33">
        <v>2</v>
      </c>
      <c r="P38" s="19">
        <v>3</v>
      </c>
      <c r="Q38" s="32">
        <v>14.8</v>
      </c>
      <c r="R38" s="32">
        <v>26.3</v>
      </c>
      <c r="S38" s="32">
        <v>38.799999999999997</v>
      </c>
      <c r="T38" s="33">
        <v>0.45</v>
      </c>
      <c r="U38" s="33">
        <v>3</v>
      </c>
      <c r="V38" s="33">
        <v>5</v>
      </c>
      <c r="W38" s="33">
        <v>8</v>
      </c>
      <c r="X38" s="41"/>
      <c r="Y38" s="56"/>
      <c r="AB38" s="56"/>
      <c r="AC38" s="56"/>
      <c r="AD38" s="56"/>
      <c r="AE38" s="56"/>
      <c r="AF38" s="56"/>
      <c r="AG38" s="56"/>
      <c r="AH38" s="56"/>
      <c r="AI38" s="56"/>
      <c r="AJ38" s="56"/>
    </row>
    <row r="39" spans="1:36" s="65" customFormat="1" x14ac:dyDescent="0.25">
      <c r="A39" s="33">
        <v>26.396535462625874</v>
      </c>
      <c r="B39" s="65">
        <v>29.338519999999999</v>
      </c>
      <c r="C39" s="28">
        <f t="shared" si="8"/>
        <v>-2.9419845373741254</v>
      </c>
      <c r="D39" s="28">
        <f t="shared" si="9"/>
        <v>8.6552730181484456</v>
      </c>
      <c r="E39" s="33">
        <v>7.9981632932457476</v>
      </c>
      <c r="F39" s="65">
        <v>7.9714419999999997</v>
      </c>
      <c r="G39" s="28">
        <f t="shared" si="10"/>
        <v>2.6721293245747901E-2</v>
      </c>
      <c r="H39" s="28">
        <f t="shared" si="11"/>
        <v>7.1402751272525245E-4</v>
      </c>
      <c r="I39" s="38"/>
      <c r="J39" s="33" t="s">
        <v>147</v>
      </c>
      <c r="K39" s="33">
        <v>6</v>
      </c>
      <c r="L39" s="33">
        <v>6</v>
      </c>
      <c r="M39" s="33">
        <v>6</v>
      </c>
      <c r="N39" s="33">
        <v>3</v>
      </c>
      <c r="O39" s="33">
        <v>3</v>
      </c>
      <c r="P39" s="19">
        <v>3</v>
      </c>
      <c r="Q39" s="32">
        <v>14.8</v>
      </c>
      <c r="R39" s="32">
        <v>26.3</v>
      </c>
      <c r="S39" s="32">
        <v>38.799999999999997</v>
      </c>
      <c r="T39" s="33">
        <v>0.45</v>
      </c>
      <c r="U39" s="33">
        <v>3</v>
      </c>
      <c r="V39" s="33">
        <v>5</v>
      </c>
      <c r="W39" s="33">
        <v>8</v>
      </c>
      <c r="X39" s="41"/>
      <c r="Y39" s="56"/>
      <c r="AB39" s="56"/>
      <c r="AC39" s="56"/>
      <c r="AD39" s="56"/>
      <c r="AE39" s="56"/>
      <c r="AF39" s="56"/>
      <c r="AG39" s="56"/>
      <c r="AH39" s="56"/>
      <c r="AI39" s="56"/>
      <c r="AJ39" s="56"/>
    </row>
    <row r="40" spans="1:36" s="65" customFormat="1" x14ac:dyDescent="0.25">
      <c r="A40" s="33">
        <v>35.17949698288129</v>
      </c>
      <c r="B40" s="65">
        <v>29.338519999999999</v>
      </c>
      <c r="C40" s="28">
        <f t="shared" si="8"/>
        <v>5.8409769828812905</v>
      </c>
      <c r="D40" s="28">
        <f t="shared" si="9"/>
        <v>34.117012114549027</v>
      </c>
      <c r="E40" s="33">
        <v>7.8925219841657732</v>
      </c>
      <c r="F40" s="65">
        <v>7.9714419999999997</v>
      </c>
      <c r="G40" s="28">
        <f t="shared" si="10"/>
        <v>-7.8920015834226476E-2</v>
      </c>
      <c r="H40" s="28">
        <f t="shared" si="11"/>
        <v>6.2283688992745573E-3</v>
      </c>
      <c r="I40" s="38"/>
      <c r="J40" s="33" t="s">
        <v>147</v>
      </c>
      <c r="K40" s="33">
        <v>6</v>
      </c>
      <c r="L40" s="33">
        <v>6</v>
      </c>
      <c r="M40" s="33">
        <v>6</v>
      </c>
      <c r="N40" s="33">
        <v>5</v>
      </c>
      <c r="O40" s="33">
        <v>0</v>
      </c>
      <c r="P40" s="19">
        <v>3</v>
      </c>
      <c r="Q40" s="32">
        <v>14.8</v>
      </c>
      <c r="R40" s="32">
        <v>26.3</v>
      </c>
      <c r="S40" s="32">
        <v>38.799999999999997</v>
      </c>
      <c r="T40" s="33">
        <v>0.45</v>
      </c>
      <c r="U40" s="33">
        <v>3</v>
      </c>
      <c r="V40" s="33">
        <v>5</v>
      </c>
      <c r="W40" s="33">
        <v>8</v>
      </c>
      <c r="X40" s="41"/>
      <c r="Y40" s="56"/>
      <c r="AB40" s="56"/>
      <c r="AC40" s="56"/>
      <c r="AD40" s="56"/>
      <c r="AE40" s="56"/>
      <c r="AF40" s="56"/>
      <c r="AG40" s="56"/>
      <c r="AH40" s="56"/>
      <c r="AI40" s="56"/>
      <c r="AJ40" s="56"/>
    </row>
    <row r="41" spans="1:36" s="65" customFormat="1" x14ac:dyDescent="0.25">
      <c r="A41" s="33">
        <v>23.884482100769048</v>
      </c>
      <c r="B41" s="65">
        <v>29.338519999999999</v>
      </c>
      <c r="C41" s="28">
        <f t="shared" si="8"/>
        <v>-5.4540378992309506</v>
      </c>
      <c r="D41" s="28">
        <f t="shared" si="9"/>
        <v>29.746529406247561</v>
      </c>
      <c r="E41" s="33">
        <v>8.0471185908080614</v>
      </c>
      <c r="F41" s="65">
        <v>7.9714419999999997</v>
      </c>
      <c r="G41" s="28">
        <f t="shared" si="10"/>
        <v>7.5676590808061661E-2</v>
      </c>
      <c r="H41" s="28">
        <f t="shared" si="11"/>
        <v>5.7269463963308025E-3</v>
      </c>
      <c r="I41" s="38"/>
      <c r="J41" s="33" t="s">
        <v>147</v>
      </c>
      <c r="K41" s="33">
        <v>6</v>
      </c>
      <c r="L41" s="33">
        <v>6</v>
      </c>
      <c r="M41" s="33">
        <v>6</v>
      </c>
      <c r="N41" s="33">
        <v>6</v>
      </c>
      <c r="O41" s="33">
        <v>3</v>
      </c>
      <c r="P41" s="19">
        <v>3</v>
      </c>
      <c r="Q41" s="32">
        <v>14.8</v>
      </c>
      <c r="R41" s="32">
        <v>26.3</v>
      </c>
      <c r="S41" s="32">
        <v>38.799999999999997</v>
      </c>
      <c r="T41" s="33">
        <v>0.45</v>
      </c>
      <c r="U41" s="33">
        <v>3</v>
      </c>
      <c r="V41" s="33">
        <v>5</v>
      </c>
      <c r="W41" s="33">
        <v>8</v>
      </c>
      <c r="X41" s="41"/>
      <c r="Y41" s="56"/>
      <c r="AB41" s="56"/>
      <c r="AC41" s="56"/>
      <c r="AD41" s="56"/>
      <c r="AE41" s="56"/>
      <c r="AF41" s="56"/>
      <c r="AG41" s="56"/>
      <c r="AH41" s="56"/>
      <c r="AI41" s="56"/>
      <c r="AJ41" s="56"/>
    </row>
    <row r="42" spans="1:36" x14ac:dyDescent="0.25">
      <c r="A42" s="56">
        <f>SUM(A38:A41)/4</f>
        <v>29.338516172469312</v>
      </c>
      <c r="E42" s="56">
        <f>SUM(E38:E41)/4</f>
        <v>7.9714418486142797</v>
      </c>
    </row>
    <row r="44" spans="1:36" x14ac:dyDescent="0.25">
      <c r="D44" s="21" t="s">
        <v>152</v>
      </c>
      <c r="H44" s="21" t="s">
        <v>151</v>
      </c>
    </row>
    <row r="45" spans="1:36" x14ac:dyDescent="0.25">
      <c r="D45" s="28">
        <f>SUM(D38:D41)/4</f>
        <v>19.761748393413733</v>
      </c>
      <c r="H45" s="28">
        <f>SUM(H38:H41)/4</f>
        <v>3.305145384636287E-3</v>
      </c>
    </row>
    <row r="49" spans="1:36" s="65" customFormat="1" x14ac:dyDescent="0.25">
      <c r="A49" s="33">
        <v>42.776824846831182</v>
      </c>
      <c r="B49" s="65">
        <v>34.836669999999998</v>
      </c>
      <c r="C49" s="28">
        <f t="shared" ref="C49:C53" si="12">(A49-B49)</f>
        <v>7.9401548468311844</v>
      </c>
      <c r="D49" s="28">
        <f t="shared" ref="D49:D53" si="13">C49^2</f>
        <v>63.04605899165675</v>
      </c>
      <c r="E49" s="33">
        <v>7.7658150540142143</v>
      </c>
      <c r="F49" s="65">
        <v>7.9221019999999998</v>
      </c>
      <c r="G49" s="28">
        <f t="shared" ref="G49:G53" si="14">(E49-F49)</f>
        <v>-0.15628694598578541</v>
      </c>
      <c r="H49" s="28">
        <f t="shared" ref="H49:H53" si="15">G49^2</f>
        <v>2.4425609485563805E-2</v>
      </c>
      <c r="I49" s="38"/>
      <c r="J49" s="33" t="s">
        <v>147</v>
      </c>
      <c r="K49" s="33">
        <v>6</v>
      </c>
      <c r="L49" s="33">
        <v>6</v>
      </c>
      <c r="M49" s="33">
        <v>6</v>
      </c>
      <c r="N49" s="33">
        <v>2</v>
      </c>
      <c r="O49" s="33">
        <v>0</v>
      </c>
      <c r="P49" s="19">
        <v>4</v>
      </c>
      <c r="Q49" s="32">
        <v>14.8</v>
      </c>
      <c r="R49" s="32">
        <v>26.3</v>
      </c>
      <c r="S49" s="32">
        <v>38.799999999999997</v>
      </c>
      <c r="T49" s="33">
        <v>0.45</v>
      </c>
      <c r="U49" s="33">
        <v>3</v>
      </c>
      <c r="V49" s="33">
        <v>5</v>
      </c>
      <c r="W49" s="33">
        <v>8</v>
      </c>
      <c r="X49" s="41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</row>
    <row r="50" spans="1:36" s="65" customFormat="1" x14ac:dyDescent="0.25">
      <c r="A50" s="33">
        <v>30.127483815325629</v>
      </c>
      <c r="B50" s="65">
        <v>34.836669999999998</v>
      </c>
      <c r="C50" s="28">
        <f t="shared" si="12"/>
        <v>-4.709186184674369</v>
      </c>
      <c r="D50" s="28">
        <f t="shared" si="13"/>
        <v>22.176434521927941</v>
      </c>
      <c r="E50" s="33">
        <v>8.0000356828539534</v>
      </c>
      <c r="F50" s="65">
        <v>7.9221019999999998</v>
      </c>
      <c r="G50" s="28">
        <f t="shared" si="14"/>
        <v>7.7933682853953634E-2</v>
      </c>
      <c r="H50" s="28">
        <f t="shared" si="15"/>
        <v>6.0736589231806266E-3</v>
      </c>
      <c r="I50" s="38"/>
      <c r="J50" s="33" t="s">
        <v>147</v>
      </c>
      <c r="K50" s="33">
        <v>6</v>
      </c>
      <c r="L50" s="33">
        <v>6</v>
      </c>
      <c r="M50" s="33">
        <v>6</v>
      </c>
      <c r="N50" s="33">
        <v>2</v>
      </c>
      <c r="O50" s="33">
        <v>3</v>
      </c>
      <c r="P50" s="19">
        <v>4</v>
      </c>
      <c r="Q50" s="32">
        <v>14.8</v>
      </c>
      <c r="R50" s="32">
        <v>26.3</v>
      </c>
      <c r="S50" s="32">
        <v>38.799999999999997</v>
      </c>
      <c r="T50" s="33">
        <v>0.45</v>
      </c>
      <c r="U50" s="33">
        <v>3</v>
      </c>
      <c r="V50" s="33">
        <v>5</v>
      </c>
      <c r="W50" s="33">
        <v>8</v>
      </c>
      <c r="X50" s="41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</row>
    <row r="51" spans="1:36" s="65" customFormat="1" x14ac:dyDescent="0.25">
      <c r="A51" s="33">
        <v>30.143388836639641</v>
      </c>
      <c r="B51" s="65">
        <v>34.836669999999998</v>
      </c>
      <c r="C51" s="28">
        <f t="shared" si="12"/>
        <v>-4.6932811633603571</v>
      </c>
      <c r="D51" s="28">
        <f t="shared" si="13"/>
        <v>22.026888078353146</v>
      </c>
      <c r="E51" s="33">
        <v>8.0061362627594157</v>
      </c>
      <c r="F51" s="65">
        <v>7.9221019999999998</v>
      </c>
      <c r="G51" s="28">
        <f t="shared" si="14"/>
        <v>8.4034262759415945E-2</v>
      </c>
      <c r="H51" s="28">
        <f t="shared" si="15"/>
        <v>7.0617573175185619E-3</v>
      </c>
      <c r="I51" s="38"/>
      <c r="J51" s="33" t="s">
        <v>147</v>
      </c>
      <c r="K51" s="33">
        <v>6</v>
      </c>
      <c r="L51" s="33">
        <v>6</v>
      </c>
      <c r="M51" s="33">
        <v>6</v>
      </c>
      <c r="N51" s="33">
        <v>4</v>
      </c>
      <c r="O51" s="33">
        <v>4</v>
      </c>
      <c r="P51" s="19">
        <v>4</v>
      </c>
      <c r="Q51" s="32">
        <v>14.8</v>
      </c>
      <c r="R51" s="32">
        <v>26.3</v>
      </c>
      <c r="S51" s="32">
        <v>38.799999999999997</v>
      </c>
      <c r="T51" s="33">
        <v>0.45</v>
      </c>
      <c r="U51" s="33">
        <v>3</v>
      </c>
      <c r="V51" s="33">
        <v>5</v>
      </c>
      <c r="W51" s="33">
        <v>8</v>
      </c>
      <c r="X51" s="41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</row>
    <row r="52" spans="1:36" s="65" customFormat="1" x14ac:dyDescent="0.25">
      <c r="A52" s="33">
        <v>38.700930112495904</v>
      </c>
      <c r="B52" s="65">
        <v>34.836669999999998</v>
      </c>
      <c r="C52" s="28">
        <f t="shared" si="12"/>
        <v>3.8642601124959057</v>
      </c>
      <c r="D52" s="28">
        <f t="shared" si="13"/>
        <v>14.932506217026869</v>
      </c>
      <c r="E52" s="33">
        <v>7.8575512051692451</v>
      </c>
      <c r="F52" s="65">
        <v>7.9221019999999998</v>
      </c>
      <c r="G52" s="28">
        <f t="shared" si="14"/>
        <v>-6.4550794830754654E-2</v>
      </c>
      <c r="H52" s="28">
        <f t="shared" si="15"/>
        <v>4.1668051132821814E-3</v>
      </c>
      <c r="I52" s="38"/>
      <c r="J52" s="33" t="s">
        <v>147</v>
      </c>
      <c r="K52" s="33">
        <v>6</v>
      </c>
      <c r="L52" s="33">
        <v>6</v>
      </c>
      <c r="M52" s="33">
        <v>6</v>
      </c>
      <c r="N52" s="33">
        <v>6</v>
      </c>
      <c r="O52" s="33">
        <v>0</v>
      </c>
      <c r="P52" s="19">
        <v>4</v>
      </c>
      <c r="Q52" s="32">
        <v>14.8</v>
      </c>
      <c r="R52" s="32">
        <v>26.3</v>
      </c>
      <c r="S52" s="32">
        <v>38.799999999999997</v>
      </c>
      <c r="T52" s="33">
        <v>0.45</v>
      </c>
      <c r="U52" s="33">
        <v>3</v>
      </c>
      <c r="V52" s="33">
        <v>5</v>
      </c>
      <c r="W52" s="33">
        <v>8</v>
      </c>
      <c r="X52" s="41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</row>
    <row r="53" spans="1:36" s="65" customFormat="1" x14ac:dyDescent="0.25">
      <c r="A53" s="33">
        <v>32.434702792807954</v>
      </c>
      <c r="B53" s="65">
        <v>34.836669999999998</v>
      </c>
      <c r="C53" s="28">
        <f t="shared" si="12"/>
        <v>-2.4019672071920439</v>
      </c>
      <c r="D53" s="28">
        <f t="shared" si="13"/>
        <v>5.7694464644259469</v>
      </c>
      <c r="E53" s="33">
        <v>7.9809721743652187</v>
      </c>
      <c r="F53" s="65">
        <v>7.9221019999999998</v>
      </c>
      <c r="G53" s="28">
        <f t="shared" si="14"/>
        <v>5.8870174365218908E-2</v>
      </c>
      <c r="H53" s="28">
        <f t="shared" si="15"/>
        <v>3.4656974297912774E-3</v>
      </c>
      <c r="I53" s="38"/>
      <c r="J53" s="33" t="s">
        <v>147</v>
      </c>
      <c r="K53" s="33">
        <v>6</v>
      </c>
      <c r="L53" s="33">
        <v>6</v>
      </c>
      <c r="M53" s="33">
        <v>6</v>
      </c>
      <c r="N53" s="33">
        <v>6</v>
      </c>
      <c r="O53" s="33">
        <v>2</v>
      </c>
      <c r="P53" s="19">
        <v>4</v>
      </c>
      <c r="Q53" s="32">
        <v>14.8</v>
      </c>
      <c r="R53" s="32">
        <v>26.3</v>
      </c>
      <c r="S53" s="32">
        <v>38.799999999999997</v>
      </c>
      <c r="T53" s="33">
        <v>0.45</v>
      </c>
      <c r="U53" s="33">
        <v>3</v>
      </c>
      <c r="V53" s="33">
        <v>5</v>
      </c>
      <c r="W53" s="33">
        <v>8</v>
      </c>
      <c r="X53" s="41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</row>
    <row r="54" spans="1:36" x14ac:dyDescent="0.25">
      <c r="A54" s="56">
        <f>SUM(A49:A53)/5</f>
        <v>34.836666080820066</v>
      </c>
      <c r="E54" s="56">
        <f>SUM(E49:E53)/5</f>
        <v>7.9221020758324086</v>
      </c>
    </row>
    <row r="56" spans="1:36" x14ac:dyDescent="0.25">
      <c r="D56" s="21" t="s">
        <v>152</v>
      </c>
      <c r="H56" s="21" t="s">
        <v>151</v>
      </c>
    </row>
    <row r="57" spans="1:36" x14ac:dyDescent="0.25">
      <c r="D57" s="28">
        <f>SUM(D49:D53)/5</f>
        <v>25.590266854678127</v>
      </c>
      <c r="H57" s="28">
        <f>SUM(H49:H53)/5</f>
        <v>9.0387056538672912E-3</v>
      </c>
    </row>
  </sheetData>
  <sortState ref="A1:X30">
    <sortCondition ref="P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3"/>
  <sheetViews>
    <sheetView workbookViewId="0">
      <selection activeCell="D72" activeCellId="3" sqref="D11 D30 D51 D72"/>
    </sheetView>
  </sheetViews>
  <sheetFormatPr defaultRowHeight="15" x14ac:dyDescent="0.25"/>
  <cols>
    <col min="1" max="16" width="9.140625" style="21"/>
    <col min="17" max="17" width="9.140625" style="19"/>
    <col min="18" max="16384" width="9.140625" style="21"/>
  </cols>
  <sheetData>
    <row r="1" spans="1:42" s="65" customFormat="1" x14ac:dyDescent="0.25">
      <c r="A1" s="36">
        <v>33.015465937561189</v>
      </c>
      <c r="B1" s="36">
        <v>33.142580000000002</v>
      </c>
      <c r="C1" s="28">
        <f t="shared" ref="C1:C7" si="0">(A1-B1)</f>
        <v>-0.12711406243881385</v>
      </c>
      <c r="D1" s="28">
        <f t="shared" ref="D1:D7" si="1">C1^2</f>
        <v>1.6157984869698664E-2</v>
      </c>
      <c r="E1" s="36">
        <v>7.2767561324918431</v>
      </c>
      <c r="F1" s="36">
        <v>7.6898809999999997</v>
      </c>
      <c r="G1" s="28">
        <f t="shared" ref="G1:G7" si="2">(E1-F1)</f>
        <v>-0.41312486750815669</v>
      </c>
      <c r="H1" s="28">
        <f t="shared" ref="H1:H7" si="3">G1^2</f>
        <v>0.17067215615363202</v>
      </c>
      <c r="I1" s="38"/>
      <c r="J1" s="36" t="s">
        <v>148</v>
      </c>
      <c r="K1" s="36">
        <v>6</v>
      </c>
      <c r="L1" s="36">
        <v>6</v>
      </c>
      <c r="M1" s="36">
        <v>6</v>
      </c>
      <c r="N1" s="36">
        <v>0</v>
      </c>
      <c r="O1" s="36">
        <v>1.9</v>
      </c>
      <c r="P1" s="36">
        <v>2.1</v>
      </c>
      <c r="Q1" s="19">
        <v>12.8</v>
      </c>
      <c r="R1" s="36">
        <v>26.3</v>
      </c>
      <c r="S1" s="36">
        <v>40.799999999999997</v>
      </c>
      <c r="T1" s="36">
        <v>0.45</v>
      </c>
      <c r="U1" s="36">
        <v>3</v>
      </c>
      <c r="V1" s="36">
        <v>5</v>
      </c>
      <c r="W1" s="36">
        <v>8</v>
      </c>
      <c r="X1" s="41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</row>
    <row r="2" spans="1:42" s="65" customFormat="1" x14ac:dyDescent="0.25">
      <c r="A2" s="36">
        <v>27.835599072598544</v>
      </c>
      <c r="B2" s="36">
        <v>33.142580000000002</v>
      </c>
      <c r="C2" s="28">
        <f t="shared" si="0"/>
        <v>-5.3069809274014581</v>
      </c>
      <c r="D2" s="28">
        <f t="shared" si="1"/>
        <v>28.164046563802842</v>
      </c>
      <c r="E2" s="36">
        <v>7.9372342255054562</v>
      </c>
      <c r="F2" s="36">
        <v>7.6898809999999997</v>
      </c>
      <c r="G2" s="28">
        <f t="shared" si="2"/>
        <v>0.24735322550545646</v>
      </c>
      <c r="H2" s="28">
        <f t="shared" si="3"/>
        <v>6.1183618167953195E-2</v>
      </c>
      <c r="I2" s="38"/>
      <c r="J2" s="36" t="s">
        <v>148</v>
      </c>
      <c r="K2" s="36">
        <v>6</v>
      </c>
      <c r="L2" s="36">
        <v>6</v>
      </c>
      <c r="M2" s="36">
        <v>6</v>
      </c>
      <c r="N2" s="36">
        <v>0</v>
      </c>
      <c r="O2" s="36">
        <v>1.9</v>
      </c>
      <c r="P2" s="36">
        <v>2.1</v>
      </c>
      <c r="Q2" s="19">
        <v>12.8</v>
      </c>
      <c r="R2" s="36">
        <v>27.3</v>
      </c>
      <c r="S2" s="36">
        <v>38.799999999999997</v>
      </c>
      <c r="T2" s="36">
        <v>0.45</v>
      </c>
      <c r="U2" s="36">
        <v>3</v>
      </c>
      <c r="V2" s="36">
        <v>5</v>
      </c>
      <c r="W2" s="36">
        <v>8</v>
      </c>
      <c r="X2" s="41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</row>
    <row r="3" spans="1:42" s="65" customFormat="1" x14ac:dyDescent="0.25">
      <c r="A3" s="36">
        <v>37.76546851952579</v>
      </c>
      <c r="B3" s="36">
        <v>33.142580000000002</v>
      </c>
      <c r="C3" s="28">
        <f t="shared" si="0"/>
        <v>4.6228885195257874</v>
      </c>
      <c r="D3" s="28">
        <f t="shared" si="1"/>
        <v>21.371098263963326</v>
      </c>
      <c r="E3" s="36">
        <v>7.7004349751827625</v>
      </c>
      <c r="F3" s="36">
        <v>7.6898809999999997</v>
      </c>
      <c r="G3" s="28">
        <f t="shared" si="2"/>
        <v>1.0553975182762798E-2</v>
      </c>
      <c r="H3" s="28">
        <f t="shared" si="3"/>
        <v>1.1138639215837304E-4</v>
      </c>
      <c r="I3" s="38"/>
      <c r="J3" s="36" t="s">
        <v>148</v>
      </c>
      <c r="K3" s="36">
        <v>6</v>
      </c>
      <c r="L3" s="36">
        <v>6</v>
      </c>
      <c r="M3" s="36">
        <v>6</v>
      </c>
      <c r="N3" s="36">
        <v>0</v>
      </c>
      <c r="O3" s="36">
        <v>1.9</v>
      </c>
      <c r="P3" s="36">
        <v>2.1</v>
      </c>
      <c r="Q3" s="19">
        <v>12.8</v>
      </c>
      <c r="R3" s="36">
        <v>27.3</v>
      </c>
      <c r="S3" s="36">
        <v>39.799999999999997</v>
      </c>
      <c r="T3" s="36">
        <v>0.45</v>
      </c>
      <c r="U3" s="36">
        <v>3</v>
      </c>
      <c r="V3" s="36">
        <v>5</v>
      </c>
      <c r="W3" s="36">
        <v>8</v>
      </c>
      <c r="X3" s="41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</row>
    <row r="4" spans="1:42" s="65" customFormat="1" x14ac:dyDescent="0.25">
      <c r="A4" s="36">
        <v>44.455210587527269</v>
      </c>
      <c r="B4" s="36">
        <v>33.142580000000002</v>
      </c>
      <c r="C4" s="28">
        <f t="shared" si="0"/>
        <v>11.312630587527266</v>
      </c>
      <c r="D4" s="28">
        <f t="shared" si="1"/>
        <v>127.9756108098575</v>
      </c>
      <c r="E4" s="36">
        <v>7.7223779758469817</v>
      </c>
      <c r="F4" s="36">
        <v>7.6898809999999997</v>
      </c>
      <c r="G4" s="28">
        <f t="shared" si="2"/>
        <v>3.2496975846981968E-2</v>
      </c>
      <c r="H4" s="28">
        <f t="shared" si="3"/>
        <v>1.0560534391993294E-3</v>
      </c>
      <c r="I4" s="38"/>
      <c r="J4" s="36" t="s">
        <v>148</v>
      </c>
      <c r="K4" s="36">
        <v>6</v>
      </c>
      <c r="L4" s="36">
        <v>6</v>
      </c>
      <c r="M4" s="36">
        <v>6</v>
      </c>
      <c r="N4" s="36">
        <v>0</v>
      </c>
      <c r="O4" s="36">
        <v>1.9</v>
      </c>
      <c r="P4" s="36">
        <v>2.1</v>
      </c>
      <c r="Q4" s="19">
        <v>12.8</v>
      </c>
      <c r="R4" s="36">
        <v>28.3</v>
      </c>
      <c r="S4" s="36">
        <v>39.799999999999997</v>
      </c>
      <c r="T4" s="36">
        <v>0.45</v>
      </c>
      <c r="U4" s="36">
        <v>3</v>
      </c>
      <c r="V4" s="36">
        <v>5</v>
      </c>
      <c r="W4" s="36">
        <v>8</v>
      </c>
      <c r="X4" s="41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</row>
    <row r="5" spans="1:42" s="65" customFormat="1" x14ac:dyDescent="0.25">
      <c r="A5" s="36">
        <v>36.820065579923288</v>
      </c>
      <c r="B5" s="36">
        <v>33.142580000000002</v>
      </c>
      <c r="C5" s="28">
        <f t="shared" si="0"/>
        <v>3.6774855799232853</v>
      </c>
      <c r="D5" s="28">
        <f t="shared" si="1"/>
        <v>13.523900190543701</v>
      </c>
      <c r="E5" s="36">
        <v>7.9577094379133779</v>
      </c>
      <c r="F5" s="36">
        <v>7.6898809999999997</v>
      </c>
      <c r="G5" s="28">
        <f t="shared" si="2"/>
        <v>0.26782843791337818</v>
      </c>
      <c r="H5" s="28">
        <f t="shared" si="3"/>
        <v>7.1732072155120272E-2</v>
      </c>
      <c r="I5" s="38"/>
      <c r="J5" s="36" t="s">
        <v>148</v>
      </c>
      <c r="K5" s="36">
        <v>6</v>
      </c>
      <c r="L5" s="36">
        <v>6</v>
      </c>
      <c r="M5" s="36">
        <v>6</v>
      </c>
      <c r="N5" s="36">
        <v>0</v>
      </c>
      <c r="O5" s="36">
        <v>1.9</v>
      </c>
      <c r="P5" s="36">
        <v>2.1</v>
      </c>
      <c r="Q5" s="19">
        <v>12.8</v>
      </c>
      <c r="R5" s="36">
        <v>24.3</v>
      </c>
      <c r="S5" s="36">
        <v>36.799999999999997</v>
      </c>
      <c r="T5" s="36">
        <v>0.45</v>
      </c>
      <c r="U5" s="36">
        <v>3</v>
      </c>
      <c r="V5" s="36">
        <v>5</v>
      </c>
      <c r="W5" s="36">
        <v>8</v>
      </c>
      <c r="X5" s="41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</row>
    <row r="6" spans="1:42" s="65" customFormat="1" x14ac:dyDescent="0.25">
      <c r="A6" s="36">
        <v>21.089871365918729</v>
      </c>
      <c r="B6" s="36">
        <v>33.142580000000002</v>
      </c>
      <c r="C6" s="28">
        <f t="shared" si="0"/>
        <v>-12.052708634081274</v>
      </c>
      <c r="D6" s="28">
        <f t="shared" si="1"/>
        <v>145.26778541805729</v>
      </c>
      <c r="E6" s="36">
        <v>8.2047936173999503</v>
      </c>
      <c r="F6" s="36">
        <v>7.6898809999999997</v>
      </c>
      <c r="G6" s="28">
        <f t="shared" si="2"/>
        <v>0.51491261739995053</v>
      </c>
      <c r="H6" s="28">
        <f t="shared" si="3"/>
        <v>0.26513500355766784</v>
      </c>
      <c r="I6" s="38"/>
      <c r="J6" s="36" t="s">
        <v>148</v>
      </c>
      <c r="K6" s="36">
        <v>6</v>
      </c>
      <c r="L6" s="36">
        <v>6</v>
      </c>
      <c r="M6" s="36">
        <v>6</v>
      </c>
      <c r="N6" s="36">
        <v>0</v>
      </c>
      <c r="O6" s="36">
        <v>1.9</v>
      </c>
      <c r="P6" s="36">
        <v>2.1</v>
      </c>
      <c r="Q6" s="19">
        <v>12.8</v>
      </c>
      <c r="R6" s="36">
        <v>28.3</v>
      </c>
      <c r="S6" s="36">
        <v>36.799999999999997</v>
      </c>
      <c r="T6" s="36">
        <v>0.45</v>
      </c>
      <c r="U6" s="36">
        <v>3</v>
      </c>
      <c r="V6" s="36">
        <v>5</v>
      </c>
      <c r="W6" s="36">
        <v>8</v>
      </c>
      <c r="X6" s="41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</row>
    <row r="7" spans="1:42" s="65" customFormat="1" x14ac:dyDescent="0.25">
      <c r="A7" s="36">
        <v>31.016359308645349</v>
      </c>
      <c r="B7" s="36">
        <v>33.142580000000002</v>
      </c>
      <c r="C7" s="28">
        <f t="shared" si="0"/>
        <v>-2.1262206913546535</v>
      </c>
      <c r="D7" s="28">
        <f t="shared" si="1"/>
        <v>4.5208144283446607</v>
      </c>
      <c r="E7" s="36">
        <v>7.0298623929979227</v>
      </c>
      <c r="F7" s="36">
        <v>7.6898809999999997</v>
      </c>
      <c r="G7" s="28">
        <f t="shared" si="2"/>
        <v>-0.66001860700207704</v>
      </c>
      <c r="H7" s="28">
        <f t="shared" si="3"/>
        <v>0.43562456158896223</v>
      </c>
      <c r="I7" s="38"/>
      <c r="J7" s="36" t="s">
        <v>148</v>
      </c>
      <c r="K7" s="36">
        <v>6</v>
      </c>
      <c r="L7" s="36">
        <v>6</v>
      </c>
      <c r="M7" s="36">
        <v>6</v>
      </c>
      <c r="N7" s="36">
        <v>0</v>
      </c>
      <c r="O7" s="36">
        <v>1.9</v>
      </c>
      <c r="P7" s="36">
        <v>2.1</v>
      </c>
      <c r="Q7" s="19">
        <v>12.8</v>
      </c>
      <c r="R7" s="36">
        <v>24.3</v>
      </c>
      <c r="S7" s="36">
        <v>40.799999999999997</v>
      </c>
      <c r="T7" s="36">
        <v>0.45</v>
      </c>
      <c r="U7" s="36">
        <v>3</v>
      </c>
      <c r="V7" s="36">
        <v>5</v>
      </c>
      <c r="W7" s="36">
        <v>8</v>
      </c>
      <c r="X7" s="41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</row>
    <row r="8" spans="1:42" x14ac:dyDescent="0.25">
      <c r="A8" s="56">
        <f>SUM(A1:A7)/7</f>
        <v>33.142577195957166</v>
      </c>
      <c r="E8" s="56">
        <f>SUM(E1:E7)/7</f>
        <v>7.6898812510483276</v>
      </c>
    </row>
    <row r="10" spans="1:42" x14ac:dyDescent="0.25">
      <c r="A10" s="56"/>
      <c r="D10" s="21" t="s">
        <v>152</v>
      </c>
      <c r="E10" s="56"/>
      <c r="H10" s="21" t="s">
        <v>151</v>
      </c>
    </row>
    <row r="11" spans="1:42" x14ac:dyDescent="0.25">
      <c r="A11" s="56"/>
      <c r="B11" s="21" t="s">
        <v>161</v>
      </c>
      <c r="D11" s="28">
        <f>SUM(D1:D7)/7</f>
        <v>48.691344808491287</v>
      </c>
      <c r="E11" s="56"/>
      <c r="H11" s="28">
        <f>SUM(H1:H7)/7</f>
        <v>0.1436449787792419</v>
      </c>
    </row>
    <row r="12" spans="1:42" x14ac:dyDescent="0.25">
      <c r="A12" s="56"/>
      <c r="E12" s="56"/>
    </row>
    <row r="13" spans="1:42" x14ac:dyDescent="0.25">
      <c r="A13" s="56"/>
      <c r="C13" s="58"/>
      <c r="D13" s="58" t="s">
        <v>152</v>
      </c>
      <c r="E13" s="58"/>
      <c r="F13" s="58"/>
      <c r="G13" s="58"/>
      <c r="H13" s="58" t="s">
        <v>151</v>
      </c>
      <c r="I13" s="58"/>
    </row>
    <row r="14" spans="1:42" x14ac:dyDescent="0.25">
      <c r="C14" s="58"/>
      <c r="D14" s="58">
        <v>46.026170999999998</v>
      </c>
      <c r="E14" s="58"/>
      <c r="F14" s="58"/>
      <c r="G14" s="58"/>
      <c r="H14" s="58">
        <v>0.135074</v>
      </c>
      <c r="I14" s="58"/>
    </row>
    <row r="15" spans="1:42" x14ac:dyDescent="0.25">
      <c r="C15" s="58"/>
      <c r="D15" s="58" t="s">
        <v>153</v>
      </c>
      <c r="E15" s="58"/>
      <c r="F15" s="58"/>
      <c r="G15" s="58"/>
      <c r="H15" s="58" t="s">
        <v>154</v>
      </c>
      <c r="I15" s="58"/>
    </row>
    <row r="16" spans="1:42" x14ac:dyDescent="0.25">
      <c r="C16" s="58"/>
      <c r="D16" s="58">
        <f>D14/53.22252</f>
        <v>0.86478751851659774</v>
      </c>
      <c r="E16" s="58"/>
      <c r="F16" s="58"/>
      <c r="G16" s="58"/>
      <c r="H16" s="58">
        <f>H14/0.189455</f>
        <v>0.71296086141827875</v>
      </c>
      <c r="I16" s="58"/>
    </row>
    <row r="17" spans="1:28" x14ac:dyDescent="0.25">
      <c r="A17" s="56"/>
      <c r="B17" s="56"/>
      <c r="C17" s="56"/>
      <c r="D17" s="56"/>
      <c r="E17" s="56"/>
      <c r="F17" s="56"/>
      <c r="G17" s="56"/>
      <c r="H17" s="56"/>
    </row>
    <row r="20" spans="1:28" x14ac:dyDescent="0.25">
      <c r="A20" s="36">
        <v>22.328305456161672</v>
      </c>
      <c r="B20" s="21">
        <v>30.781300000000002</v>
      </c>
      <c r="C20" s="28">
        <f t="shared" ref="C20:C25" si="4">(A20-B20)</f>
        <v>-8.4529945438383294</v>
      </c>
      <c r="D20" s="28">
        <f t="shared" ref="D20:D25" si="5">C20^2</f>
        <v>71.453116758160562</v>
      </c>
      <c r="E20" s="36">
        <v>8.096182685407685</v>
      </c>
      <c r="F20" s="21">
        <v>7.7577109999999996</v>
      </c>
      <c r="G20" s="28">
        <f t="shared" ref="G20:G25" si="6">(E20-F20)</f>
        <v>0.33847168540768546</v>
      </c>
      <c r="H20" s="28">
        <f t="shared" ref="H20:H25" si="7">G20^2</f>
        <v>0.1145630818227192</v>
      </c>
      <c r="I20" s="38"/>
      <c r="J20" s="36" t="s">
        <v>148</v>
      </c>
      <c r="K20" s="36">
        <v>6</v>
      </c>
      <c r="L20" s="36">
        <v>6</v>
      </c>
      <c r="M20" s="36">
        <v>6</v>
      </c>
      <c r="N20" s="36">
        <v>0</v>
      </c>
      <c r="O20" s="36">
        <v>1.9</v>
      </c>
      <c r="P20" s="36">
        <v>2.1</v>
      </c>
      <c r="Q20" s="19">
        <v>13.8</v>
      </c>
      <c r="R20" s="36">
        <v>26.3</v>
      </c>
      <c r="S20" s="36">
        <v>37.799999999999997</v>
      </c>
      <c r="T20" s="36">
        <v>0.45</v>
      </c>
      <c r="U20" s="36">
        <v>3</v>
      </c>
      <c r="V20" s="36">
        <v>5</v>
      </c>
      <c r="W20" s="36">
        <v>8</v>
      </c>
      <c r="X20" s="41"/>
      <c r="Y20" s="56"/>
      <c r="Z20" s="56"/>
      <c r="AA20" s="56"/>
      <c r="AB20" s="56"/>
    </row>
    <row r="21" spans="1:28" x14ac:dyDescent="0.25">
      <c r="A21" s="36">
        <v>33.992048467328992</v>
      </c>
      <c r="B21" s="21">
        <v>30.781300000000002</v>
      </c>
      <c r="C21" s="28">
        <f t="shared" si="4"/>
        <v>3.2107484673289903</v>
      </c>
      <c r="D21" s="28">
        <f t="shared" si="5"/>
        <v>10.30890572045546</v>
      </c>
      <c r="E21" s="36">
        <v>8.076573749508503</v>
      </c>
      <c r="F21" s="21">
        <v>7.7577109999999996</v>
      </c>
      <c r="G21" s="28">
        <f t="shared" si="6"/>
        <v>0.31886274950850346</v>
      </c>
      <c r="H21" s="28">
        <f t="shared" si="7"/>
        <v>0.10167345302412263</v>
      </c>
      <c r="I21" s="38"/>
      <c r="J21" s="36" t="s">
        <v>148</v>
      </c>
      <c r="K21" s="36">
        <v>6</v>
      </c>
      <c r="L21" s="36">
        <v>6</v>
      </c>
      <c r="M21" s="36">
        <v>6</v>
      </c>
      <c r="N21" s="36">
        <v>0</v>
      </c>
      <c r="O21" s="36">
        <v>1.9</v>
      </c>
      <c r="P21" s="36">
        <v>2.1</v>
      </c>
      <c r="Q21" s="19">
        <v>13.8</v>
      </c>
      <c r="R21" s="36">
        <v>25.3</v>
      </c>
      <c r="S21" s="36">
        <v>36.799999999999997</v>
      </c>
      <c r="T21" s="36">
        <v>0.45</v>
      </c>
      <c r="U21" s="36">
        <v>3</v>
      </c>
      <c r="V21" s="36">
        <v>5</v>
      </c>
      <c r="W21" s="36">
        <v>8</v>
      </c>
      <c r="X21" s="41"/>
      <c r="Y21" s="56"/>
      <c r="Z21" s="56"/>
      <c r="AA21" s="56"/>
      <c r="AB21" s="56"/>
    </row>
    <row r="22" spans="1:28" x14ac:dyDescent="0.25">
      <c r="A22" s="36">
        <v>26.828246477173845</v>
      </c>
      <c r="B22" s="21">
        <v>30.781300000000002</v>
      </c>
      <c r="C22" s="28">
        <f t="shared" si="4"/>
        <v>-3.9530535228261563</v>
      </c>
      <c r="D22" s="28">
        <f t="shared" si="5"/>
        <v>15.626632154328284</v>
      </c>
      <c r="E22" s="36">
        <v>8.0020578749401725</v>
      </c>
      <c r="F22" s="21">
        <v>7.7577109999999996</v>
      </c>
      <c r="G22" s="28">
        <f t="shared" si="6"/>
        <v>0.24434687494017293</v>
      </c>
      <c r="H22" s="28">
        <f t="shared" si="7"/>
        <v>5.9705395293028513E-2</v>
      </c>
      <c r="I22" s="38"/>
      <c r="J22" s="36" t="s">
        <v>148</v>
      </c>
      <c r="K22" s="36">
        <v>6</v>
      </c>
      <c r="L22" s="36">
        <v>6</v>
      </c>
      <c r="M22" s="36">
        <v>6</v>
      </c>
      <c r="N22" s="36">
        <v>0</v>
      </c>
      <c r="O22" s="36">
        <v>1.9</v>
      </c>
      <c r="P22" s="36">
        <v>2.1</v>
      </c>
      <c r="Q22" s="19">
        <v>13.8</v>
      </c>
      <c r="R22" s="36">
        <v>25.3</v>
      </c>
      <c r="S22" s="36">
        <v>37.799999999999997</v>
      </c>
      <c r="T22" s="36">
        <v>0.45</v>
      </c>
      <c r="U22" s="36">
        <v>3</v>
      </c>
      <c r="V22" s="36">
        <v>5</v>
      </c>
      <c r="W22" s="36">
        <v>8</v>
      </c>
      <c r="X22" s="41"/>
      <c r="Y22" s="56"/>
      <c r="Z22" s="56"/>
      <c r="AA22" s="56"/>
      <c r="AB22" s="56"/>
    </row>
    <row r="23" spans="1:28" x14ac:dyDescent="0.25">
      <c r="A23" s="36">
        <v>34.001351073277029</v>
      </c>
      <c r="B23" s="21">
        <v>30.781300000000002</v>
      </c>
      <c r="C23" s="28">
        <f t="shared" si="4"/>
        <v>3.2200510732770269</v>
      </c>
      <c r="D23" s="28">
        <f t="shared" si="5"/>
        <v>10.368728914512532</v>
      </c>
      <c r="E23" s="36">
        <v>7.3027015544798122</v>
      </c>
      <c r="F23" s="21">
        <v>7.7577109999999996</v>
      </c>
      <c r="G23" s="28">
        <f t="shared" si="6"/>
        <v>-0.45500944552018741</v>
      </c>
      <c r="H23" s="28">
        <f t="shared" si="7"/>
        <v>0.2070335955125884</v>
      </c>
      <c r="I23" s="38"/>
      <c r="J23" s="36" t="s">
        <v>148</v>
      </c>
      <c r="K23" s="36">
        <v>6</v>
      </c>
      <c r="L23" s="36">
        <v>6</v>
      </c>
      <c r="M23" s="36">
        <v>6</v>
      </c>
      <c r="N23" s="36">
        <v>0</v>
      </c>
      <c r="O23" s="36">
        <v>1.9</v>
      </c>
      <c r="P23" s="36">
        <v>2.1</v>
      </c>
      <c r="Q23" s="19">
        <v>13.8</v>
      </c>
      <c r="R23" s="36">
        <v>26.3</v>
      </c>
      <c r="S23" s="36">
        <v>40.799999999999997</v>
      </c>
      <c r="T23" s="36">
        <v>0.45</v>
      </c>
      <c r="U23" s="36">
        <v>3</v>
      </c>
      <c r="V23" s="36">
        <v>5</v>
      </c>
      <c r="W23" s="36">
        <v>8</v>
      </c>
      <c r="X23" s="41"/>
      <c r="Y23" s="56"/>
      <c r="Z23" s="56"/>
      <c r="AA23" s="56"/>
      <c r="AB23" s="56"/>
    </row>
    <row r="24" spans="1:28" x14ac:dyDescent="0.25">
      <c r="A24" s="36">
        <v>35.610420630311694</v>
      </c>
      <c r="B24" s="21">
        <v>30.781300000000002</v>
      </c>
      <c r="C24" s="28">
        <f t="shared" si="4"/>
        <v>4.8291206303116923</v>
      </c>
      <c r="D24" s="28">
        <f t="shared" si="5"/>
        <v>23.320406062101995</v>
      </c>
      <c r="E24" s="36">
        <v>8.0103728114300043</v>
      </c>
      <c r="F24" s="21">
        <v>7.7577109999999996</v>
      </c>
      <c r="G24" s="28">
        <f t="shared" si="6"/>
        <v>0.25266181143000477</v>
      </c>
      <c r="H24" s="28">
        <f t="shared" si="7"/>
        <v>6.3837990955091281E-2</v>
      </c>
      <c r="I24" s="38"/>
      <c r="J24" s="36" t="s">
        <v>148</v>
      </c>
      <c r="K24" s="36">
        <v>6</v>
      </c>
      <c r="L24" s="36">
        <v>6</v>
      </c>
      <c r="M24" s="36">
        <v>6</v>
      </c>
      <c r="N24" s="36">
        <v>0</v>
      </c>
      <c r="O24" s="36">
        <v>1.9</v>
      </c>
      <c r="P24" s="36">
        <v>2.1</v>
      </c>
      <c r="Q24" s="19">
        <v>13.8</v>
      </c>
      <c r="R24" s="36">
        <v>28.3</v>
      </c>
      <c r="S24" s="36">
        <v>38.799999999999997</v>
      </c>
      <c r="T24" s="36">
        <v>0.45</v>
      </c>
      <c r="U24" s="36">
        <v>3</v>
      </c>
      <c r="V24" s="36">
        <v>5</v>
      </c>
      <c r="W24" s="36">
        <v>8</v>
      </c>
      <c r="X24" s="41"/>
      <c r="Y24" s="56"/>
      <c r="Z24" s="56"/>
      <c r="AA24" s="56"/>
      <c r="AB24" s="56"/>
    </row>
    <row r="25" spans="1:28" x14ac:dyDescent="0.25">
      <c r="A25" s="36">
        <v>31.927449876402715</v>
      </c>
      <c r="B25" s="21">
        <v>30.781300000000002</v>
      </c>
      <c r="C25" s="28">
        <f t="shared" si="4"/>
        <v>1.1461498764027134</v>
      </c>
      <c r="D25" s="28">
        <f t="shared" si="5"/>
        <v>1.3136595391779551</v>
      </c>
      <c r="E25" s="36">
        <v>7.0583744088115381</v>
      </c>
      <c r="F25" s="21">
        <v>7.7577109999999996</v>
      </c>
      <c r="G25" s="28">
        <f t="shared" si="6"/>
        <v>-0.69933659118846148</v>
      </c>
      <c r="H25" s="28">
        <f t="shared" si="7"/>
        <v>0.48907166777509731</v>
      </c>
      <c r="I25" s="38"/>
      <c r="J25" s="36" t="s">
        <v>148</v>
      </c>
      <c r="K25" s="36">
        <v>6</v>
      </c>
      <c r="L25" s="36">
        <v>6</v>
      </c>
      <c r="M25" s="36">
        <v>6</v>
      </c>
      <c r="N25" s="36">
        <v>0</v>
      </c>
      <c r="O25" s="36">
        <v>1.9</v>
      </c>
      <c r="P25" s="36">
        <v>2.1</v>
      </c>
      <c r="Q25" s="19">
        <v>13.8</v>
      </c>
      <c r="R25" s="36">
        <v>24.3</v>
      </c>
      <c r="S25" s="36">
        <v>40.799999999999997</v>
      </c>
      <c r="T25" s="36">
        <v>0.45</v>
      </c>
      <c r="U25" s="36">
        <v>3</v>
      </c>
      <c r="V25" s="36">
        <v>5</v>
      </c>
      <c r="W25" s="36">
        <v>8</v>
      </c>
      <c r="X25" s="41"/>
      <c r="Y25" s="56"/>
      <c r="Z25" s="56"/>
      <c r="AA25" s="56"/>
      <c r="AB25" s="56"/>
    </row>
    <row r="26" spans="1:28" x14ac:dyDescent="0.25">
      <c r="A26" s="56">
        <f>SUM(A20:A25)/6</f>
        <v>30.781303663442657</v>
      </c>
      <c r="E26" s="56">
        <f>SUM(E20:E25)/6</f>
        <v>7.757710514096285</v>
      </c>
      <c r="G26" s="65"/>
      <c r="H26" s="65"/>
      <c r="I26" s="65"/>
      <c r="J26" s="65"/>
      <c r="K26" s="65"/>
      <c r="L26" s="65"/>
      <c r="M26" s="65"/>
      <c r="N26" s="65"/>
      <c r="O26" s="65"/>
      <c r="P26" s="65"/>
      <c r="R26" s="65"/>
      <c r="S26" s="65"/>
      <c r="T26" s="65"/>
      <c r="U26" s="65"/>
      <c r="V26" s="65"/>
      <c r="W26" s="65"/>
      <c r="X26" s="65"/>
      <c r="Y26" s="56"/>
      <c r="Z26" s="56"/>
      <c r="AA26" s="56"/>
      <c r="AB26" s="56"/>
    </row>
    <row r="27" spans="1:28" x14ac:dyDescent="0.25">
      <c r="E27" s="56"/>
    </row>
    <row r="28" spans="1:28" x14ac:dyDescent="0.25">
      <c r="E28" s="56"/>
    </row>
    <row r="29" spans="1:28" x14ac:dyDescent="0.25">
      <c r="A29" s="56"/>
      <c r="D29" s="21" t="s">
        <v>152</v>
      </c>
      <c r="E29" s="56"/>
      <c r="H29" s="21" t="s">
        <v>151</v>
      </c>
    </row>
    <row r="30" spans="1:28" x14ac:dyDescent="0.25">
      <c r="A30" s="56"/>
      <c r="D30" s="56">
        <f>SUM(D20:D25)/6</f>
        <v>22.065241524789467</v>
      </c>
      <c r="E30" s="56"/>
      <c r="H30" s="56">
        <f>SUM(H20:H25)/6</f>
        <v>0.17264753073044123</v>
      </c>
    </row>
    <row r="31" spans="1:28" x14ac:dyDescent="0.25">
      <c r="A31" s="56"/>
      <c r="E31" s="56"/>
    </row>
    <row r="41" spans="1:25" x14ac:dyDescent="0.25">
      <c r="A41" s="36">
        <v>26.132817196563224</v>
      </c>
      <c r="B41" s="21">
        <v>28.09534</v>
      </c>
      <c r="C41" s="28">
        <f t="shared" ref="C41:C46" si="8">(A41-B41)</f>
        <v>-1.9625228034367765</v>
      </c>
      <c r="D41" s="28">
        <f t="shared" ref="D41:D46" si="9">C41^2</f>
        <v>3.8514957540093446</v>
      </c>
      <c r="E41" s="36">
        <v>8.0832648358709456</v>
      </c>
      <c r="F41" s="21">
        <v>7.9317060000000001</v>
      </c>
      <c r="G41" s="28">
        <f t="shared" ref="G41:G46" si="10">(E41-F41)</f>
        <v>0.15155883587094543</v>
      </c>
      <c r="H41" s="28">
        <f t="shared" ref="H41:H46" si="11">G41^2</f>
        <v>2.2970080730556175E-2</v>
      </c>
      <c r="I41" s="38"/>
      <c r="J41" s="36" t="s">
        <v>148</v>
      </c>
      <c r="K41" s="36">
        <v>6</v>
      </c>
      <c r="L41" s="36">
        <v>6</v>
      </c>
      <c r="M41" s="36">
        <v>6</v>
      </c>
      <c r="N41" s="36">
        <v>0</v>
      </c>
      <c r="O41" s="36">
        <v>1.9</v>
      </c>
      <c r="P41" s="36">
        <v>2.1</v>
      </c>
      <c r="Q41" s="19">
        <v>15.8</v>
      </c>
      <c r="R41" s="36">
        <v>25.3</v>
      </c>
      <c r="S41" s="36">
        <v>37.799999999999997</v>
      </c>
      <c r="T41" s="36">
        <v>0.45</v>
      </c>
      <c r="U41" s="36">
        <v>3</v>
      </c>
      <c r="V41" s="36">
        <v>5</v>
      </c>
      <c r="W41" s="36">
        <v>8</v>
      </c>
      <c r="X41" s="41"/>
      <c r="Y41" s="56"/>
    </row>
    <row r="42" spans="1:25" x14ac:dyDescent="0.25">
      <c r="A42" s="36">
        <v>29.416018987644044</v>
      </c>
      <c r="B42" s="21">
        <v>28.09534</v>
      </c>
      <c r="C42" s="28">
        <f t="shared" si="8"/>
        <v>1.3206789876440439</v>
      </c>
      <c r="D42" s="28">
        <f t="shared" si="9"/>
        <v>1.7441929884044967</v>
      </c>
      <c r="E42" s="36">
        <v>8.2425986445383774</v>
      </c>
      <c r="F42" s="21">
        <v>7.9317060000000001</v>
      </c>
      <c r="G42" s="28">
        <f t="shared" si="10"/>
        <v>0.31089264453837728</v>
      </c>
      <c r="H42" s="28">
        <f t="shared" si="11"/>
        <v>9.665423642806581E-2</v>
      </c>
      <c r="I42" s="38"/>
      <c r="J42" s="36" t="s">
        <v>148</v>
      </c>
      <c r="K42" s="36">
        <v>6</v>
      </c>
      <c r="L42" s="36">
        <v>6</v>
      </c>
      <c r="M42" s="36">
        <v>6</v>
      </c>
      <c r="N42" s="36">
        <v>0</v>
      </c>
      <c r="O42" s="36">
        <v>1.9</v>
      </c>
      <c r="P42" s="36">
        <v>2.1</v>
      </c>
      <c r="Q42" s="19">
        <v>15.8</v>
      </c>
      <c r="R42" s="36">
        <v>26.3</v>
      </c>
      <c r="S42" s="36">
        <v>36.799999999999997</v>
      </c>
      <c r="T42" s="36">
        <v>0.45</v>
      </c>
      <c r="U42" s="36">
        <v>3</v>
      </c>
      <c r="V42" s="36">
        <v>5</v>
      </c>
      <c r="W42" s="36">
        <v>8</v>
      </c>
      <c r="X42" s="41"/>
      <c r="Y42" s="56"/>
    </row>
    <row r="43" spans="1:25" x14ac:dyDescent="0.25">
      <c r="A43" s="36">
        <v>35.102360149054682</v>
      </c>
      <c r="B43" s="21">
        <v>28.09534</v>
      </c>
      <c r="C43" s="28">
        <f t="shared" si="8"/>
        <v>7.0070201490546822</v>
      </c>
      <c r="D43" s="28">
        <f t="shared" si="9"/>
        <v>49.098331369258304</v>
      </c>
      <c r="E43" s="36">
        <v>7.3861253833768838</v>
      </c>
      <c r="F43" s="21">
        <v>7.9317060000000001</v>
      </c>
      <c r="G43" s="28">
        <f t="shared" si="10"/>
        <v>-0.5455806166231163</v>
      </c>
      <c r="H43" s="28">
        <f t="shared" si="11"/>
        <v>0.29765820923485981</v>
      </c>
      <c r="I43" s="38"/>
      <c r="J43" s="36" t="s">
        <v>148</v>
      </c>
      <c r="K43" s="36">
        <v>6</v>
      </c>
      <c r="L43" s="36">
        <v>6</v>
      </c>
      <c r="M43" s="36">
        <v>6</v>
      </c>
      <c r="N43" s="36">
        <v>0</v>
      </c>
      <c r="O43" s="36">
        <v>1.9</v>
      </c>
      <c r="P43" s="36">
        <v>2.1</v>
      </c>
      <c r="Q43" s="19">
        <v>15.8</v>
      </c>
      <c r="R43" s="36">
        <v>26.3</v>
      </c>
      <c r="S43" s="36">
        <v>40.799999999999997</v>
      </c>
      <c r="T43" s="36">
        <v>0.45</v>
      </c>
      <c r="U43" s="36">
        <v>3</v>
      </c>
      <c r="V43" s="36">
        <v>5</v>
      </c>
      <c r="W43" s="36">
        <v>8</v>
      </c>
      <c r="X43" s="41"/>
      <c r="Y43" s="56"/>
    </row>
    <row r="44" spans="1:25" x14ac:dyDescent="0.25">
      <c r="A44" s="36">
        <v>39.041250125474328</v>
      </c>
      <c r="B44" s="21">
        <v>28.09534</v>
      </c>
      <c r="C44" s="28">
        <f t="shared" si="8"/>
        <v>10.945910125474327</v>
      </c>
      <c r="D44" s="28">
        <f t="shared" si="9"/>
        <v>119.8129484749614</v>
      </c>
      <c r="E44" s="36">
        <v>7.8040446399383141</v>
      </c>
      <c r="F44" s="21">
        <v>7.9317060000000001</v>
      </c>
      <c r="G44" s="28">
        <f t="shared" si="10"/>
        <v>-0.12766136006168605</v>
      </c>
      <c r="H44" s="28">
        <f t="shared" si="11"/>
        <v>1.6297422852799448E-2</v>
      </c>
      <c r="I44" s="38"/>
      <c r="J44" s="36" t="s">
        <v>148</v>
      </c>
      <c r="K44" s="36">
        <v>6</v>
      </c>
      <c r="L44" s="36">
        <v>6</v>
      </c>
      <c r="M44" s="36">
        <v>6</v>
      </c>
      <c r="N44" s="36">
        <v>0</v>
      </c>
      <c r="O44" s="36">
        <v>1.9</v>
      </c>
      <c r="P44" s="36">
        <v>2.1</v>
      </c>
      <c r="Q44" s="19">
        <v>15.8</v>
      </c>
      <c r="R44" s="36">
        <v>27.3</v>
      </c>
      <c r="S44" s="36">
        <v>39.799999999999997</v>
      </c>
      <c r="T44" s="36">
        <v>0.45</v>
      </c>
      <c r="U44" s="36">
        <v>3</v>
      </c>
      <c r="V44" s="36">
        <v>5</v>
      </c>
      <c r="W44" s="36">
        <v>8</v>
      </c>
      <c r="X44" s="41"/>
      <c r="Y44" s="56"/>
    </row>
    <row r="45" spans="1:25" x14ac:dyDescent="0.25">
      <c r="A45" s="36">
        <v>19.2987640498433</v>
      </c>
      <c r="B45" s="21">
        <v>28.09534</v>
      </c>
      <c r="C45" s="28">
        <f t="shared" si="8"/>
        <v>-8.7965759501567007</v>
      </c>
      <c r="D45" s="28">
        <f t="shared" si="9"/>
        <v>77.379748446875269</v>
      </c>
      <c r="E45" s="36">
        <v>7.7563611923340465</v>
      </c>
      <c r="F45" s="21">
        <v>7.9317060000000001</v>
      </c>
      <c r="G45" s="28">
        <f t="shared" si="10"/>
        <v>-0.17534480766595362</v>
      </c>
      <c r="H45" s="28">
        <f t="shared" si="11"/>
        <v>3.0745801575410268E-2</v>
      </c>
      <c r="I45" s="38"/>
      <c r="J45" s="36" t="s">
        <v>148</v>
      </c>
      <c r="K45" s="36">
        <v>6</v>
      </c>
      <c r="L45" s="36">
        <v>6</v>
      </c>
      <c r="M45" s="36">
        <v>6</v>
      </c>
      <c r="N45" s="36">
        <v>0</v>
      </c>
      <c r="O45" s="36">
        <v>1.9</v>
      </c>
      <c r="P45" s="36">
        <v>2.1</v>
      </c>
      <c r="Q45" s="19">
        <v>15.8</v>
      </c>
      <c r="R45" s="36">
        <v>24.3</v>
      </c>
      <c r="S45" s="36">
        <v>38.799999999999997</v>
      </c>
      <c r="T45" s="36">
        <v>0.45</v>
      </c>
      <c r="U45" s="36">
        <v>3</v>
      </c>
      <c r="V45" s="36">
        <v>5</v>
      </c>
      <c r="W45" s="36">
        <v>8</v>
      </c>
      <c r="X45" s="41"/>
      <c r="Y45" s="56"/>
    </row>
    <row r="46" spans="1:25" x14ac:dyDescent="0.25">
      <c r="A46" s="36">
        <v>19.580835161622566</v>
      </c>
      <c r="B46" s="21">
        <v>28.09534</v>
      </c>
      <c r="C46" s="28">
        <f t="shared" si="8"/>
        <v>-8.5145048383774338</v>
      </c>
      <c r="D46" s="28">
        <f t="shared" si="9"/>
        <v>72.496792642752723</v>
      </c>
      <c r="E46" s="36">
        <v>8.3178403631979609</v>
      </c>
      <c r="F46" s="21">
        <v>7.9317060000000001</v>
      </c>
      <c r="G46" s="28">
        <f t="shared" si="10"/>
        <v>0.38613436319796079</v>
      </c>
      <c r="H46" s="28">
        <f t="shared" si="11"/>
        <v>0.14909974644229471</v>
      </c>
      <c r="I46" s="38"/>
      <c r="J46" s="36" t="s">
        <v>148</v>
      </c>
      <c r="K46" s="36">
        <v>6</v>
      </c>
      <c r="L46" s="36">
        <v>6</v>
      </c>
      <c r="M46" s="36">
        <v>6</v>
      </c>
      <c r="N46" s="36">
        <v>0</v>
      </c>
      <c r="O46" s="36">
        <v>1.9</v>
      </c>
      <c r="P46" s="36">
        <v>2.1</v>
      </c>
      <c r="Q46" s="19">
        <v>15.8</v>
      </c>
      <c r="R46" s="36">
        <v>28.3</v>
      </c>
      <c r="S46" s="36">
        <v>36.799999999999997</v>
      </c>
      <c r="T46" s="36">
        <v>0.45</v>
      </c>
      <c r="U46" s="36">
        <v>3</v>
      </c>
      <c r="V46" s="36">
        <v>5</v>
      </c>
      <c r="W46" s="36">
        <v>8</v>
      </c>
      <c r="X46" s="41"/>
      <c r="Y46" s="56"/>
    </row>
    <row r="47" spans="1:25" x14ac:dyDescent="0.25">
      <c r="A47" s="56">
        <f>SUM(A41:A46)/6</f>
        <v>28.095340945033687</v>
      </c>
      <c r="E47" s="56">
        <f>SUM(E41:E46)/6</f>
        <v>7.9317058432094214</v>
      </c>
      <c r="G47" s="65"/>
      <c r="H47" s="65"/>
      <c r="I47" s="65"/>
      <c r="J47" s="65"/>
      <c r="K47" s="65"/>
      <c r="L47" s="65"/>
      <c r="M47" s="65"/>
      <c r="N47" s="65"/>
      <c r="O47" s="65"/>
      <c r="P47" s="65"/>
      <c r="R47" s="65"/>
      <c r="S47" s="65"/>
      <c r="T47" s="65"/>
      <c r="U47" s="65"/>
      <c r="V47" s="65"/>
      <c r="W47" s="65"/>
      <c r="X47" s="65"/>
      <c r="Y47" s="56"/>
    </row>
    <row r="48" spans="1:25" x14ac:dyDescent="0.25">
      <c r="E48" s="56"/>
      <c r="J48" s="65"/>
      <c r="K48" s="65"/>
      <c r="L48" s="65"/>
      <c r="M48" s="65"/>
      <c r="N48" s="65"/>
      <c r="O48" s="65"/>
      <c r="P48" s="65"/>
      <c r="R48" s="65"/>
      <c r="S48" s="65"/>
      <c r="T48" s="65"/>
      <c r="U48" s="65"/>
      <c r="V48" s="65"/>
      <c r="W48" s="65"/>
      <c r="X48" s="65"/>
      <c r="Y48" s="56"/>
    </row>
    <row r="49" spans="1:25" x14ac:dyDescent="0.25">
      <c r="E49" s="56"/>
    </row>
    <row r="50" spans="1:25" x14ac:dyDescent="0.25">
      <c r="A50" s="56"/>
      <c r="D50" s="21" t="s">
        <v>152</v>
      </c>
      <c r="E50" s="56"/>
      <c r="H50" s="21" t="s">
        <v>151</v>
      </c>
    </row>
    <row r="51" spans="1:25" x14ac:dyDescent="0.25">
      <c r="A51" s="56"/>
      <c r="D51" s="56">
        <f>SUM(D41:D46)/6</f>
        <v>54.063918279376928</v>
      </c>
      <c r="E51" s="56"/>
      <c r="H51" s="56">
        <f>SUM(H41:H46)/6</f>
        <v>0.10223758287733103</v>
      </c>
    </row>
    <row r="52" spans="1:25" x14ac:dyDescent="0.25">
      <c r="A52" s="56"/>
      <c r="E52" s="56"/>
    </row>
    <row r="63" spans="1:25" x14ac:dyDescent="0.25">
      <c r="A63" s="36">
        <v>27.6371794763227</v>
      </c>
      <c r="B63" s="21">
        <v>33.620660000000001</v>
      </c>
      <c r="C63" s="28">
        <f t="shared" ref="C63:C67" si="12">(A63-B63)</f>
        <v>-5.9834805236773008</v>
      </c>
      <c r="D63" s="28">
        <f t="shared" ref="D63:D67" si="13">C63^2</f>
        <v>35.802039177225588</v>
      </c>
      <c r="E63" s="36">
        <v>8.2729913741474661</v>
      </c>
      <c r="F63" s="21">
        <v>7.8701400000000001</v>
      </c>
      <c r="G63" s="28">
        <f t="shared" ref="G63:G67" si="14">(E63-F63)</f>
        <v>0.40285137414746597</v>
      </c>
      <c r="H63" s="28">
        <f t="shared" ref="H63:H67" si="15">G63^2</f>
        <v>0.16228922965250162</v>
      </c>
      <c r="I63" s="38"/>
      <c r="J63" s="36" t="s">
        <v>148</v>
      </c>
      <c r="K63" s="36">
        <v>6</v>
      </c>
      <c r="L63" s="36">
        <v>6</v>
      </c>
      <c r="M63" s="36">
        <v>6</v>
      </c>
      <c r="N63" s="36">
        <v>0</v>
      </c>
      <c r="O63" s="36">
        <v>1.9</v>
      </c>
      <c r="P63" s="36">
        <v>2.1</v>
      </c>
      <c r="Q63" s="19">
        <v>16.8</v>
      </c>
      <c r="R63" s="36">
        <v>26.3</v>
      </c>
      <c r="S63" s="36">
        <v>36.799999999999997</v>
      </c>
      <c r="T63" s="36">
        <v>0.45</v>
      </c>
      <c r="U63" s="36">
        <v>3</v>
      </c>
      <c r="V63" s="36">
        <v>5</v>
      </c>
      <c r="W63" s="36">
        <v>8</v>
      </c>
      <c r="X63" s="41"/>
      <c r="Y63" s="56"/>
    </row>
    <row r="64" spans="1:25" x14ac:dyDescent="0.25">
      <c r="A64" s="36">
        <v>34.370633057645058</v>
      </c>
      <c r="B64" s="21">
        <v>33.620660000000001</v>
      </c>
      <c r="C64" s="28">
        <f t="shared" si="12"/>
        <v>0.74997305764505739</v>
      </c>
      <c r="D64" s="28">
        <f t="shared" si="13"/>
        <v>0.56245958719347655</v>
      </c>
      <c r="E64" s="36">
        <v>7.4185214051220401</v>
      </c>
      <c r="F64" s="21">
        <v>7.8701400000000001</v>
      </c>
      <c r="G64" s="28">
        <f t="shared" si="14"/>
        <v>-0.45161859487796008</v>
      </c>
      <c r="H64" s="28">
        <f t="shared" si="15"/>
        <v>0.20395935523954303</v>
      </c>
      <c r="I64" s="38"/>
      <c r="J64" s="36" t="s">
        <v>148</v>
      </c>
      <c r="K64" s="36">
        <v>6</v>
      </c>
      <c r="L64" s="36">
        <v>6</v>
      </c>
      <c r="M64" s="36">
        <v>6</v>
      </c>
      <c r="N64" s="36">
        <v>0</v>
      </c>
      <c r="O64" s="36">
        <v>1.9</v>
      </c>
      <c r="P64" s="36">
        <v>2.1</v>
      </c>
      <c r="Q64" s="19">
        <v>16.8</v>
      </c>
      <c r="R64" s="36">
        <v>26.3</v>
      </c>
      <c r="S64" s="36">
        <v>40.799999999999997</v>
      </c>
      <c r="T64" s="36">
        <v>0.45</v>
      </c>
      <c r="U64" s="36">
        <v>3</v>
      </c>
      <c r="V64" s="36">
        <v>5</v>
      </c>
      <c r="W64" s="36">
        <v>8</v>
      </c>
      <c r="X64" s="41"/>
      <c r="Y64" s="56"/>
    </row>
    <row r="65" spans="1:25" x14ac:dyDescent="0.25">
      <c r="A65" s="36">
        <v>22.931061482030124</v>
      </c>
      <c r="B65" s="21">
        <v>33.620660000000001</v>
      </c>
      <c r="C65" s="28">
        <f t="shared" si="12"/>
        <v>-10.689598517969877</v>
      </c>
      <c r="D65" s="28">
        <f t="shared" si="13"/>
        <v>114.26751647538379</v>
      </c>
      <c r="E65" s="36">
        <v>8.2604238220512762</v>
      </c>
      <c r="F65" s="21">
        <v>7.8701400000000001</v>
      </c>
      <c r="G65" s="28">
        <f t="shared" si="14"/>
        <v>0.3902838220512761</v>
      </c>
      <c r="H65" s="28">
        <f t="shared" si="15"/>
        <v>0.15232146175495215</v>
      </c>
      <c r="I65" s="38"/>
      <c r="J65" s="36" t="s">
        <v>148</v>
      </c>
      <c r="K65" s="36">
        <v>6</v>
      </c>
      <c r="L65" s="36">
        <v>6</v>
      </c>
      <c r="M65" s="36">
        <v>6</v>
      </c>
      <c r="N65" s="36">
        <v>0</v>
      </c>
      <c r="O65" s="36">
        <v>1.9</v>
      </c>
      <c r="P65" s="36">
        <v>2.1</v>
      </c>
      <c r="Q65" s="19">
        <v>16.8</v>
      </c>
      <c r="R65" s="36">
        <v>27.3</v>
      </c>
      <c r="S65" s="36">
        <v>37.799999999999997</v>
      </c>
      <c r="T65" s="36">
        <v>0.45</v>
      </c>
      <c r="U65" s="36">
        <v>3</v>
      </c>
      <c r="V65" s="36">
        <v>5</v>
      </c>
      <c r="W65" s="36">
        <v>8</v>
      </c>
      <c r="X65" s="41"/>
      <c r="Y65" s="56"/>
    </row>
    <row r="66" spans="1:25" x14ac:dyDescent="0.25">
      <c r="A66" s="36">
        <v>38.498724629884535</v>
      </c>
      <c r="B66" s="21">
        <v>33.620660000000001</v>
      </c>
      <c r="C66" s="28">
        <f t="shared" si="12"/>
        <v>4.878064629884534</v>
      </c>
      <c r="D66" s="28">
        <f t="shared" si="13"/>
        <v>23.795514533330536</v>
      </c>
      <c r="E66" s="36">
        <v>7.8257728472260197</v>
      </c>
      <c r="F66" s="21">
        <v>7.8701400000000001</v>
      </c>
      <c r="G66" s="28">
        <f t="shared" si="14"/>
        <v>-4.4367152773980401E-2</v>
      </c>
      <c r="H66" s="28">
        <f t="shared" si="15"/>
        <v>1.9684442452697166E-3</v>
      </c>
      <c r="I66" s="38"/>
      <c r="J66" s="36" t="s">
        <v>148</v>
      </c>
      <c r="K66" s="36">
        <v>6</v>
      </c>
      <c r="L66" s="36">
        <v>6</v>
      </c>
      <c r="M66" s="36">
        <v>6</v>
      </c>
      <c r="N66" s="36">
        <v>0</v>
      </c>
      <c r="O66" s="36">
        <v>1.9</v>
      </c>
      <c r="P66" s="36">
        <v>2.1</v>
      </c>
      <c r="Q66" s="19">
        <v>16.8</v>
      </c>
      <c r="R66" s="36">
        <v>27.3</v>
      </c>
      <c r="S66" s="36">
        <v>39.799999999999997</v>
      </c>
      <c r="T66" s="36">
        <v>0.45</v>
      </c>
      <c r="U66" s="36">
        <v>3</v>
      </c>
      <c r="V66" s="36">
        <v>5</v>
      </c>
      <c r="W66" s="36">
        <v>8</v>
      </c>
      <c r="X66" s="41"/>
      <c r="Y66" s="56"/>
    </row>
    <row r="67" spans="1:25" x14ac:dyDescent="0.25">
      <c r="A67" s="36">
        <v>44.665721371831459</v>
      </c>
      <c r="B67" s="21">
        <v>33.620660000000001</v>
      </c>
      <c r="C67" s="28">
        <f t="shared" si="12"/>
        <v>11.045061371831459</v>
      </c>
      <c r="D67" s="28">
        <f t="shared" si="13"/>
        <v>121.99338070752341</v>
      </c>
      <c r="E67" s="36">
        <v>7.5729916673960673</v>
      </c>
      <c r="F67" s="21">
        <v>7.8701400000000001</v>
      </c>
      <c r="G67" s="28">
        <f t="shared" si="14"/>
        <v>-0.29714833260393281</v>
      </c>
      <c r="H67" s="28">
        <f t="shared" si="15"/>
        <v>8.8297131569297471E-2</v>
      </c>
      <c r="I67" s="38"/>
      <c r="J67" s="36" t="s">
        <v>148</v>
      </c>
      <c r="K67" s="36">
        <v>6</v>
      </c>
      <c r="L67" s="36">
        <v>6</v>
      </c>
      <c r="M67" s="36">
        <v>6</v>
      </c>
      <c r="N67" s="36">
        <v>0</v>
      </c>
      <c r="O67" s="36">
        <v>1.9</v>
      </c>
      <c r="P67" s="36">
        <v>2.1</v>
      </c>
      <c r="Q67" s="19">
        <v>16.8</v>
      </c>
      <c r="R67" s="36">
        <v>28.3</v>
      </c>
      <c r="S67" s="36">
        <v>40.799999999999997</v>
      </c>
      <c r="T67" s="36">
        <v>0.45</v>
      </c>
      <c r="U67" s="36">
        <v>3</v>
      </c>
      <c r="V67" s="36">
        <v>5</v>
      </c>
      <c r="W67" s="36">
        <v>8</v>
      </c>
      <c r="X67" s="41"/>
      <c r="Y67" s="56"/>
    </row>
    <row r="68" spans="1:25" x14ac:dyDescent="0.25">
      <c r="A68" s="56">
        <f>SUM(A63:A67)/5</f>
        <v>33.620664003542778</v>
      </c>
      <c r="E68" s="56">
        <f>SUM(E63:E67)/5</f>
        <v>7.8701402231885735</v>
      </c>
      <c r="G68" s="65"/>
      <c r="H68" s="65"/>
      <c r="I68" s="65"/>
      <c r="J68" s="65"/>
      <c r="K68" s="65"/>
      <c r="L68" s="65"/>
      <c r="M68" s="65"/>
      <c r="N68" s="65"/>
      <c r="O68" s="65"/>
      <c r="P68" s="65"/>
      <c r="R68" s="65"/>
      <c r="S68" s="65"/>
      <c r="T68" s="65"/>
      <c r="U68" s="65"/>
      <c r="V68" s="65"/>
      <c r="W68" s="65"/>
      <c r="X68" s="65"/>
      <c r="Y68" s="56"/>
    </row>
    <row r="69" spans="1:25" x14ac:dyDescent="0.25">
      <c r="E69" s="56"/>
      <c r="J69" s="65"/>
      <c r="K69" s="65"/>
      <c r="L69" s="65"/>
      <c r="M69" s="65"/>
      <c r="N69" s="65"/>
      <c r="O69" s="65"/>
      <c r="P69" s="65"/>
      <c r="R69" s="65"/>
      <c r="S69" s="65"/>
      <c r="T69" s="65"/>
      <c r="U69" s="65"/>
      <c r="V69" s="65"/>
      <c r="W69" s="65"/>
      <c r="X69" s="65"/>
      <c r="Y69" s="56"/>
    </row>
    <row r="70" spans="1:25" x14ac:dyDescent="0.25">
      <c r="E70" s="56"/>
    </row>
    <row r="71" spans="1:25" x14ac:dyDescent="0.25">
      <c r="A71" s="56"/>
      <c r="D71" s="21" t="s">
        <v>152</v>
      </c>
      <c r="E71" s="56"/>
      <c r="H71" s="21" t="s">
        <v>151</v>
      </c>
    </row>
    <row r="72" spans="1:25" x14ac:dyDescent="0.25">
      <c r="A72" s="56"/>
      <c r="D72" s="56">
        <f>SUM(D63:D67)/5</f>
        <v>59.28418209613136</v>
      </c>
      <c r="E72" s="56"/>
      <c r="H72" s="56">
        <f>SUM(H63:H67)/5</f>
        <v>0.12176712449231282</v>
      </c>
    </row>
    <row r="73" spans="1:25" x14ac:dyDescent="0.25">
      <c r="A73" s="56"/>
      <c r="E73" s="5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workbookViewId="0">
      <selection activeCell="L12" sqref="L12"/>
    </sheetView>
  </sheetViews>
  <sheetFormatPr defaultRowHeight="15" x14ac:dyDescent="0.25"/>
  <cols>
    <col min="1" max="1" width="9.140625" style="56"/>
    <col min="2" max="4" width="9.140625" style="21"/>
    <col min="5" max="5" width="9.140625" style="56"/>
    <col min="6" max="17" width="9.140625" style="21"/>
    <col min="18" max="18" width="9.140625" style="19"/>
    <col min="19" max="16384" width="9.140625" style="21"/>
  </cols>
  <sheetData>
    <row r="1" spans="1:25" x14ac:dyDescent="0.25">
      <c r="A1" s="56">
        <v>44.455210587527269</v>
      </c>
      <c r="B1" s="36">
        <v>31.671959999999999</v>
      </c>
      <c r="C1" s="28">
        <f t="shared" ref="C1:C7" si="0">(A1-B1)</f>
        <v>12.78325058752727</v>
      </c>
      <c r="D1" s="28">
        <f t="shared" ref="D1:D7" si="1">C1^2</f>
        <v>163.41149558351628</v>
      </c>
      <c r="E1" s="56">
        <v>7.7223779758469817</v>
      </c>
      <c r="F1" s="36">
        <v>8.0194460000000003</v>
      </c>
      <c r="G1" s="28">
        <f t="shared" ref="G1:G7" si="2">(E1-F1)</f>
        <v>-0.29706802415301858</v>
      </c>
      <c r="H1" s="28">
        <f t="shared" ref="H1:H7" si="3">G1^2</f>
        <v>8.8249410974178433E-2</v>
      </c>
      <c r="I1" s="38"/>
      <c r="J1" s="36" t="s">
        <v>148</v>
      </c>
      <c r="K1" s="36">
        <v>6</v>
      </c>
      <c r="L1" s="36">
        <v>6</v>
      </c>
      <c r="M1" s="36">
        <v>6</v>
      </c>
      <c r="N1" s="36">
        <v>0</v>
      </c>
      <c r="O1" s="36">
        <v>1.9</v>
      </c>
      <c r="P1" s="36">
        <v>2.1</v>
      </c>
      <c r="Q1" s="36">
        <v>12.8</v>
      </c>
      <c r="R1" s="19">
        <v>28.3</v>
      </c>
      <c r="S1" s="36">
        <v>39.799999999999997</v>
      </c>
      <c r="T1" s="36">
        <v>0.45</v>
      </c>
      <c r="U1" s="36">
        <v>3</v>
      </c>
      <c r="V1" s="36">
        <v>5</v>
      </c>
      <c r="W1" s="36">
        <v>8</v>
      </c>
      <c r="X1" s="41"/>
      <c r="Y1" s="56"/>
    </row>
    <row r="2" spans="1:25" x14ac:dyDescent="0.25">
      <c r="A2" s="56">
        <v>21.089871365918729</v>
      </c>
      <c r="B2" s="36">
        <v>31.671959999999999</v>
      </c>
      <c r="C2" s="28">
        <f t="shared" si="0"/>
        <v>-10.58208863408127</v>
      </c>
      <c r="D2" s="28">
        <f t="shared" si="1"/>
        <v>111.980599859552</v>
      </c>
      <c r="E2" s="56">
        <v>8.2047936173999503</v>
      </c>
      <c r="F2" s="36">
        <v>8.0194460000000003</v>
      </c>
      <c r="G2" s="28">
        <f t="shared" si="2"/>
        <v>0.18534761739994998</v>
      </c>
      <c r="H2" s="28">
        <f t="shared" si="3"/>
        <v>3.4353739275838242E-2</v>
      </c>
      <c r="I2" s="38"/>
      <c r="J2" s="36" t="s">
        <v>148</v>
      </c>
      <c r="K2" s="36">
        <v>6</v>
      </c>
      <c r="L2" s="36">
        <v>6</v>
      </c>
      <c r="M2" s="36">
        <v>6</v>
      </c>
      <c r="N2" s="36">
        <v>0</v>
      </c>
      <c r="O2" s="36">
        <v>1.9</v>
      </c>
      <c r="P2" s="36">
        <v>2.1</v>
      </c>
      <c r="Q2" s="36">
        <v>12.8</v>
      </c>
      <c r="R2" s="19">
        <v>28.3</v>
      </c>
      <c r="S2" s="36">
        <v>36.799999999999997</v>
      </c>
      <c r="T2" s="36">
        <v>0.45</v>
      </c>
      <c r="U2" s="36">
        <v>3</v>
      </c>
      <c r="V2" s="36">
        <v>5</v>
      </c>
      <c r="W2" s="36">
        <v>8</v>
      </c>
      <c r="X2" s="41"/>
      <c r="Y2" s="56"/>
    </row>
    <row r="3" spans="1:25" x14ac:dyDescent="0.25">
      <c r="A3" s="56">
        <v>35.610420630311694</v>
      </c>
      <c r="B3" s="36">
        <v>31.671959999999999</v>
      </c>
      <c r="C3" s="28">
        <f t="shared" si="0"/>
        <v>3.9384606303116954</v>
      </c>
      <c r="D3" s="28">
        <f t="shared" si="1"/>
        <v>15.511472136515197</v>
      </c>
      <c r="E3" s="56">
        <v>8.0103728114300043</v>
      </c>
      <c r="F3" s="36">
        <v>8.0194460000000003</v>
      </c>
      <c r="G3" s="28">
        <f t="shared" si="2"/>
        <v>-9.0731885699959491E-3</v>
      </c>
      <c r="H3" s="28">
        <f t="shared" si="3"/>
        <v>8.2322750826705133E-5</v>
      </c>
      <c r="I3" s="38"/>
      <c r="J3" s="36" t="s">
        <v>148</v>
      </c>
      <c r="K3" s="36">
        <v>6</v>
      </c>
      <c r="L3" s="36">
        <v>6</v>
      </c>
      <c r="M3" s="36">
        <v>6</v>
      </c>
      <c r="N3" s="36">
        <v>0</v>
      </c>
      <c r="O3" s="36">
        <v>1.9</v>
      </c>
      <c r="P3" s="36">
        <v>2.1</v>
      </c>
      <c r="Q3" s="36">
        <v>13.8</v>
      </c>
      <c r="R3" s="19">
        <v>28.3</v>
      </c>
      <c r="S3" s="36">
        <v>38.799999999999997</v>
      </c>
      <c r="T3" s="36">
        <v>0.45</v>
      </c>
      <c r="U3" s="36">
        <v>3</v>
      </c>
      <c r="V3" s="36">
        <v>5</v>
      </c>
      <c r="W3" s="36">
        <v>8</v>
      </c>
      <c r="X3" s="41"/>
      <c r="Y3" s="56"/>
    </row>
    <row r="4" spans="1:25" x14ac:dyDescent="0.25">
      <c r="A4" s="56">
        <v>36.319457186489622</v>
      </c>
      <c r="B4" s="36">
        <v>31.671959999999999</v>
      </c>
      <c r="C4" s="28">
        <f t="shared" si="0"/>
        <v>4.6474971864896233</v>
      </c>
      <c r="D4" s="28">
        <f t="shared" si="1"/>
        <v>21.599230098428965</v>
      </c>
      <c r="E4" s="56">
        <v>8.0434734055653063</v>
      </c>
      <c r="F4" s="36">
        <v>8.0194460000000003</v>
      </c>
      <c r="G4" s="28">
        <f t="shared" si="2"/>
        <v>2.4027405565306026E-2</v>
      </c>
      <c r="H4" s="28">
        <f t="shared" si="3"/>
        <v>5.77316218199699E-4</v>
      </c>
      <c r="I4" s="38"/>
      <c r="J4" s="36" t="s">
        <v>148</v>
      </c>
      <c r="K4" s="36">
        <v>6</v>
      </c>
      <c r="L4" s="36">
        <v>6</v>
      </c>
      <c r="M4" s="36">
        <v>6</v>
      </c>
      <c r="N4" s="36">
        <v>0</v>
      </c>
      <c r="O4" s="36">
        <v>1.9</v>
      </c>
      <c r="P4" s="36">
        <v>2.1</v>
      </c>
      <c r="Q4" s="36">
        <v>14.8</v>
      </c>
      <c r="R4" s="19">
        <v>28.3</v>
      </c>
      <c r="S4" s="36">
        <v>38.799999999999997</v>
      </c>
      <c r="T4" s="36">
        <v>0.45</v>
      </c>
      <c r="U4" s="36">
        <v>3</v>
      </c>
      <c r="V4" s="36">
        <v>5</v>
      </c>
      <c r="W4" s="36">
        <v>8</v>
      </c>
      <c r="X4" s="41"/>
      <c r="Y4" s="56"/>
    </row>
    <row r="5" spans="1:25" x14ac:dyDescent="0.25">
      <c r="A5" s="56">
        <v>19.98223630869461</v>
      </c>
      <c r="B5" s="36">
        <v>31.671959999999999</v>
      </c>
      <c r="C5" s="28">
        <f t="shared" si="0"/>
        <v>-11.689723691305389</v>
      </c>
      <c r="D5" s="28">
        <f t="shared" si="1"/>
        <v>136.64963997906648</v>
      </c>
      <c r="E5" s="56">
        <v>8.2642699816144383</v>
      </c>
      <c r="F5" s="36">
        <v>8.0194460000000003</v>
      </c>
      <c r="G5" s="28">
        <f t="shared" si="2"/>
        <v>0.24482398161443797</v>
      </c>
      <c r="H5" s="28">
        <f t="shared" si="3"/>
        <v>5.9938781973546663E-2</v>
      </c>
      <c r="I5" s="38"/>
      <c r="J5" s="36" t="s">
        <v>148</v>
      </c>
      <c r="K5" s="36">
        <v>6</v>
      </c>
      <c r="L5" s="36">
        <v>6</v>
      </c>
      <c r="M5" s="36">
        <v>6</v>
      </c>
      <c r="N5" s="36">
        <v>0</v>
      </c>
      <c r="O5" s="36">
        <v>1.9</v>
      </c>
      <c r="P5" s="36">
        <v>2.1</v>
      </c>
      <c r="Q5" s="36">
        <v>14.8</v>
      </c>
      <c r="R5" s="19">
        <v>28.3</v>
      </c>
      <c r="S5" s="36">
        <v>36.799999999999997</v>
      </c>
      <c r="T5" s="36">
        <v>0.45</v>
      </c>
      <c r="U5" s="36">
        <v>3</v>
      </c>
      <c r="V5" s="36">
        <v>5</v>
      </c>
      <c r="W5" s="36">
        <v>8</v>
      </c>
      <c r="X5" s="41"/>
      <c r="Y5" s="56"/>
    </row>
    <row r="6" spans="1:25" x14ac:dyDescent="0.25">
      <c r="A6" s="56">
        <v>19.580835161622566</v>
      </c>
      <c r="B6" s="36">
        <v>31.671959999999999</v>
      </c>
      <c r="C6" s="28">
        <f t="shared" si="0"/>
        <v>-12.091124838377432</v>
      </c>
      <c r="D6" s="28">
        <f t="shared" si="1"/>
        <v>146.1952998572277</v>
      </c>
      <c r="E6" s="56">
        <v>8.3178403631979609</v>
      </c>
      <c r="F6" s="36">
        <v>8.0194460000000003</v>
      </c>
      <c r="G6" s="28">
        <f t="shared" si="2"/>
        <v>0.29839436319796064</v>
      </c>
      <c r="H6" s="28">
        <f t="shared" si="3"/>
        <v>8.9039195988316444E-2</v>
      </c>
      <c r="I6" s="38"/>
      <c r="J6" s="36" t="s">
        <v>148</v>
      </c>
      <c r="K6" s="36">
        <v>6</v>
      </c>
      <c r="L6" s="36">
        <v>6</v>
      </c>
      <c r="M6" s="36">
        <v>6</v>
      </c>
      <c r="N6" s="36">
        <v>0</v>
      </c>
      <c r="O6" s="36">
        <v>1.9</v>
      </c>
      <c r="P6" s="36">
        <v>2.1</v>
      </c>
      <c r="Q6" s="36">
        <v>15.8</v>
      </c>
      <c r="R6" s="19">
        <v>28.3</v>
      </c>
      <c r="S6" s="36">
        <v>36.799999999999997</v>
      </c>
      <c r="T6" s="36">
        <v>0.45</v>
      </c>
      <c r="U6" s="36">
        <v>3</v>
      </c>
      <c r="V6" s="36">
        <v>5</v>
      </c>
      <c r="W6" s="36">
        <v>8</v>
      </c>
      <c r="X6" s="41"/>
      <c r="Y6" s="56"/>
    </row>
    <row r="7" spans="1:25" x14ac:dyDescent="0.25">
      <c r="A7" s="56">
        <v>44.665721371831459</v>
      </c>
      <c r="B7" s="36">
        <v>31.671959999999999</v>
      </c>
      <c r="C7" s="28">
        <f t="shared" si="0"/>
        <v>12.993761371831461</v>
      </c>
      <c r="D7" s="28">
        <f t="shared" si="1"/>
        <v>168.83783458809941</v>
      </c>
      <c r="E7" s="56">
        <v>7.5729916673960673</v>
      </c>
      <c r="F7" s="36">
        <v>8.0194460000000003</v>
      </c>
      <c r="G7" s="28">
        <f t="shared" si="2"/>
        <v>-0.44645433260393297</v>
      </c>
      <c r="H7" s="28">
        <f t="shared" si="3"/>
        <v>0.19932147110082321</v>
      </c>
      <c r="I7" s="38"/>
      <c r="J7" s="36" t="s">
        <v>148</v>
      </c>
      <c r="K7" s="36">
        <v>6</v>
      </c>
      <c r="L7" s="36">
        <v>6</v>
      </c>
      <c r="M7" s="36">
        <v>6</v>
      </c>
      <c r="N7" s="36">
        <v>0</v>
      </c>
      <c r="O7" s="36">
        <v>1.9</v>
      </c>
      <c r="P7" s="36">
        <v>2.1</v>
      </c>
      <c r="Q7" s="36">
        <v>16.8</v>
      </c>
      <c r="R7" s="19">
        <v>28.3</v>
      </c>
      <c r="S7" s="36">
        <v>40.799999999999997</v>
      </c>
      <c r="T7" s="36">
        <v>0.45</v>
      </c>
      <c r="U7" s="36">
        <v>3</v>
      </c>
      <c r="V7" s="36">
        <v>5</v>
      </c>
      <c r="W7" s="36">
        <v>8</v>
      </c>
      <c r="X7" s="41"/>
      <c r="Y7" s="56"/>
    </row>
    <row r="8" spans="1:25" x14ac:dyDescent="0.25">
      <c r="A8" s="56">
        <f>SUM(A1:A7)/7</f>
        <v>31.671964658913708</v>
      </c>
      <c r="E8" s="56">
        <f>SUM(E1:E7)/7</f>
        <v>8.0194456889215306</v>
      </c>
    </row>
    <row r="10" spans="1:25" x14ac:dyDescent="0.25">
      <c r="D10" s="21" t="s">
        <v>152</v>
      </c>
      <c r="H10" s="21" t="s">
        <v>151</v>
      </c>
    </row>
    <row r="11" spans="1:25" x14ac:dyDescent="0.25">
      <c r="B11" s="21" t="s">
        <v>162</v>
      </c>
      <c r="D11" s="28">
        <f>SUM(D1:D7)/7</f>
        <v>109.16936744320085</v>
      </c>
      <c r="H11" s="28">
        <f>SUM(H1:H7)/7</f>
        <v>6.7366034040247061E-2</v>
      </c>
    </row>
    <row r="13" spans="1:25" x14ac:dyDescent="0.25">
      <c r="C13" s="58"/>
      <c r="D13" s="58" t="s">
        <v>152</v>
      </c>
      <c r="E13" s="58"/>
      <c r="F13" s="58"/>
      <c r="G13" s="58"/>
      <c r="H13" s="58" t="s">
        <v>151</v>
      </c>
      <c r="I13" s="58"/>
    </row>
    <row r="14" spans="1:25" x14ac:dyDescent="0.25">
      <c r="A14" s="21"/>
      <c r="C14" s="58"/>
      <c r="D14" s="58">
        <v>52.310064250000003</v>
      </c>
      <c r="E14" s="58"/>
      <c r="F14" s="58"/>
      <c r="G14" s="58"/>
      <c r="H14" s="58">
        <v>8.3638000000000004E-2</v>
      </c>
      <c r="I14" s="58"/>
    </row>
    <row r="15" spans="1:25" x14ac:dyDescent="0.25">
      <c r="A15" s="21"/>
      <c r="C15" s="58"/>
      <c r="D15" s="58" t="s">
        <v>153</v>
      </c>
      <c r="E15" s="58"/>
      <c r="F15" s="58"/>
      <c r="G15" s="58"/>
      <c r="H15" s="58" t="s">
        <v>154</v>
      </c>
      <c r="I15" s="58"/>
    </row>
    <row r="16" spans="1:25" x14ac:dyDescent="0.25">
      <c r="A16" s="21"/>
      <c r="C16" s="58"/>
      <c r="D16" s="58">
        <f>-D14/53.22252</f>
        <v>-0.98285583339533722</v>
      </c>
      <c r="E16" s="58"/>
      <c r="F16" s="58"/>
      <c r="G16" s="58"/>
      <c r="H16" s="58">
        <f>H14/0.189455</f>
        <v>0.44146631126124936</v>
      </c>
      <c r="I16" s="58"/>
    </row>
    <row r="17" spans="1:25" x14ac:dyDescent="0.25">
      <c r="B17" s="56"/>
      <c r="C17" s="56"/>
      <c r="D17" s="56"/>
      <c r="F17" s="56"/>
      <c r="G17" s="56"/>
      <c r="H17" s="56"/>
    </row>
    <row r="20" spans="1:25" x14ac:dyDescent="0.25">
      <c r="A20" s="36">
        <v>36.820065579923288</v>
      </c>
      <c r="B20" s="21">
        <v>31.31418</v>
      </c>
      <c r="C20" s="28">
        <f t="shared" ref="C20:C24" si="4">(A20-B20)</f>
        <v>5.5058855799232873</v>
      </c>
      <c r="D20" s="28">
        <f t="shared" ref="D20:D24" si="5">C20^2</f>
        <v>30.314776019207194</v>
      </c>
      <c r="E20" s="36">
        <v>7.9577094379133779</v>
      </c>
      <c r="F20" s="21">
        <v>7.5636760000000001</v>
      </c>
      <c r="G20" s="28">
        <f t="shared" ref="G20:G24" si="6">(E20-F20)</f>
        <v>0.39403343791337786</v>
      </c>
      <c r="H20" s="28">
        <f t="shared" ref="H20:H24" si="7">G20^2</f>
        <v>0.1552623501938358</v>
      </c>
      <c r="I20" s="38"/>
      <c r="J20" s="36" t="s">
        <v>148</v>
      </c>
      <c r="K20" s="36">
        <v>6</v>
      </c>
      <c r="L20" s="36">
        <v>6</v>
      </c>
      <c r="M20" s="36">
        <v>6</v>
      </c>
      <c r="N20" s="36">
        <v>0</v>
      </c>
      <c r="O20" s="36">
        <v>1.9</v>
      </c>
      <c r="P20" s="36">
        <v>2.1</v>
      </c>
      <c r="Q20" s="36">
        <v>12.8</v>
      </c>
      <c r="R20" s="19">
        <v>24.3</v>
      </c>
      <c r="S20" s="36">
        <v>36.799999999999997</v>
      </c>
      <c r="T20" s="36">
        <v>0.45</v>
      </c>
      <c r="U20" s="36">
        <v>3</v>
      </c>
      <c r="V20" s="36">
        <v>5</v>
      </c>
      <c r="W20" s="36">
        <v>8</v>
      </c>
      <c r="X20" s="41"/>
      <c r="Y20" s="56"/>
    </row>
    <row r="21" spans="1:25" x14ac:dyDescent="0.25">
      <c r="A21" s="36">
        <v>37.508253041138261</v>
      </c>
      <c r="B21" s="21">
        <v>31.31418</v>
      </c>
      <c r="C21" s="28">
        <f t="shared" si="4"/>
        <v>6.1940730411382603</v>
      </c>
      <c r="D21" s="28">
        <f t="shared" si="5"/>
        <v>38.366540838955778</v>
      </c>
      <c r="E21" s="36">
        <v>8.0160731280866546</v>
      </c>
      <c r="F21" s="21">
        <v>7.5636760000000001</v>
      </c>
      <c r="G21" s="28">
        <f t="shared" si="6"/>
        <v>0.45239712808665455</v>
      </c>
      <c r="H21" s="28">
        <f t="shared" si="7"/>
        <v>0.20466316150105293</v>
      </c>
      <c r="I21" s="38"/>
      <c r="J21" s="36" t="s">
        <v>148</v>
      </c>
      <c r="K21" s="36">
        <v>6</v>
      </c>
      <c r="L21" s="36">
        <v>6</v>
      </c>
      <c r="M21" s="36">
        <v>6</v>
      </c>
      <c r="N21" s="36">
        <v>0</v>
      </c>
      <c r="O21" s="36">
        <v>1.9</v>
      </c>
      <c r="P21" s="36">
        <v>2.1</v>
      </c>
      <c r="Q21" s="36">
        <v>14.8</v>
      </c>
      <c r="R21" s="19">
        <v>24.3</v>
      </c>
      <c r="S21" s="36">
        <v>36.799999999999997</v>
      </c>
      <c r="T21" s="36">
        <v>0.45</v>
      </c>
      <c r="U21" s="36">
        <v>3</v>
      </c>
      <c r="V21" s="36">
        <v>5</v>
      </c>
      <c r="W21" s="36">
        <v>8</v>
      </c>
      <c r="X21" s="41"/>
      <c r="Y21" s="56"/>
    </row>
    <row r="22" spans="1:25" x14ac:dyDescent="0.25">
      <c r="A22" s="36">
        <v>19.2987640498433</v>
      </c>
      <c r="B22" s="21">
        <v>31.31418</v>
      </c>
      <c r="C22" s="28">
        <f t="shared" si="4"/>
        <v>-12.015415950156701</v>
      </c>
      <c r="D22" s="28">
        <f t="shared" si="5"/>
        <v>144.37022045528005</v>
      </c>
      <c r="E22" s="36">
        <v>7.7563611923340465</v>
      </c>
      <c r="F22" s="21">
        <v>7.5636760000000001</v>
      </c>
      <c r="G22" s="28">
        <f t="shared" si="6"/>
        <v>0.19268519233404646</v>
      </c>
      <c r="H22" s="28">
        <f t="shared" si="7"/>
        <v>3.7127583344808479E-2</v>
      </c>
      <c r="I22" s="38"/>
      <c r="J22" s="36" t="s">
        <v>148</v>
      </c>
      <c r="K22" s="36">
        <v>6</v>
      </c>
      <c r="L22" s="36">
        <v>6</v>
      </c>
      <c r="M22" s="36">
        <v>6</v>
      </c>
      <c r="N22" s="36">
        <v>0</v>
      </c>
      <c r="O22" s="36">
        <v>1.9</v>
      </c>
      <c r="P22" s="36">
        <v>2.1</v>
      </c>
      <c r="Q22" s="36">
        <v>15.8</v>
      </c>
      <c r="R22" s="19">
        <v>24.3</v>
      </c>
      <c r="S22" s="36">
        <v>38.799999999999997</v>
      </c>
      <c r="T22" s="36">
        <v>0.45</v>
      </c>
      <c r="U22" s="36">
        <v>3</v>
      </c>
      <c r="V22" s="36">
        <v>5</v>
      </c>
      <c r="W22" s="36">
        <v>8</v>
      </c>
      <c r="X22" s="41"/>
      <c r="Y22" s="56"/>
    </row>
    <row r="23" spans="1:25" x14ac:dyDescent="0.25">
      <c r="A23" s="36">
        <v>31.927449876402715</v>
      </c>
      <c r="B23" s="21">
        <v>31.31418</v>
      </c>
      <c r="C23" s="28">
        <f t="shared" si="4"/>
        <v>0.61326987640271469</v>
      </c>
      <c r="D23" s="28">
        <f t="shared" si="5"/>
        <v>0.37609994130300095</v>
      </c>
      <c r="E23" s="36">
        <v>7.0583744088115381</v>
      </c>
      <c r="F23" s="21">
        <v>7.5636760000000001</v>
      </c>
      <c r="G23" s="28">
        <f t="shared" si="6"/>
        <v>-0.50530159118846196</v>
      </c>
      <c r="H23" s="28">
        <f t="shared" si="7"/>
        <v>0.25532969805759154</v>
      </c>
      <c r="I23" s="38"/>
      <c r="J23" s="36" t="s">
        <v>148</v>
      </c>
      <c r="K23" s="36">
        <v>6</v>
      </c>
      <c r="L23" s="36">
        <v>6</v>
      </c>
      <c r="M23" s="36">
        <v>6</v>
      </c>
      <c r="N23" s="36">
        <v>0</v>
      </c>
      <c r="O23" s="36">
        <v>1.9</v>
      </c>
      <c r="P23" s="36">
        <v>2.1</v>
      </c>
      <c r="Q23" s="36">
        <v>13.8</v>
      </c>
      <c r="R23" s="19">
        <v>24.3</v>
      </c>
      <c r="S23" s="36">
        <v>40.799999999999997</v>
      </c>
      <c r="T23" s="36">
        <v>0.45</v>
      </c>
      <c r="U23" s="36">
        <v>3</v>
      </c>
      <c r="V23" s="36">
        <v>5</v>
      </c>
      <c r="W23" s="36">
        <v>8</v>
      </c>
      <c r="X23" s="41"/>
      <c r="Y23" s="56"/>
    </row>
    <row r="24" spans="1:25" x14ac:dyDescent="0.25">
      <c r="A24" s="36">
        <v>31.016359308645349</v>
      </c>
      <c r="B24" s="21">
        <v>31.31418</v>
      </c>
      <c r="C24" s="28">
        <f t="shared" si="4"/>
        <v>-0.2978206913546515</v>
      </c>
      <c r="D24" s="28">
        <f t="shared" si="5"/>
        <v>8.8697164198962591E-2</v>
      </c>
      <c r="E24" s="36">
        <v>7.0298623929979227</v>
      </c>
      <c r="F24" s="21">
        <v>7.5636760000000001</v>
      </c>
      <c r="G24" s="28">
        <f t="shared" si="6"/>
        <v>-0.53381360700207736</v>
      </c>
      <c r="H24" s="28">
        <f t="shared" si="7"/>
        <v>0.28495696702056827</v>
      </c>
      <c r="I24" s="38"/>
      <c r="J24" s="36" t="s">
        <v>148</v>
      </c>
      <c r="K24" s="36">
        <v>6</v>
      </c>
      <c r="L24" s="36">
        <v>6</v>
      </c>
      <c r="M24" s="36">
        <v>6</v>
      </c>
      <c r="N24" s="36">
        <v>0</v>
      </c>
      <c r="O24" s="36">
        <v>1.9</v>
      </c>
      <c r="P24" s="36">
        <v>2.1</v>
      </c>
      <c r="Q24" s="36">
        <v>12.8</v>
      </c>
      <c r="R24" s="19">
        <v>24.3</v>
      </c>
      <c r="S24" s="36">
        <v>40.799999999999997</v>
      </c>
      <c r="T24" s="36">
        <v>0.45</v>
      </c>
      <c r="U24" s="36">
        <v>3</v>
      </c>
      <c r="V24" s="36">
        <v>5</v>
      </c>
      <c r="W24" s="36">
        <v>8</v>
      </c>
      <c r="X24" s="41"/>
      <c r="Y24" s="56"/>
    </row>
    <row r="25" spans="1:25" x14ac:dyDescent="0.25">
      <c r="A25" s="56">
        <f>SUM(A20:A24)/5</f>
        <v>31.314178371190586</v>
      </c>
      <c r="E25" s="56">
        <f>SUM(E20:E24)/5</f>
        <v>7.5636761120287073</v>
      </c>
      <c r="G25" s="65"/>
      <c r="I25" s="65"/>
      <c r="J25" s="65"/>
      <c r="K25" s="65"/>
      <c r="L25" s="65"/>
      <c r="M25" s="65"/>
      <c r="N25" s="65"/>
      <c r="O25" s="65"/>
      <c r="P25" s="65"/>
      <c r="Q25" s="65"/>
      <c r="S25" s="65"/>
      <c r="T25" s="65"/>
      <c r="U25" s="65"/>
      <c r="V25" s="65"/>
      <c r="W25" s="65"/>
      <c r="X25" s="65"/>
      <c r="Y25" s="56"/>
    </row>
    <row r="26" spans="1:25" x14ac:dyDescent="0.25">
      <c r="J26" s="65"/>
      <c r="K26" s="65"/>
      <c r="L26" s="65"/>
      <c r="M26" s="65"/>
      <c r="N26" s="65"/>
      <c r="O26" s="65"/>
      <c r="P26" s="65"/>
      <c r="Q26" s="65"/>
      <c r="S26" s="65"/>
      <c r="T26" s="65"/>
      <c r="U26" s="65"/>
      <c r="V26" s="65"/>
      <c r="W26" s="65"/>
      <c r="X26" s="65"/>
      <c r="Y26" s="56"/>
    </row>
    <row r="27" spans="1:25" x14ac:dyDescent="0.25">
      <c r="D27" s="21" t="s">
        <v>152</v>
      </c>
      <c r="H27" s="21" t="s">
        <v>151</v>
      </c>
    </row>
    <row r="28" spans="1:25" x14ac:dyDescent="0.25">
      <c r="D28" s="56">
        <f>SUM(D20:D24)/5</f>
        <v>42.703266883788999</v>
      </c>
      <c r="H28" s="56">
        <f>SUM(H20:H24)/5</f>
        <v>0.18746795202357142</v>
      </c>
    </row>
    <row r="39" spans="1:25" x14ac:dyDescent="0.25">
      <c r="A39" s="36">
        <v>34.397067584380899</v>
      </c>
      <c r="B39" s="21">
        <v>31.035440000000001</v>
      </c>
      <c r="C39" s="28">
        <f t="shared" ref="C39:C43" si="8">(A39-B39)</f>
        <v>3.3616275843808978</v>
      </c>
      <c r="D39" s="28">
        <f t="shared" ref="D39:D43" si="9">C39^2</f>
        <v>11.300540016070551</v>
      </c>
      <c r="E39" s="36">
        <v>7.5611739230192345</v>
      </c>
      <c r="F39" s="21">
        <v>7.9673223000000002</v>
      </c>
      <c r="G39" s="28">
        <f t="shared" ref="G39:G43" si="10">(E39-F39)</f>
        <v>-0.40614837698076567</v>
      </c>
      <c r="H39" s="28">
        <f t="shared" ref="H39:H43" si="11">G39^2</f>
        <v>0.16495650412411014</v>
      </c>
      <c r="I39" s="38">
        <v>17</v>
      </c>
      <c r="J39" s="36" t="s">
        <v>148</v>
      </c>
      <c r="K39" s="36">
        <v>6</v>
      </c>
      <c r="L39" s="36">
        <v>6</v>
      </c>
      <c r="M39" s="36">
        <v>6</v>
      </c>
      <c r="N39" s="36">
        <v>0</v>
      </c>
      <c r="O39" s="36">
        <v>1.9</v>
      </c>
      <c r="P39" s="36">
        <v>2.1</v>
      </c>
      <c r="Q39" s="36">
        <v>14.8</v>
      </c>
      <c r="R39" s="19">
        <v>25.3</v>
      </c>
      <c r="S39" s="36">
        <v>39.799999999999997</v>
      </c>
      <c r="T39" s="36">
        <v>0.45</v>
      </c>
      <c r="U39" s="36">
        <v>3</v>
      </c>
      <c r="V39" s="36">
        <v>5</v>
      </c>
      <c r="W39" s="36">
        <v>8</v>
      </c>
      <c r="X39" s="41">
        <v>17</v>
      </c>
      <c r="Y39" s="56"/>
    </row>
    <row r="40" spans="1:25" x14ac:dyDescent="0.25">
      <c r="A40" s="36">
        <v>26.132817196563224</v>
      </c>
      <c r="B40" s="21">
        <v>31.035440000000001</v>
      </c>
      <c r="C40" s="28">
        <f t="shared" si="8"/>
        <v>-4.9026228034367776</v>
      </c>
      <c r="D40" s="28">
        <f t="shared" si="9"/>
        <v>24.035710352778288</v>
      </c>
      <c r="E40" s="36">
        <v>8.0832648358709456</v>
      </c>
      <c r="F40" s="21">
        <v>7.9673223000000002</v>
      </c>
      <c r="G40" s="28">
        <f t="shared" si="10"/>
        <v>0.11594253587094538</v>
      </c>
      <c r="H40" s="28">
        <f t="shared" si="11"/>
        <v>1.3442671624185457E-2</v>
      </c>
      <c r="I40" s="38"/>
      <c r="J40" s="36" t="s">
        <v>148</v>
      </c>
      <c r="K40" s="36">
        <v>6</v>
      </c>
      <c r="L40" s="36">
        <v>6</v>
      </c>
      <c r="M40" s="36">
        <v>6</v>
      </c>
      <c r="N40" s="36">
        <v>0</v>
      </c>
      <c r="O40" s="36">
        <v>1.9</v>
      </c>
      <c r="P40" s="36">
        <v>2.1</v>
      </c>
      <c r="Q40" s="36">
        <v>15.8</v>
      </c>
      <c r="R40" s="19">
        <v>25.3</v>
      </c>
      <c r="S40" s="36">
        <v>37.799999999999997</v>
      </c>
      <c r="T40" s="36">
        <v>0.45</v>
      </c>
      <c r="U40" s="36">
        <v>3</v>
      </c>
      <c r="V40" s="36">
        <v>5</v>
      </c>
      <c r="W40" s="36">
        <v>8</v>
      </c>
      <c r="X40" s="41"/>
      <c r="Y40" s="56"/>
    </row>
    <row r="41" spans="1:25" x14ac:dyDescent="0.25">
      <c r="A41" s="36">
        <v>33.992048467328992</v>
      </c>
      <c r="B41" s="21">
        <v>31.035440000000001</v>
      </c>
      <c r="C41" s="28">
        <f t="shared" si="8"/>
        <v>2.9566084673289907</v>
      </c>
      <c r="D41" s="28">
        <f t="shared" si="9"/>
        <v>8.7415336290814842</v>
      </c>
      <c r="E41" s="36">
        <v>8.076573749508503</v>
      </c>
      <c r="F41" s="21">
        <v>7.9673223000000002</v>
      </c>
      <c r="G41" s="28">
        <f t="shared" si="10"/>
        <v>0.10925144950850285</v>
      </c>
      <c r="H41" s="28">
        <f t="shared" si="11"/>
        <v>1.1935879219708947E-2</v>
      </c>
      <c r="I41" s="38"/>
      <c r="J41" s="36" t="s">
        <v>148</v>
      </c>
      <c r="K41" s="36">
        <v>6</v>
      </c>
      <c r="L41" s="36">
        <v>6</v>
      </c>
      <c r="M41" s="36">
        <v>6</v>
      </c>
      <c r="N41" s="36">
        <v>0</v>
      </c>
      <c r="O41" s="36">
        <v>1.9</v>
      </c>
      <c r="P41" s="36">
        <v>2.1</v>
      </c>
      <c r="Q41" s="36">
        <v>13.8</v>
      </c>
      <c r="R41" s="19">
        <v>25.3</v>
      </c>
      <c r="S41" s="36">
        <v>36.799999999999997</v>
      </c>
      <c r="T41" s="36">
        <v>0.45</v>
      </c>
      <c r="U41" s="36">
        <v>3</v>
      </c>
      <c r="V41" s="36">
        <v>5</v>
      </c>
      <c r="W41" s="36">
        <v>8</v>
      </c>
      <c r="X41" s="41"/>
      <c r="Y41" s="56"/>
    </row>
    <row r="42" spans="1:25" x14ac:dyDescent="0.25">
      <c r="A42" s="36">
        <v>26.828246477173845</v>
      </c>
      <c r="B42" s="21">
        <v>31.035440000000001</v>
      </c>
      <c r="C42" s="28">
        <f t="shared" si="8"/>
        <v>-4.2071935228261559</v>
      </c>
      <c r="D42" s="28">
        <f t="shared" si="9"/>
        <v>17.70047733851036</v>
      </c>
      <c r="E42" s="36">
        <v>8.0020578749401725</v>
      </c>
      <c r="F42" s="21">
        <v>7.9673223000000002</v>
      </c>
      <c r="G42" s="28">
        <f t="shared" si="10"/>
        <v>3.473557494017232E-2</v>
      </c>
      <c r="H42" s="28">
        <f t="shared" si="11"/>
        <v>1.2065601664243272E-3</v>
      </c>
      <c r="I42" s="38"/>
      <c r="J42" s="36" t="s">
        <v>148</v>
      </c>
      <c r="K42" s="36">
        <v>6</v>
      </c>
      <c r="L42" s="36">
        <v>6</v>
      </c>
      <c r="M42" s="36">
        <v>6</v>
      </c>
      <c r="N42" s="36">
        <v>0</v>
      </c>
      <c r="O42" s="36">
        <v>1.9</v>
      </c>
      <c r="P42" s="36">
        <v>2.1</v>
      </c>
      <c r="Q42" s="36">
        <v>13.8</v>
      </c>
      <c r="R42" s="19">
        <v>25.3</v>
      </c>
      <c r="S42" s="36">
        <v>37.799999999999997</v>
      </c>
      <c r="T42" s="36">
        <v>0.45</v>
      </c>
      <c r="U42" s="36">
        <v>3</v>
      </c>
      <c r="V42" s="36">
        <v>5</v>
      </c>
      <c r="W42" s="36">
        <v>8</v>
      </c>
      <c r="X42" s="41"/>
      <c r="Y42" s="56"/>
    </row>
    <row r="43" spans="1:25" x14ac:dyDescent="0.25">
      <c r="A43" s="36">
        <v>33.827000071020016</v>
      </c>
      <c r="B43" s="21">
        <v>31.035440000000001</v>
      </c>
      <c r="C43" s="28">
        <f t="shared" si="8"/>
        <v>2.7915600710200152</v>
      </c>
      <c r="D43" s="28">
        <f t="shared" si="9"/>
        <v>7.7928076301132725</v>
      </c>
      <c r="E43" s="36">
        <v>8.1135448166425341</v>
      </c>
      <c r="F43" s="21">
        <v>7.9673223000000002</v>
      </c>
      <c r="G43" s="28">
        <f t="shared" si="10"/>
        <v>0.14622251664253394</v>
      </c>
      <c r="H43" s="28">
        <f t="shared" si="11"/>
        <v>2.1381024373276113E-2</v>
      </c>
      <c r="I43" s="38"/>
      <c r="J43" s="36" t="s">
        <v>148</v>
      </c>
      <c r="K43" s="36">
        <v>6</v>
      </c>
      <c r="L43" s="36">
        <v>6</v>
      </c>
      <c r="M43" s="36">
        <v>6</v>
      </c>
      <c r="N43" s="36">
        <v>0</v>
      </c>
      <c r="O43" s="36">
        <v>1.9</v>
      </c>
      <c r="P43" s="36">
        <v>2.1</v>
      </c>
      <c r="Q43" s="36">
        <v>14.8</v>
      </c>
      <c r="R43" s="19">
        <v>25.3</v>
      </c>
      <c r="S43" s="36">
        <v>36.799999999999997</v>
      </c>
      <c r="T43" s="36">
        <v>0.45</v>
      </c>
      <c r="U43" s="36">
        <v>3</v>
      </c>
      <c r="V43" s="36">
        <v>5</v>
      </c>
      <c r="W43" s="36">
        <v>8</v>
      </c>
      <c r="X43" s="41"/>
      <c r="Y43" s="56"/>
    </row>
    <row r="44" spans="1:25" x14ac:dyDescent="0.25">
      <c r="A44" s="56">
        <f>SUM(A39:A43)/5</f>
        <v>31.035435959293398</v>
      </c>
      <c r="E44" s="56">
        <f>SUM(E39:E43)/5</f>
        <v>7.9673230399962787</v>
      </c>
      <c r="G44" s="65"/>
      <c r="I44" s="65"/>
      <c r="J44" s="65"/>
      <c r="K44" s="65"/>
      <c r="L44" s="65"/>
      <c r="M44" s="65"/>
      <c r="N44" s="65"/>
      <c r="O44" s="65"/>
      <c r="P44" s="65"/>
      <c r="Q44" s="65"/>
      <c r="S44" s="65"/>
      <c r="T44" s="65"/>
      <c r="U44" s="65"/>
      <c r="V44" s="65"/>
      <c r="W44" s="65"/>
      <c r="X44" s="65"/>
      <c r="Y44" s="56"/>
    </row>
    <row r="45" spans="1:25" x14ac:dyDescent="0.25">
      <c r="J45" s="65"/>
      <c r="K45" s="65"/>
      <c r="L45" s="65"/>
      <c r="M45" s="65"/>
      <c r="N45" s="65"/>
      <c r="O45" s="65"/>
      <c r="P45" s="65"/>
      <c r="Q45" s="65"/>
      <c r="S45" s="65"/>
      <c r="T45" s="65"/>
      <c r="U45" s="65"/>
      <c r="V45" s="65"/>
      <c r="W45" s="65"/>
      <c r="X45" s="65"/>
      <c r="Y45" s="56"/>
    </row>
    <row r="46" spans="1:25" x14ac:dyDescent="0.25">
      <c r="D46" s="21" t="s">
        <v>152</v>
      </c>
      <c r="H46" s="21" t="s">
        <v>151</v>
      </c>
    </row>
    <row r="47" spans="1:25" x14ac:dyDescent="0.25">
      <c r="D47" s="56">
        <f>SUM(D39:D43)/5</f>
        <v>13.91421379331079</v>
      </c>
      <c r="H47" s="56">
        <f>SUM(H39:H43)/5</f>
        <v>4.2584527901540999E-2</v>
      </c>
    </row>
    <row r="57" spans="1:25" x14ac:dyDescent="0.25">
      <c r="A57" s="36">
        <v>27.835599072598544</v>
      </c>
      <c r="B57" s="21">
        <v>33.214410999999998</v>
      </c>
      <c r="C57" s="28">
        <f t="shared" ref="C57:C61" si="12">(A57-B57)</f>
        <v>-5.3788119274014541</v>
      </c>
      <c r="D57" s="28">
        <f t="shared" ref="D57:D61" si="13">C57^2</f>
        <v>28.931617750356146</v>
      </c>
      <c r="E57" s="36">
        <v>7.9372342255054562</v>
      </c>
      <c r="F57" s="21">
        <v>7.9055819999999999</v>
      </c>
      <c r="G57" s="28">
        <f t="shared" ref="G57:G61" si="14">(E57-F57)</f>
        <v>3.1652225505456322E-2</v>
      </c>
      <c r="H57" s="28">
        <f t="shared" ref="H57:H61" si="15">G57^2</f>
        <v>1.0018633794482597E-3</v>
      </c>
      <c r="I57" s="38"/>
      <c r="J57" s="36" t="s">
        <v>148</v>
      </c>
      <c r="K57" s="36">
        <v>6</v>
      </c>
      <c r="L57" s="36">
        <v>6</v>
      </c>
      <c r="M57" s="36">
        <v>6</v>
      </c>
      <c r="N57" s="36">
        <v>0</v>
      </c>
      <c r="O57" s="36">
        <v>1.9</v>
      </c>
      <c r="P57" s="36">
        <v>2.1</v>
      </c>
      <c r="Q57" s="36">
        <v>12.8</v>
      </c>
      <c r="R57" s="19">
        <v>27.3</v>
      </c>
      <c r="S57" s="36">
        <v>38.799999999999997</v>
      </c>
      <c r="T57" s="36">
        <v>0.45</v>
      </c>
      <c r="U57" s="36">
        <v>3</v>
      </c>
      <c r="V57" s="36">
        <v>5</v>
      </c>
      <c r="W57" s="36">
        <v>8</v>
      </c>
      <c r="X57" s="41"/>
      <c r="Y57" s="56"/>
    </row>
    <row r="58" spans="1:25" x14ac:dyDescent="0.25">
      <c r="A58" s="36">
        <v>37.76546851952579</v>
      </c>
      <c r="B58" s="21">
        <v>33.214410999999998</v>
      </c>
      <c r="C58" s="28">
        <f t="shared" si="12"/>
        <v>4.5510575195257914</v>
      </c>
      <c r="D58" s="28">
        <f t="shared" si="13"/>
        <v>20.71212454603225</v>
      </c>
      <c r="E58" s="36">
        <v>7.7004349751827625</v>
      </c>
      <c r="F58" s="21">
        <v>7.9055819999999999</v>
      </c>
      <c r="G58" s="28">
        <f t="shared" si="14"/>
        <v>-0.20514702481723734</v>
      </c>
      <c r="H58" s="28">
        <f t="shared" si="15"/>
        <v>4.2085301791364195E-2</v>
      </c>
      <c r="I58" s="38"/>
      <c r="J58" s="36" t="s">
        <v>148</v>
      </c>
      <c r="K58" s="36">
        <v>6</v>
      </c>
      <c r="L58" s="36">
        <v>6</v>
      </c>
      <c r="M58" s="36">
        <v>6</v>
      </c>
      <c r="N58" s="36">
        <v>0</v>
      </c>
      <c r="O58" s="36">
        <v>1.9</v>
      </c>
      <c r="P58" s="36">
        <v>2.1</v>
      </c>
      <c r="Q58" s="36">
        <v>12.8</v>
      </c>
      <c r="R58" s="19">
        <v>27.3</v>
      </c>
      <c r="S58" s="36">
        <v>39.799999999999997</v>
      </c>
      <c r="T58" s="36">
        <v>0.45</v>
      </c>
      <c r="U58" s="36">
        <v>3</v>
      </c>
      <c r="V58" s="36">
        <v>5</v>
      </c>
      <c r="W58" s="36">
        <v>8</v>
      </c>
      <c r="X58" s="41"/>
      <c r="Y58" s="56"/>
    </row>
    <row r="59" spans="1:25" x14ac:dyDescent="0.25">
      <c r="A59" s="36">
        <v>22.931061482030124</v>
      </c>
      <c r="B59" s="21">
        <v>33.214410999999998</v>
      </c>
      <c r="C59" s="28">
        <f t="shared" si="12"/>
        <v>-10.283349517969874</v>
      </c>
      <c r="D59" s="28">
        <f t="shared" si="13"/>
        <v>105.74727730873124</v>
      </c>
      <c r="E59" s="36">
        <v>8.2604238220512762</v>
      </c>
      <c r="F59" s="21">
        <v>7.9055819999999999</v>
      </c>
      <c r="G59" s="28">
        <f t="shared" si="14"/>
        <v>0.35484182205127635</v>
      </c>
      <c r="H59" s="28">
        <f t="shared" si="15"/>
        <v>0.12591271867666967</v>
      </c>
      <c r="I59" s="38"/>
      <c r="J59" s="36" t="s">
        <v>148</v>
      </c>
      <c r="K59" s="36">
        <v>6</v>
      </c>
      <c r="L59" s="36">
        <v>6</v>
      </c>
      <c r="M59" s="36">
        <v>6</v>
      </c>
      <c r="N59" s="36">
        <v>0</v>
      </c>
      <c r="O59" s="36">
        <v>1.9</v>
      </c>
      <c r="P59" s="36">
        <v>2.1</v>
      </c>
      <c r="Q59" s="36">
        <v>16.8</v>
      </c>
      <c r="R59" s="19">
        <v>27.3</v>
      </c>
      <c r="S59" s="36">
        <v>37.799999999999997</v>
      </c>
      <c r="T59" s="36">
        <v>0.45</v>
      </c>
      <c r="U59" s="36">
        <v>3</v>
      </c>
      <c r="V59" s="36">
        <v>5</v>
      </c>
      <c r="W59" s="36">
        <v>8</v>
      </c>
      <c r="X59" s="41"/>
      <c r="Y59" s="56"/>
    </row>
    <row r="60" spans="1:25" x14ac:dyDescent="0.25">
      <c r="A60" s="36">
        <v>38.498724629884535</v>
      </c>
      <c r="B60" s="21">
        <v>33.214410999999998</v>
      </c>
      <c r="C60" s="28">
        <f t="shared" si="12"/>
        <v>5.2843136298845366</v>
      </c>
      <c r="D60" s="28">
        <f t="shared" si="13"/>
        <v>27.923970538983486</v>
      </c>
      <c r="E60" s="36">
        <v>7.8257728472260197</v>
      </c>
      <c r="F60" s="21">
        <v>7.9055819999999999</v>
      </c>
      <c r="G60" s="28">
        <f t="shared" si="14"/>
        <v>-7.9809152773980152E-2</v>
      </c>
      <c r="H60" s="28">
        <f t="shared" si="15"/>
        <v>6.3695008665005035E-3</v>
      </c>
      <c r="I60" s="38"/>
      <c r="J60" s="36" t="s">
        <v>148</v>
      </c>
      <c r="K60" s="36">
        <v>6</v>
      </c>
      <c r="L60" s="36">
        <v>6</v>
      </c>
      <c r="M60" s="36">
        <v>6</v>
      </c>
      <c r="N60" s="36">
        <v>0</v>
      </c>
      <c r="O60" s="36">
        <v>1.9</v>
      </c>
      <c r="P60" s="36">
        <v>2.1</v>
      </c>
      <c r="Q60" s="36">
        <v>16.8</v>
      </c>
      <c r="R60" s="19">
        <v>27.3</v>
      </c>
      <c r="S60" s="36">
        <v>39.799999999999997</v>
      </c>
      <c r="T60" s="36">
        <v>0.45</v>
      </c>
      <c r="U60" s="36">
        <v>3</v>
      </c>
      <c r="V60" s="36">
        <v>5</v>
      </c>
      <c r="W60" s="36">
        <v>8</v>
      </c>
      <c r="X60" s="41"/>
      <c r="Y60" s="56"/>
    </row>
    <row r="61" spans="1:25" x14ac:dyDescent="0.25">
      <c r="A61" s="36">
        <v>39.041250125474328</v>
      </c>
      <c r="B61" s="21">
        <v>33.214410999999998</v>
      </c>
      <c r="C61" s="28">
        <f t="shared" si="12"/>
        <v>5.8268391254743293</v>
      </c>
      <c r="D61" s="28">
        <f t="shared" si="13"/>
        <v>33.952054194158443</v>
      </c>
      <c r="E61" s="36">
        <v>7.8040446399383141</v>
      </c>
      <c r="F61" s="21">
        <v>7.9055819999999999</v>
      </c>
      <c r="G61" s="28">
        <f t="shared" si="14"/>
        <v>-0.10153736006168579</v>
      </c>
      <c r="H61" s="28">
        <f t="shared" si="15"/>
        <v>1.0309835488296424E-2</v>
      </c>
      <c r="I61" s="38"/>
      <c r="J61" s="36" t="s">
        <v>148</v>
      </c>
      <c r="K61" s="36">
        <v>6</v>
      </c>
      <c r="L61" s="36">
        <v>6</v>
      </c>
      <c r="M61" s="36">
        <v>6</v>
      </c>
      <c r="N61" s="36">
        <v>0</v>
      </c>
      <c r="O61" s="36">
        <v>1.9</v>
      </c>
      <c r="P61" s="36">
        <v>2.1</v>
      </c>
      <c r="Q61" s="36">
        <v>15.8</v>
      </c>
      <c r="R61" s="19">
        <v>27.3</v>
      </c>
      <c r="S61" s="36">
        <v>39.799999999999997</v>
      </c>
      <c r="T61" s="36">
        <v>0.45</v>
      </c>
      <c r="U61" s="36">
        <v>3</v>
      </c>
      <c r="V61" s="36">
        <v>5</v>
      </c>
      <c r="W61" s="36">
        <v>8</v>
      </c>
      <c r="X61" s="41"/>
      <c r="Y61" s="56"/>
    </row>
    <row r="62" spans="1:25" x14ac:dyDescent="0.25">
      <c r="A62" s="56">
        <f>SUM(A57:A61)/5</f>
        <v>33.214420765902659</v>
      </c>
      <c r="E62" s="56">
        <f>SUM(E57:E61)/5</f>
        <v>7.9055821019807651</v>
      </c>
      <c r="G62" s="65"/>
      <c r="I62" s="65"/>
      <c r="J62" s="65"/>
      <c r="K62" s="65"/>
      <c r="L62" s="65"/>
      <c r="M62" s="65"/>
      <c r="N62" s="65"/>
      <c r="O62" s="65"/>
      <c r="P62" s="65"/>
      <c r="Q62" s="65"/>
      <c r="S62" s="65"/>
      <c r="T62" s="65"/>
      <c r="U62" s="65"/>
      <c r="V62" s="65"/>
      <c r="W62" s="65"/>
      <c r="X62" s="65"/>
      <c r="Y62" s="56"/>
    </row>
    <row r="63" spans="1:25" x14ac:dyDescent="0.25">
      <c r="J63" s="65"/>
      <c r="K63" s="65"/>
      <c r="L63" s="65"/>
      <c r="M63" s="65"/>
      <c r="N63" s="65"/>
      <c r="O63" s="65"/>
      <c r="P63" s="65"/>
      <c r="Q63" s="65"/>
      <c r="S63" s="65"/>
      <c r="T63" s="65"/>
      <c r="U63" s="65"/>
      <c r="V63" s="65"/>
      <c r="W63" s="65"/>
      <c r="X63" s="65"/>
      <c r="Y63" s="56"/>
    </row>
    <row r="64" spans="1:25" x14ac:dyDescent="0.25">
      <c r="D64" s="21" t="s">
        <v>152</v>
      </c>
      <c r="H64" s="21" t="s">
        <v>151</v>
      </c>
    </row>
    <row r="65" spans="4:8" x14ac:dyDescent="0.25">
      <c r="D65" s="56">
        <f>SUM(D57:D61)/5</f>
        <v>43.453408867652321</v>
      </c>
      <c r="H65" s="56">
        <f>SUM(H57:H61)/5</f>
        <v>3.7135844040455813E-2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workbookViewId="0">
      <selection activeCell="H16" sqref="H16"/>
    </sheetView>
  </sheetViews>
  <sheetFormatPr defaultRowHeight="15" x14ac:dyDescent="0.25"/>
  <cols>
    <col min="1" max="1" width="9.140625" style="56"/>
    <col min="2" max="4" width="9.140625" style="21"/>
    <col min="5" max="5" width="9.140625" style="56"/>
    <col min="6" max="18" width="9.140625" style="21"/>
    <col min="19" max="19" width="9.140625" style="19"/>
    <col min="20" max="16384" width="9.140625" style="21"/>
  </cols>
  <sheetData>
    <row r="1" spans="1:25" x14ac:dyDescent="0.25">
      <c r="A1" s="56">
        <v>33.015465937561189</v>
      </c>
      <c r="B1" s="36">
        <v>34.87133</v>
      </c>
      <c r="C1" s="28">
        <f t="shared" ref="C1:C7" si="0">(A1-B1)</f>
        <v>-1.8558640624388119</v>
      </c>
      <c r="D1" s="28">
        <f t="shared" ref="D1:D7" si="1">C1^2</f>
        <v>3.4442314182518903</v>
      </c>
      <c r="E1" s="56">
        <v>7.2767561324918431</v>
      </c>
      <c r="F1" s="36">
        <v>7.2921899999999997</v>
      </c>
      <c r="G1" s="28">
        <f t="shared" ref="G1:G7" si="2">(E1-F1)</f>
        <v>-1.5433867508156673E-2</v>
      </c>
      <c r="H1" s="28">
        <f t="shared" ref="H1:H7" si="3">G1^2</f>
        <v>2.3820426625933429E-4</v>
      </c>
      <c r="I1" s="38"/>
      <c r="J1" s="36" t="s">
        <v>148</v>
      </c>
      <c r="K1" s="36">
        <v>6</v>
      </c>
      <c r="L1" s="36">
        <v>6</v>
      </c>
      <c r="M1" s="36">
        <v>6</v>
      </c>
      <c r="N1" s="36">
        <v>0</v>
      </c>
      <c r="O1" s="36">
        <v>1.9</v>
      </c>
      <c r="P1" s="36">
        <v>2.1</v>
      </c>
      <c r="Q1" s="36">
        <v>12.8</v>
      </c>
      <c r="R1" s="36">
        <v>26.3</v>
      </c>
      <c r="S1" s="19">
        <v>40.799999999999997</v>
      </c>
      <c r="T1" s="36">
        <v>0.45</v>
      </c>
      <c r="U1" s="36">
        <v>3</v>
      </c>
      <c r="V1" s="36">
        <v>5</v>
      </c>
      <c r="W1" s="36">
        <v>8</v>
      </c>
      <c r="X1" s="41"/>
      <c r="Y1" s="56"/>
    </row>
    <row r="2" spans="1:25" x14ac:dyDescent="0.25">
      <c r="A2" s="56">
        <v>31.016359308645349</v>
      </c>
      <c r="B2" s="36">
        <v>34.87133</v>
      </c>
      <c r="C2" s="28">
        <f t="shared" si="0"/>
        <v>-3.8549706913546515</v>
      </c>
      <c r="D2" s="28">
        <f t="shared" si="1"/>
        <v>14.86079903120336</v>
      </c>
      <c r="E2" s="56">
        <v>7.0298623929979227</v>
      </c>
      <c r="F2" s="36">
        <v>7.2921899999999997</v>
      </c>
      <c r="G2" s="28">
        <f t="shared" si="2"/>
        <v>-0.26232760700207702</v>
      </c>
      <c r="H2" s="28">
        <f t="shared" si="3"/>
        <v>6.8815773395436167E-2</v>
      </c>
      <c r="I2" s="38"/>
      <c r="J2" s="36" t="s">
        <v>148</v>
      </c>
      <c r="K2" s="36">
        <v>6</v>
      </c>
      <c r="L2" s="36">
        <v>6</v>
      </c>
      <c r="M2" s="36">
        <v>6</v>
      </c>
      <c r="N2" s="36">
        <v>0</v>
      </c>
      <c r="O2" s="36">
        <v>1.9</v>
      </c>
      <c r="P2" s="36">
        <v>2.1</v>
      </c>
      <c r="Q2" s="36">
        <v>12.8</v>
      </c>
      <c r="R2" s="36">
        <v>24.3</v>
      </c>
      <c r="S2" s="19">
        <v>40.799999999999997</v>
      </c>
      <c r="T2" s="36">
        <v>0.45</v>
      </c>
      <c r="U2" s="36">
        <v>3</v>
      </c>
      <c r="V2" s="36">
        <v>5</v>
      </c>
      <c r="W2" s="36">
        <v>8</v>
      </c>
      <c r="X2" s="41"/>
      <c r="Y2" s="56"/>
    </row>
    <row r="3" spans="1:25" x14ac:dyDescent="0.25">
      <c r="A3" s="56">
        <v>34.001351073277029</v>
      </c>
      <c r="B3" s="36">
        <v>34.87133</v>
      </c>
      <c r="C3" s="28">
        <f t="shared" si="0"/>
        <v>-0.86997892672297183</v>
      </c>
      <c r="D3" s="28">
        <f t="shared" si="1"/>
        <v>0.75686333294205399</v>
      </c>
      <c r="E3" s="56">
        <v>7.3027015544798122</v>
      </c>
      <c r="F3" s="36">
        <v>7.2921899999999997</v>
      </c>
      <c r="G3" s="28">
        <f t="shared" si="2"/>
        <v>1.0511554479812446E-2</v>
      </c>
      <c r="H3" s="28">
        <f t="shared" si="3"/>
        <v>1.104927775820651E-4</v>
      </c>
      <c r="I3" s="38"/>
      <c r="J3" s="36" t="s">
        <v>148</v>
      </c>
      <c r="K3" s="36">
        <v>6</v>
      </c>
      <c r="L3" s="36">
        <v>6</v>
      </c>
      <c r="M3" s="36">
        <v>6</v>
      </c>
      <c r="N3" s="36">
        <v>0</v>
      </c>
      <c r="O3" s="36">
        <v>1.9</v>
      </c>
      <c r="P3" s="36">
        <v>2.1</v>
      </c>
      <c r="Q3" s="36">
        <v>13.8</v>
      </c>
      <c r="R3" s="36">
        <v>26.3</v>
      </c>
      <c r="S3" s="19">
        <v>40.799999999999997</v>
      </c>
      <c r="T3" s="36">
        <v>0.45</v>
      </c>
      <c r="U3" s="36">
        <v>3</v>
      </c>
      <c r="V3" s="36">
        <v>5</v>
      </c>
      <c r="W3" s="36">
        <v>8</v>
      </c>
      <c r="X3" s="41"/>
      <c r="Y3" s="56"/>
    </row>
    <row r="4" spans="1:25" x14ac:dyDescent="0.25">
      <c r="A4" s="56">
        <v>31.927449876402715</v>
      </c>
      <c r="B4" s="36">
        <v>34.87133</v>
      </c>
      <c r="C4" s="28">
        <f t="shared" si="0"/>
        <v>-2.9438801235972853</v>
      </c>
      <c r="D4" s="28">
        <f t="shared" si="1"/>
        <v>8.6664301821111689</v>
      </c>
      <c r="E4" s="56">
        <v>7.0583744088115381</v>
      </c>
      <c r="F4" s="36">
        <v>7.2921899999999997</v>
      </c>
      <c r="G4" s="28">
        <f t="shared" si="2"/>
        <v>-0.23381559118846162</v>
      </c>
      <c r="H4" s="28">
        <f t="shared" si="3"/>
        <v>5.4669730682809815E-2</v>
      </c>
      <c r="I4" s="38"/>
      <c r="J4" s="36" t="s">
        <v>148</v>
      </c>
      <c r="K4" s="36">
        <v>6</v>
      </c>
      <c r="L4" s="36">
        <v>6</v>
      </c>
      <c r="M4" s="36">
        <v>6</v>
      </c>
      <c r="N4" s="36">
        <v>0</v>
      </c>
      <c r="O4" s="36">
        <v>1.9</v>
      </c>
      <c r="P4" s="36">
        <v>2.1</v>
      </c>
      <c r="Q4" s="36">
        <v>13.8</v>
      </c>
      <c r="R4" s="36">
        <v>24.3</v>
      </c>
      <c r="S4" s="19">
        <v>40.799999999999997</v>
      </c>
      <c r="T4" s="36">
        <v>0.45</v>
      </c>
      <c r="U4" s="36">
        <v>3</v>
      </c>
      <c r="V4" s="36">
        <v>5</v>
      </c>
      <c r="W4" s="36">
        <v>8</v>
      </c>
      <c r="X4" s="41"/>
      <c r="Y4" s="56"/>
    </row>
    <row r="5" spans="1:25" x14ac:dyDescent="0.25">
      <c r="A5" s="56">
        <v>35.102360149054682</v>
      </c>
      <c r="B5" s="36">
        <v>34.87133</v>
      </c>
      <c r="C5" s="28">
        <f t="shared" si="0"/>
        <v>0.231030149054682</v>
      </c>
      <c r="D5" s="28">
        <f t="shared" si="1"/>
        <v>5.3374929772228581E-2</v>
      </c>
      <c r="E5" s="56">
        <v>7.3861253833768838</v>
      </c>
      <c r="F5" s="36">
        <v>7.2921899999999997</v>
      </c>
      <c r="G5" s="28">
        <f t="shared" si="2"/>
        <v>9.3935383376884118E-2</v>
      </c>
      <c r="H5" s="28">
        <f t="shared" si="3"/>
        <v>8.823856250162198E-3</v>
      </c>
      <c r="I5" s="38"/>
      <c r="J5" s="36" t="s">
        <v>148</v>
      </c>
      <c r="K5" s="36">
        <v>6</v>
      </c>
      <c r="L5" s="36">
        <v>6</v>
      </c>
      <c r="M5" s="36">
        <v>6</v>
      </c>
      <c r="N5" s="36">
        <v>0</v>
      </c>
      <c r="O5" s="36">
        <v>1.9</v>
      </c>
      <c r="P5" s="36">
        <v>2.1</v>
      </c>
      <c r="Q5" s="36">
        <v>15.8</v>
      </c>
      <c r="R5" s="36">
        <v>26.3</v>
      </c>
      <c r="S5" s="19">
        <v>40.799999999999997</v>
      </c>
      <c r="T5" s="36">
        <v>0.45</v>
      </c>
      <c r="U5" s="36">
        <v>3</v>
      </c>
      <c r="V5" s="36">
        <v>5</v>
      </c>
      <c r="W5" s="36">
        <v>8</v>
      </c>
      <c r="X5" s="41"/>
      <c r="Y5" s="56"/>
    </row>
    <row r="6" spans="1:25" x14ac:dyDescent="0.25">
      <c r="A6" s="56">
        <v>34.370633057645058</v>
      </c>
      <c r="B6" s="36">
        <v>34.87133</v>
      </c>
      <c r="C6" s="28">
        <f t="shared" si="0"/>
        <v>-0.50069694235494211</v>
      </c>
      <c r="D6" s="28">
        <f t="shared" si="1"/>
        <v>0.25069742808358825</v>
      </c>
      <c r="E6" s="56">
        <v>7.4185214051220401</v>
      </c>
      <c r="F6" s="36">
        <v>7.2921899999999997</v>
      </c>
      <c r="G6" s="28">
        <f t="shared" si="2"/>
        <v>0.12633140512204033</v>
      </c>
      <c r="H6" s="28">
        <f t="shared" si="3"/>
        <v>1.5959623920109078E-2</v>
      </c>
      <c r="I6" s="38"/>
      <c r="J6" s="36" t="s">
        <v>148</v>
      </c>
      <c r="K6" s="36">
        <v>6</v>
      </c>
      <c r="L6" s="36">
        <v>6</v>
      </c>
      <c r="M6" s="36">
        <v>6</v>
      </c>
      <c r="N6" s="36">
        <v>0</v>
      </c>
      <c r="O6" s="36">
        <v>1.9</v>
      </c>
      <c r="P6" s="36">
        <v>2.1</v>
      </c>
      <c r="Q6" s="36">
        <v>16.8</v>
      </c>
      <c r="R6" s="36">
        <v>26.3</v>
      </c>
      <c r="S6" s="19">
        <v>40.799999999999997</v>
      </c>
      <c r="T6" s="36">
        <v>0.45</v>
      </c>
      <c r="U6" s="36">
        <v>3</v>
      </c>
      <c r="V6" s="36">
        <v>5</v>
      </c>
      <c r="W6" s="36">
        <v>8</v>
      </c>
      <c r="X6" s="41"/>
      <c r="Y6" s="56"/>
    </row>
    <row r="7" spans="1:25" x14ac:dyDescent="0.25">
      <c r="A7" s="56">
        <v>44.665721371831459</v>
      </c>
      <c r="B7" s="36">
        <v>34.87133</v>
      </c>
      <c r="C7" s="28">
        <f t="shared" si="0"/>
        <v>9.794391371831459</v>
      </c>
      <c r="D7" s="28">
        <f t="shared" si="1"/>
        <v>95.930102344606524</v>
      </c>
      <c r="E7" s="56">
        <v>7.5729916673960673</v>
      </c>
      <c r="F7" s="36">
        <v>7.2921899999999997</v>
      </c>
      <c r="G7" s="28">
        <f t="shared" si="2"/>
        <v>0.2808016673960676</v>
      </c>
      <c r="H7" s="28">
        <f t="shared" si="3"/>
        <v>7.8849576412411776E-2</v>
      </c>
      <c r="I7" s="38"/>
      <c r="J7" s="36" t="s">
        <v>148</v>
      </c>
      <c r="K7" s="36">
        <v>6</v>
      </c>
      <c r="L7" s="36">
        <v>6</v>
      </c>
      <c r="M7" s="36">
        <v>6</v>
      </c>
      <c r="N7" s="36">
        <v>0</v>
      </c>
      <c r="O7" s="36">
        <v>1.9</v>
      </c>
      <c r="P7" s="36">
        <v>2.1</v>
      </c>
      <c r="Q7" s="36">
        <v>16.8</v>
      </c>
      <c r="R7" s="36">
        <v>28.3</v>
      </c>
      <c r="S7" s="19">
        <v>40.799999999999997</v>
      </c>
      <c r="T7" s="36">
        <v>0.45</v>
      </c>
      <c r="U7" s="36">
        <v>3</v>
      </c>
      <c r="V7" s="36">
        <v>5</v>
      </c>
      <c r="W7" s="36">
        <v>8</v>
      </c>
      <c r="X7" s="41"/>
      <c r="Y7" s="56"/>
    </row>
    <row r="8" spans="1:25" x14ac:dyDescent="0.25">
      <c r="A8" s="56">
        <f>SUM(A1:A7)/7</f>
        <v>34.871334396345354</v>
      </c>
      <c r="E8" s="56">
        <f>SUM(E1:E7)/7</f>
        <v>7.2921904206680157</v>
      </c>
    </row>
    <row r="10" spans="1:25" x14ac:dyDescent="0.25">
      <c r="D10" s="21" t="s">
        <v>152</v>
      </c>
      <c r="H10" s="21" t="s">
        <v>151</v>
      </c>
    </row>
    <row r="11" spans="1:25" x14ac:dyDescent="0.25">
      <c r="B11" s="21" t="s">
        <v>170</v>
      </c>
      <c r="D11" s="28">
        <f>SUM(D1:D7)/7</f>
        <v>17.708928380995832</v>
      </c>
      <c r="H11" s="28">
        <f>SUM(H1:H7)/7</f>
        <v>3.2495322529252919E-2</v>
      </c>
    </row>
    <row r="13" spans="1:25" x14ac:dyDescent="0.25">
      <c r="C13" s="58"/>
      <c r="D13" s="58" t="s">
        <v>152</v>
      </c>
      <c r="E13" s="58"/>
      <c r="F13" s="58"/>
      <c r="G13" s="58"/>
      <c r="H13" s="58" t="s">
        <v>151</v>
      </c>
      <c r="I13" s="58"/>
    </row>
    <row r="14" spans="1:25" x14ac:dyDescent="0.25">
      <c r="A14" s="21"/>
      <c r="C14" s="58"/>
      <c r="D14" s="58">
        <v>19.572348999999999</v>
      </c>
      <c r="E14" s="58"/>
      <c r="F14" s="58"/>
      <c r="G14" s="58"/>
      <c r="H14" s="58">
        <v>1.6070999999999998E-2</v>
      </c>
      <c r="I14" s="58"/>
    </row>
    <row r="15" spans="1:25" x14ac:dyDescent="0.25">
      <c r="A15" s="21"/>
      <c r="C15" s="58"/>
      <c r="D15" s="58" t="s">
        <v>153</v>
      </c>
      <c r="E15" s="58"/>
      <c r="F15" s="58"/>
      <c r="G15" s="58"/>
      <c r="H15" s="58" t="s">
        <v>154</v>
      </c>
      <c r="I15" s="58"/>
    </row>
    <row r="16" spans="1:25" x14ac:dyDescent="0.25">
      <c r="A16" s="21"/>
      <c r="C16" s="58"/>
      <c r="D16" s="58">
        <f>D14/53.22252</f>
        <v>0.36774562722697079</v>
      </c>
      <c r="E16" s="58"/>
      <c r="F16" s="58"/>
      <c r="G16" s="58"/>
      <c r="H16" s="58">
        <f>-H14/0.189455</f>
        <v>-8.4827531603810916E-2</v>
      </c>
      <c r="I16" s="58"/>
    </row>
    <row r="17" spans="1:25" x14ac:dyDescent="0.25">
      <c r="B17" s="56"/>
      <c r="C17" s="56"/>
      <c r="D17" s="56"/>
      <c r="F17" s="56"/>
      <c r="G17" s="56"/>
      <c r="H17" s="56"/>
    </row>
    <row r="20" spans="1:25" x14ac:dyDescent="0.25">
      <c r="A20" s="36">
        <v>33.992048467328992</v>
      </c>
      <c r="B20" s="21">
        <v>28.872610000000002</v>
      </c>
      <c r="C20" s="28">
        <f t="shared" ref="C20:C28" si="4">(A20-B20)</f>
        <v>5.1194384673289903</v>
      </c>
      <c r="D20" s="28">
        <f t="shared" ref="D20:D28" si="5">C20^2</f>
        <v>26.208650220767801</v>
      </c>
      <c r="E20" s="36">
        <v>8.076573749508503</v>
      </c>
      <c r="F20" s="21">
        <v>8.1629330000000007</v>
      </c>
      <c r="G20" s="28">
        <f t="shared" ref="G20:G28" si="6">(E20-F20)</f>
        <v>-8.6359250491497619E-2</v>
      </c>
      <c r="H20" s="28">
        <f t="shared" ref="H20:H28" si="7">G20^2</f>
        <v>7.4579201454532318E-3</v>
      </c>
      <c r="I20" s="38"/>
      <c r="J20" s="36" t="s">
        <v>148</v>
      </c>
      <c r="K20" s="36">
        <v>6</v>
      </c>
      <c r="L20" s="36">
        <v>6</v>
      </c>
      <c r="M20" s="36">
        <v>6</v>
      </c>
      <c r="N20" s="36">
        <v>0</v>
      </c>
      <c r="O20" s="36">
        <v>1.9</v>
      </c>
      <c r="P20" s="36">
        <v>2.1</v>
      </c>
      <c r="Q20" s="36">
        <v>13.8</v>
      </c>
      <c r="R20" s="36">
        <v>25.3</v>
      </c>
      <c r="S20" s="19">
        <v>36.799999999999997</v>
      </c>
      <c r="T20" s="36">
        <v>0.45</v>
      </c>
      <c r="U20" s="36">
        <v>3</v>
      </c>
      <c r="V20" s="36">
        <v>5</v>
      </c>
      <c r="W20" s="36">
        <v>8</v>
      </c>
      <c r="X20" s="41"/>
      <c r="Y20" s="56"/>
    </row>
    <row r="21" spans="1:25" x14ac:dyDescent="0.25">
      <c r="A21" s="36">
        <v>27.6371794763227</v>
      </c>
      <c r="B21" s="21">
        <v>28.872610000000002</v>
      </c>
      <c r="C21" s="28">
        <f t="shared" si="4"/>
        <v>-1.2354305236773016</v>
      </c>
      <c r="D21" s="28">
        <f t="shared" si="5"/>
        <v>1.5262885788335716</v>
      </c>
      <c r="E21" s="36">
        <v>8.2729913741474661</v>
      </c>
      <c r="F21" s="21">
        <v>8.1629330000000007</v>
      </c>
      <c r="G21" s="28">
        <f t="shared" si="6"/>
        <v>0.11005837414746544</v>
      </c>
      <c r="H21" s="28">
        <f t="shared" si="7"/>
        <v>1.211284571998349E-2</v>
      </c>
      <c r="I21" s="38"/>
      <c r="J21" s="36" t="s">
        <v>148</v>
      </c>
      <c r="K21" s="36">
        <v>6</v>
      </c>
      <c r="L21" s="36">
        <v>6</v>
      </c>
      <c r="M21" s="36">
        <v>6</v>
      </c>
      <c r="N21" s="36">
        <v>0</v>
      </c>
      <c r="O21" s="36">
        <v>1.9</v>
      </c>
      <c r="P21" s="36">
        <v>2.1</v>
      </c>
      <c r="Q21" s="36">
        <v>16.8</v>
      </c>
      <c r="R21" s="36">
        <v>26.3</v>
      </c>
      <c r="S21" s="19">
        <v>36.799999999999997</v>
      </c>
      <c r="T21" s="36">
        <v>0.45</v>
      </c>
      <c r="U21" s="36">
        <v>3</v>
      </c>
      <c r="V21" s="36">
        <v>5</v>
      </c>
      <c r="W21" s="36">
        <v>8</v>
      </c>
      <c r="X21" s="41"/>
      <c r="Y21" s="56"/>
    </row>
    <row r="22" spans="1:25" x14ac:dyDescent="0.25">
      <c r="A22" s="36">
        <v>36.820065579923288</v>
      </c>
      <c r="B22" s="21">
        <v>28.872610000000002</v>
      </c>
      <c r="C22" s="28">
        <f t="shared" si="4"/>
        <v>7.947455579923286</v>
      </c>
      <c r="D22" s="28">
        <f t="shared" si="5"/>
        <v>63.162050194853776</v>
      </c>
      <c r="E22" s="36">
        <v>7.9577094379133779</v>
      </c>
      <c r="F22" s="21">
        <v>8.1629330000000007</v>
      </c>
      <c r="G22" s="28">
        <f t="shared" si="6"/>
        <v>-0.20522356208662274</v>
      </c>
      <c r="H22" s="28">
        <f t="shared" si="7"/>
        <v>4.2116710435521898E-2</v>
      </c>
      <c r="I22" s="38"/>
      <c r="J22" s="36" t="s">
        <v>148</v>
      </c>
      <c r="K22" s="36">
        <v>6</v>
      </c>
      <c r="L22" s="36">
        <v>6</v>
      </c>
      <c r="M22" s="36">
        <v>6</v>
      </c>
      <c r="N22" s="36">
        <v>0</v>
      </c>
      <c r="O22" s="36">
        <v>1.9</v>
      </c>
      <c r="P22" s="36">
        <v>2.1</v>
      </c>
      <c r="Q22" s="36">
        <v>12.8</v>
      </c>
      <c r="R22" s="36">
        <v>24.3</v>
      </c>
      <c r="S22" s="19">
        <v>36.799999999999997</v>
      </c>
      <c r="T22" s="36">
        <v>0.45</v>
      </c>
      <c r="U22" s="36">
        <v>3</v>
      </c>
      <c r="V22" s="36">
        <v>5</v>
      </c>
      <c r="W22" s="36">
        <v>8</v>
      </c>
      <c r="X22" s="41"/>
      <c r="Y22" s="56"/>
    </row>
    <row r="23" spans="1:25" x14ac:dyDescent="0.25">
      <c r="A23" s="36">
        <v>21.089871365918729</v>
      </c>
      <c r="B23" s="21">
        <v>28.872610000000002</v>
      </c>
      <c r="C23" s="28">
        <f t="shared" si="4"/>
        <v>-7.782738634081273</v>
      </c>
      <c r="D23" s="28">
        <f t="shared" si="5"/>
        <v>60.571020646421239</v>
      </c>
      <c r="E23" s="36">
        <v>8.2047936173999503</v>
      </c>
      <c r="F23" s="21">
        <v>8.1629330000000007</v>
      </c>
      <c r="G23" s="28">
        <f t="shared" si="6"/>
        <v>4.1860617399949618E-2</v>
      </c>
      <c r="H23" s="28">
        <f t="shared" si="7"/>
        <v>1.7523112891049647E-3</v>
      </c>
      <c r="I23" s="38"/>
      <c r="J23" s="36" t="s">
        <v>148</v>
      </c>
      <c r="K23" s="36">
        <v>6</v>
      </c>
      <c r="L23" s="36">
        <v>6</v>
      </c>
      <c r="M23" s="36">
        <v>6</v>
      </c>
      <c r="N23" s="36">
        <v>0</v>
      </c>
      <c r="O23" s="36">
        <v>1.9</v>
      </c>
      <c r="P23" s="36">
        <v>2.1</v>
      </c>
      <c r="Q23" s="36">
        <v>12.8</v>
      </c>
      <c r="R23" s="36">
        <v>28.3</v>
      </c>
      <c r="S23" s="19">
        <v>36.799999999999997</v>
      </c>
      <c r="T23" s="36">
        <v>0.45</v>
      </c>
      <c r="U23" s="36">
        <v>3</v>
      </c>
      <c r="V23" s="36">
        <v>5</v>
      </c>
      <c r="W23" s="36">
        <v>8</v>
      </c>
      <c r="X23" s="41"/>
      <c r="Y23" s="56"/>
    </row>
    <row r="24" spans="1:25" x14ac:dyDescent="0.25">
      <c r="A24" s="36">
        <v>33.827000071020016</v>
      </c>
      <c r="B24" s="21">
        <v>28.872610000000002</v>
      </c>
      <c r="C24" s="28">
        <f t="shared" si="4"/>
        <v>4.9543900710200148</v>
      </c>
      <c r="D24" s="28">
        <f t="shared" si="5"/>
        <v>24.545980975821706</v>
      </c>
      <c r="E24" s="36">
        <v>8.1135448166425341</v>
      </c>
      <c r="F24" s="21">
        <v>8.1629330000000007</v>
      </c>
      <c r="G24" s="28">
        <f t="shared" si="6"/>
        <v>-4.9388183357466531E-2</v>
      </c>
      <c r="H24" s="28">
        <f t="shared" si="7"/>
        <v>2.4391926553507339E-3</v>
      </c>
      <c r="I24" s="38"/>
      <c r="J24" s="36" t="s">
        <v>148</v>
      </c>
      <c r="K24" s="36">
        <v>6</v>
      </c>
      <c r="L24" s="36">
        <v>6</v>
      </c>
      <c r="M24" s="36">
        <v>6</v>
      </c>
      <c r="N24" s="36">
        <v>0</v>
      </c>
      <c r="O24" s="36">
        <v>1.9</v>
      </c>
      <c r="P24" s="36">
        <v>2.1</v>
      </c>
      <c r="Q24" s="36">
        <v>14.8</v>
      </c>
      <c r="R24" s="36">
        <v>25.3</v>
      </c>
      <c r="S24" s="19">
        <v>36.799999999999997</v>
      </c>
      <c r="T24" s="36">
        <v>0.45</v>
      </c>
      <c r="U24" s="36">
        <v>3</v>
      </c>
      <c r="V24" s="36">
        <v>5</v>
      </c>
      <c r="W24" s="36">
        <v>8</v>
      </c>
      <c r="X24" s="41"/>
      <c r="Y24" s="56"/>
    </row>
    <row r="25" spans="1:25" x14ac:dyDescent="0.25">
      <c r="A25" s="36">
        <v>37.508253041138261</v>
      </c>
      <c r="B25" s="21">
        <v>28.872610000000002</v>
      </c>
      <c r="C25" s="28">
        <f t="shared" si="4"/>
        <v>8.635643041138259</v>
      </c>
      <c r="D25" s="28">
        <f t="shared" si="5"/>
        <v>74.574330733959641</v>
      </c>
      <c r="E25" s="36">
        <v>8.0160731280866546</v>
      </c>
      <c r="F25" s="21">
        <v>8.1629330000000007</v>
      </c>
      <c r="G25" s="28">
        <f t="shared" si="6"/>
        <v>-0.14685987191334604</v>
      </c>
      <c r="H25" s="28">
        <f t="shared" si="7"/>
        <v>2.1567821978404404E-2</v>
      </c>
      <c r="I25" s="38"/>
      <c r="J25" s="36" t="s">
        <v>148</v>
      </c>
      <c r="K25" s="36">
        <v>6</v>
      </c>
      <c r="L25" s="36">
        <v>6</v>
      </c>
      <c r="M25" s="36">
        <v>6</v>
      </c>
      <c r="N25" s="36">
        <v>0</v>
      </c>
      <c r="O25" s="36">
        <v>1.9</v>
      </c>
      <c r="P25" s="36">
        <v>2.1</v>
      </c>
      <c r="Q25" s="36">
        <v>14.8</v>
      </c>
      <c r="R25" s="36">
        <v>24.3</v>
      </c>
      <c r="S25" s="19">
        <v>36.799999999999997</v>
      </c>
      <c r="T25" s="36">
        <v>0.45</v>
      </c>
      <c r="U25" s="36">
        <v>3</v>
      </c>
      <c r="V25" s="36">
        <v>5</v>
      </c>
      <c r="W25" s="36">
        <v>8</v>
      </c>
      <c r="X25" s="41"/>
      <c r="Y25" s="56"/>
    </row>
    <row r="26" spans="1:25" x14ac:dyDescent="0.25">
      <c r="A26" s="36">
        <v>19.98223630869461</v>
      </c>
      <c r="B26" s="21">
        <v>28.872610000000002</v>
      </c>
      <c r="C26" s="28">
        <f t="shared" si="4"/>
        <v>-8.8903736913053919</v>
      </c>
      <c r="D26" s="28">
        <f t="shared" si="5"/>
        <v>79.03874437105506</v>
      </c>
      <c r="E26" s="36">
        <v>8.2642699816144383</v>
      </c>
      <c r="F26" s="21">
        <v>8.1629330000000007</v>
      </c>
      <c r="G26" s="28">
        <f t="shared" si="6"/>
        <v>0.1013369816144376</v>
      </c>
      <c r="H26" s="28">
        <f t="shared" si="7"/>
        <v>1.0269183842724865E-2</v>
      </c>
      <c r="I26" s="38"/>
      <c r="J26" s="36" t="s">
        <v>148</v>
      </c>
      <c r="K26" s="36">
        <v>6</v>
      </c>
      <c r="L26" s="36">
        <v>6</v>
      </c>
      <c r="M26" s="36">
        <v>6</v>
      </c>
      <c r="N26" s="36">
        <v>0</v>
      </c>
      <c r="O26" s="36">
        <v>1.9</v>
      </c>
      <c r="P26" s="36">
        <v>2.1</v>
      </c>
      <c r="Q26" s="36">
        <v>14.8</v>
      </c>
      <c r="R26" s="36">
        <v>28.3</v>
      </c>
      <c r="S26" s="19">
        <v>36.799999999999997</v>
      </c>
      <c r="T26" s="36">
        <v>0.45</v>
      </c>
      <c r="U26" s="36">
        <v>3</v>
      </c>
      <c r="V26" s="36">
        <v>5</v>
      </c>
      <c r="W26" s="36">
        <v>8</v>
      </c>
      <c r="X26" s="41"/>
      <c r="Y26" s="56"/>
    </row>
    <row r="27" spans="1:25" x14ac:dyDescent="0.25">
      <c r="A27" s="36">
        <v>29.416018987644044</v>
      </c>
      <c r="B27" s="21">
        <v>28.872610000000002</v>
      </c>
      <c r="C27" s="28">
        <f t="shared" si="4"/>
        <v>0.54340898764404244</v>
      </c>
      <c r="D27" s="28">
        <f t="shared" si="5"/>
        <v>0.2952933278523231</v>
      </c>
      <c r="E27" s="36">
        <v>8.2425986445383774</v>
      </c>
      <c r="F27" s="21">
        <v>8.1629330000000007</v>
      </c>
      <c r="G27" s="28">
        <f t="shared" si="6"/>
        <v>7.9665644538376768E-2</v>
      </c>
      <c r="H27" s="28">
        <f t="shared" si="7"/>
        <v>6.3466149197149999E-3</v>
      </c>
      <c r="I27" s="38"/>
      <c r="J27" s="36" t="s">
        <v>148</v>
      </c>
      <c r="K27" s="36">
        <v>6</v>
      </c>
      <c r="L27" s="36">
        <v>6</v>
      </c>
      <c r="M27" s="36">
        <v>6</v>
      </c>
      <c r="N27" s="36">
        <v>0</v>
      </c>
      <c r="O27" s="36">
        <v>1.9</v>
      </c>
      <c r="P27" s="36">
        <v>2.1</v>
      </c>
      <c r="Q27" s="36">
        <v>15.8</v>
      </c>
      <c r="R27" s="36">
        <v>26.3</v>
      </c>
      <c r="S27" s="19">
        <v>36.799999999999997</v>
      </c>
      <c r="T27" s="36">
        <v>0.45</v>
      </c>
      <c r="U27" s="36">
        <v>3</v>
      </c>
      <c r="V27" s="36">
        <v>5</v>
      </c>
      <c r="W27" s="36">
        <v>8</v>
      </c>
      <c r="X27" s="41"/>
      <c r="Y27" s="56"/>
    </row>
    <row r="28" spans="1:25" x14ac:dyDescent="0.25">
      <c r="A28" s="36">
        <v>19.580835161622566</v>
      </c>
      <c r="B28" s="21">
        <v>28.872610000000002</v>
      </c>
      <c r="C28" s="28">
        <f t="shared" si="4"/>
        <v>-9.2917748383774352</v>
      </c>
      <c r="D28" s="28">
        <f t="shared" si="5"/>
        <v>86.337079647104019</v>
      </c>
      <c r="E28" s="36">
        <v>8.3178403631979609</v>
      </c>
      <c r="F28" s="21">
        <v>8.1629330000000007</v>
      </c>
      <c r="G28" s="28">
        <f t="shared" si="6"/>
        <v>0.15490736319796028</v>
      </c>
      <c r="H28" s="28">
        <f t="shared" si="7"/>
        <v>2.3996291172944779E-2</v>
      </c>
      <c r="I28" s="38"/>
      <c r="J28" s="36" t="s">
        <v>148</v>
      </c>
      <c r="K28" s="36">
        <v>6</v>
      </c>
      <c r="L28" s="36">
        <v>6</v>
      </c>
      <c r="M28" s="36">
        <v>6</v>
      </c>
      <c r="N28" s="36">
        <v>0</v>
      </c>
      <c r="O28" s="36">
        <v>1.9</v>
      </c>
      <c r="P28" s="36">
        <v>2.1</v>
      </c>
      <c r="Q28" s="36">
        <v>15.8</v>
      </c>
      <c r="R28" s="36">
        <v>28.3</v>
      </c>
      <c r="S28" s="19">
        <v>36.799999999999997</v>
      </c>
      <c r="T28" s="36">
        <v>0.45</v>
      </c>
      <c r="U28" s="36">
        <v>3</v>
      </c>
      <c r="V28" s="36">
        <v>5</v>
      </c>
      <c r="W28" s="36">
        <v>8</v>
      </c>
      <c r="X28" s="41"/>
      <c r="Y28" s="56"/>
    </row>
    <row r="29" spans="1:25" x14ac:dyDescent="0.25">
      <c r="A29" s="56">
        <f>SUM(A20:A28)/9</f>
        <v>28.872612051068131</v>
      </c>
      <c r="E29" s="56">
        <f>SUM(E20:E28)/9</f>
        <v>8.1629327903388074</v>
      </c>
      <c r="G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T29" s="65"/>
      <c r="U29" s="65"/>
      <c r="V29" s="65"/>
      <c r="W29" s="65"/>
      <c r="X29" s="65"/>
      <c r="Y29" s="56"/>
    </row>
    <row r="30" spans="1:25" x14ac:dyDescent="0.25">
      <c r="J30" s="65"/>
      <c r="K30" s="65"/>
      <c r="L30" s="65"/>
      <c r="M30" s="65"/>
      <c r="N30" s="65"/>
      <c r="O30" s="65"/>
      <c r="P30" s="65"/>
      <c r="Q30" s="65"/>
      <c r="R30" s="65"/>
      <c r="T30" s="65"/>
      <c r="U30" s="65"/>
      <c r="V30" s="65"/>
      <c r="W30" s="65"/>
      <c r="X30" s="65"/>
      <c r="Y30" s="56"/>
    </row>
    <row r="31" spans="1:25" x14ac:dyDescent="0.25">
      <c r="D31" s="21" t="s">
        <v>152</v>
      </c>
      <c r="H31" s="21" t="s">
        <v>151</v>
      </c>
    </row>
    <row r="32" spans="1:25" x14ac:dyDescent="0.25">
      <c r="D32" s="56">
        <f>SUM(D20:D28)/9</f>
        <v>46.251048744074353</v>
      </c>
      <c r="H32" s="56">
        <f>SUM(H20:H28)/9</f>
        <v>1.4228765795467042E-2</v>
      </c>
    </row>
    <row r="44" spans="1:25" x14ac:dyDescent="0.25">
      <c r="A44" s="36">
        <v>22.328305456161672</v>
      </c>
      <c r="B44" s="21">
        <v>24.555109999999999</v>
      </c>
      <c r="C44" s="28">
        <f t="shared" ref="C44:C47" si="8">(A44-B44)</f>
        <v>-2.2268045438383268</v>
      </c>
      <c r="D44" s="28">
        <f t="shared" ref="D44:D47" si="9">C44^2</f>
        <v>4.9586584764590187</v>
      </c>
      <c r="E44" s="36">
        <v>8.096182685407685</v>
      </c>
      <c r="F44" s="21">
        <v>8.1104819999999993</v>
      </c>
      <c r="G44" s="28">
        <f t="shared" ref="G44:G47" si="10">(E44-F44)</f>
        <v>-1.4299314592314261E-2</v>
      </c>
      <c r="H44" s="28">
        <f t="shared" ref="H44:H47" si="11">G44^2</f>
        <v>2.0447039780997154E-4</v>
      </c>
      <c r="I44" s="38"/>
      <c r="J44" s="36" t="s">
        <v>148</v>
      </c>
      <c r="K44" s="36">
        <v>6</v>
      </c>
      <c r="L44" s="36">
        <v>6</v>
      </c>
      <c r="M44" s="36">
        <v>6</v>
      </c>
      <c r="N44" s="36">
        <v>0</v>
      </c>
      <c r="O44" s="36">
        <v>1.9</v>
      </c>
      <c r="P44" s="36">
        <v>2.1</v>
      </c>
      <c r="Q44" s="36">
        <v>13.8</v>
      </c>
      <c r="R44" s="36">
        <v>26.3</v>
      </c>
      <c r="S44" s="19">
        <v>37.799999999999997</v>
      </c>
      <c r="T44" s="36">
        <v>0.45</v>
      </c>
      <c r="U44" s="36">
        <v>3</v>
      </c>
      <c r="V44" s="36">
        <v>5</v>
      </c>
      <c r="W44" s="36">
        <v>8</v>
      </c>
      <c r="X44" s="41"/>
      <c r="Y44" s="56"/>
    </row>
    <row r="45" spans="1:25" x14ac:dyDescent="0.25">
      <c r="A45" s="36">
        <v>26.132817196563224</v>
      </c>
      <c r="B45" s="21">
        <v>24.555109999999999</v>
      </c>
      <c r="C45" s="28">
        <f t="shared" si="8"/>
        <v>1.5777071965632246</v>
      </c>
      <c r="D45" s="28">
        <f t="shared" si="9"/>
        <v>2.4891599980873891</v>
      </c>
      <c r="E45" s="36">
        <v>8.0832648358709456</v>
      </c>
      <c r="F45" s="21">
        <v>8.1104819999999993</v>
      </c>
      <c r="G45" s="28">
        <f t="shared" si="10"/>
        <v>-2.7217164129053728E-2</v>
      </c>
      <c r="H45" s="28">
        <f t="shared" si="11"/>
        <v>7.4077402322784893E-4</v>
      </c>
      <c r="I45" s="38"/>
      <c r="J45" s="36" t="s">
        <v>148</v>
      </c>
      <c r="K45" s="36">
        <v>6</v>
      </c>
      <c r="L45" s="36">
        <v>6</v>
      </c>
      <c r="M45" s="36">
        <v>6</v>
      </c>
      <c r="N45" s="36">
        <v>0</v>
      </c>
      <c r="O45" s="36">
        <v>1.9</v>
      </c>
      <c r="P45" s="36">
        <v>2.1</v>
      </c>
      <c r="Q45" s="36">
        <v>15.8</v>
      </c>
      <c r="R45" s="36">
        <v>25.3</v>
      </c>
      <c r="S45" s="19">
        <v>37.799999999999997</v>
      </c>
      <c r="T45" s="36">
        <v>0.45</v>
      </c>
      <c r="U45" s="36">
        <v>3</v>
      </c>
      <c r="V45" s="36">
        <v>5</v>
      </c>
      <c r="W45" s="36">
        <v>8</v>
      </c>
      <c r="X45" s="41"/>
      <c r="Y45" s="56"/>
    </row>
    <row r="46" spans="1:25" x14ac:dyDescent="0.25">
      <c r="A46" s="36">
        <v>22.931061482030124</v>
      </c>
      <c r="B46" s="21">
        <v>24.555109999999999</v>
      </c>
      <c r="C46" s="28">
        <f t="shared" si="8"/>
        <v>-1.6240485179698751</v>
      </c>
      <c r="D46" s="28">
        <f t="shared" si="9"/>
        <v>2.6375335887201481</v>
      </c>
      <c r="E46" s="36">
        <v>8.2604238220512762</v>
      </c>
      <c r="F46" s="21">
        <v>8.1104819999999993</v>
      </c>
      <c r="G46" s="28">
        <f t="shared" si="10"/>
        <v>0.14994182205127693</v>
      </c>
      <c r="H46" s="28">
        <f t="shared" si="11"/>
        <v>2.2482550000056795E-2</v>
      </c>
      <c r="I46" s="38"/>
      <c r="J46" s="36" t="s">
        <v>148</v>
      </c>
      <c r="K46" s="36">
        <v>6</v>
      </c>
      <c r="L46" s="36">
        <v>6</v>
      </c>
      <c r="M46" s="36">
        <v>6</v>
      </c>
      <c r="N46" s="36">
        <v>0</v>
      </c>
      <c r="O46" s="36">
        <v>1.9</v>
      </c>
      <c r="P46" s="36">
        <v>2.1</v>
      </c>
      <c r="Q46" s="36">
        <v>16.8</v>
      </c>
      <c r="R46" s="36">
        <v>27.3</v>
      </c>
      <c r="S46" s="19">
        <v>37.799999999999997</v>
      </c>
      <c r="T46" s="36">
        <v>0.45</v>
      </c>
      <c r="U46" s="36">
        <v>3</v>
      </c>
      <c r="V46" s="36">
        <v>5</v>
      </c>
      <c r="W46" s="36">
        <v>8</v>
      </c>
      <c r="X46" s="41"/>
      <c r="Y46" s="56"/>
    </row>
    <row r="47" spans="1:25" x14ac:dyDescent="0.25">
      <c r="A47" s="36">
        <v>26.828246477173845</v>
      </c>
      <c r="B47" s="21">
        <v>24.555109999999999</v>
      </c>
      <c r="C47" s="28">
        <f t="shared" si="8"/>
        <v>2.2731364771738463</v>
      </c>
      <c r="D47" s="28">
        <f t="shared" si="9"/>
        <v>5.1671494438583236</v>
      </c>
      <c r="E47" s="36">
        <v>8.0020578749401725</v>
      </c>
      <c r="F47" s="21">
        <v>8.1104819999999993</v>
      </c>
      <c r="G47" s="28">
        <f t="shared" si="10"/>
        <v>-0.10842412505982679</v>
      </c>
      <c r="H47" s="28">
        <f t="shared" si="11"/>
        <v>1.175579089498896E-2</v>
      </c>
      <c r="I47" s="38"/>
      <c r="J47" s="36" t="s">
        <v>148</v>
      </c>
      <c r="K47" s="36">
        <v>6</v>
      </c>
      <c r="L47" s="36">
        <v>6</v>
      </c>
      <c r="M47" s="36">
        <v>6</v>
      </c>
      <c r="N47" s="36">
        <v>0</v>
      </c>
      <c r="O47" s="36">
        <v>1.9</v>
      </c>
      <c r="P47" s="36">
        <v>2.1</v>
      </c>
      <c r="Q47" s="36">
        <v>13.8</v>
      </c>
      <c r="R47" s="36">
        <v>25.3</v>
      </c>
      <c r="S47" s="19">
        <v>37.799999999999997</v>
      </c>
      <c r="T47" s="36">
        <v>0.45</v>
      </c>
      <c r="U47" s="36">
        <v>3</v>
      </c>
      <c r="V47" s="36">
        <v>5</v>
      </c>
      <c r="W47" s="36">
        <v>8</v>
      </c>
      <c r="X47" s="41"/>
      <c r="Y47" s="56"/>
    </row>
    <row r="48" spans="1:25" x14ac:dyDescent="0.25">
      <c r="A48" s="56">
        <f>SUM(A44:A47)/4</f>
        <v>24.555107652982215</v>
      </c>
      <c r="E48" s="56">
        <f>SUM(E44:E47)/4</f>
        <v>8.1104823045675207</v>
      </c>
      <c r="G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T48" s="65"/>
      <c r="U48" s="65"/>
      <c r="V48" s="65"/>
      <c r="W48" s="65"/>
      <c r="X48" s="65"/>
      <c r="Y48" s="56"/>
    </row>
    <row r="49" spans="1:25" x14ac:dyDescent="0.25">
      <c r="J49" s="65"/>
      <c r="K49" s="65"/>
      <c r="L49" s="65"/>
      <c r="M49" s="65"/>
      <c r="N49" s="65"/>
      <c r="O49" s="65"/>
      <c r="P49" s="65"/>
      <c r="Q49" s="65"/>
      <c r="R49" s="65"/>
      <c r="T49" s="65"/>
      <c r="U49" s="65"/>
      <c r="V49" s="65"/>
      <c r="W49" s="65"/>
      <c r="X49" s="65"/>
      <c r="Y49" s="56"/>
    </row>
    <row r="50" spans="1:25" x14ac:dyDescent="0.25">
      <c r="D50" s="21" t="s">
        <v>152</v>
      </c>
      <c r="H50" s="21" t="s">
        <v>151</v>
      </c>
    </row>
    <row r="51" spans="1:25" x14ac:dyDescent="0.25">
      <c r="D51" s="56">
        <f>SUM(D44:D47)/4</f>
        <v>3.8131253767812199</v>
      </c>
      <c r="H51" s="56">
        <f>SUM(H44:H47)/4</f>
        <v>8.7958963290208948E-3</v>
      </c>
    </row>
    <row r="64" spans="1:25" x14ac:dyDescent="0.25">
      <c r="A64" s="36">
        <v>34.397067584380899</v>
      </c>
      <c r="B64" s="21">
        <v>38.831539999999997</v>
      </c>
      <c r="C64" s="28">
        <f t="shared" ref="C64:C68" si="12">(A64-B64)</f>
        <v>-4.4344724156190978</v>
      </c>
      <c r="D64" s="28">
        <f t="shared" ref="D64:D68" si="13">C64^2</f>
        <v>19.664545604886676</v>
      </c>
      <c r="E64" s="36">
        <v>7.5611739230192345</v>
      </c>
      <c r="F64" s="21">
        <v>7.7227610000000002</v>
      </c>
      <c r="G64" s="28">
        <f t="shared" ref="G64:G68" si="14">(E64-F64)</f>
        <v>-0.16158707698076569</v>
      </c>
      <c r="H64" s="28">
        <f t="shared" ref="H64:H68" si="15">G64^2</f>
        <v>2.6110383447187895E-2</v>
      </c>
      <c r="I64" s="38">
        <v>17</v>
      </c>
      <c r="J64" s="36" t="s">
        <v>148</v>
      </c>
      <c r="K64" s="36">
        <v>6</v>
      </c>
      <c r="L64" s="36">
        <v>6</v>
      </c>
      <c r="M64" s="36">
        <v>6</v>
      </c>
      <c r="N64" s="36">
        <v>0</v>
      </c>
      <c r="O64" s="36">
        <v>1.9</v>
      </c>
      <c r="P64" s="36">
        <v>2.1</v>
      </c>
      <c r="Q64" s="36">
        <v>14.8</v>
      </c>
      <c r="R64" s="36">
        <v>25.3</v>
      </c>
      <c r="S64" s="19">
        <v>39.799999999999997</v>
      </c>
      <c r="T64" s="36">
        <v>0.45</v>
      </c>
      <c r="U64" s="36">
        <v>3</v>
      </c>
      <c r="V64" s="36">
        <v>5</v>
      </c>
      <c r="W64" s="36">
        <v>8</v>
      </c>
      <c r="X64" s="41">
        <v>17</v>
      </c>
      <c r="Y64" s="56"/>
    </row>
    <row r="65" spans="1:25" x14ac:dyDescent="0.25">
      <c r="A65" s="36">
        <v>37.76546851952579</v>
      </c>
      <c r="B65" s="21">
        <v>38.831539999999997</v>
      </c>
      <c r="C65" s="28">
        <f t="shared" si="12"/>
        <v>-1.0660714804742071</v>
      </c>
      <c r="D65" s="28">
        <f t="shared" si="13"/>
        <v>1.1365084014804676</v>
      </c>
      <c r="E65" s="36">
        <v>7.7004349751827625</v>
      </c>
      <c r="F65" s="21">
        <v>7.7227610000000002</v>
      </c>
      <c r="G65" s="28">
        <f t="shared" si="14"/>
        <v>-2.2326024817237666E-2</v>
      </c>
      <c r="H65" s="28">
        <f t="shared" si="15"/>
        <v>4.9845138413991217E-4</v>
      </c>
      <c r="I65" s="38"/>
      <c r="J65" s="36" t="s">
        <v>148</v>
      </c>
      <c r="K65" s="36">
        <v>6</v>
      </c>
      <c r="L65" s="36">
        <v>6</v>
      </c>
      <c r="M65" s="36">
        <v>6</v>
      </c>
      <c r="N65" s="36">
        <v>0</v>
      </c>
      <c r="O65" s="36">
        <v>1.9</v>
      </c>
      <c r="P65" s="36">
        <v>2.1</v>
      </c>
      <c r="Q65" s="36">
        <v>12.8</v>
      </c>
      <c r="R65" s="36">
        <v>27.3</v>
      </c>
      <c r="S65" s="19">
        <v>39.799999999999997</v>
      </c>
      <c r="T65" s="36">
        <v>0.45</v>
      </c>
      <c r="U65" s="36">
        <v>3</v>
      </c>
      <c r="V65" s="36">
        <v>5</v>
      </c>
      <c r="W65" s="36">
        <v>8</v>
      </c>
      <c r="X65" s="41"/>
      <c r="Y65" s="56"/>
    </row>
    <row r="66" spans="1:25" x14ac:dyDescent="0.25">
      <c r="A66" s="36">
        <v>44.455210587527269</v>
      </c>
      <c r="B66" s="21">
        <v>38.831539999999997</v>
      </c>
      <c r="C66" s="28">
        <f t="shared" si="12"/>
        <v>5.6236705875272719</v>
      </c>
      <c r="D66" s="28">
        <f t="shared" si="13"/>
        <v>31.625670877019331</v>
      </c>
      <c r="E66" s="36">
        <v>7.7223779758469817</v>
      </c>
      <c r="F66" s="21">
        <v>7.7227610000000002</v>
      </c>
      <c r="G66" s="28">
        <f t="shared" si="14"/>
        <v>-3.8302415301849635E-4</v>
      </c>
      <c r="H66" s="28">
        <f t="shared" si="15"/>
        <v>1.467075017955365E-7</v>
      </c>
      <c r="I66" s="38"/>
      <c r="J66" s="36" t="s">
        <v>148</v>
      </c>
      <c r="K66" s="36">
        <v>6</v>
      </c>
      <c r="L66" s="36">
        <v>6</v>
      </c>
      <c r="M66" s="36">
        <v>6</v>
      </c>
      <c r="N66" s="36">
        <v>0</v>
      </c>
      <c r="O66" s="36">
        <v>1.9</v>
      </c>
      <c r="P66" s="36">
        <v>2.1</v>
      </c>
      <c r="Q66" s="36">
        <v>12.8</v>
      </c>
      <c r="R66" s="36">
        <v>28.3</v>
      </c>
      <c r="S66" s="19">
        <v>39.799999999999997</v>
      </c>
      <c r="T66" s="36">
        <v>0.45</v>
      </c>
      <c r="U66" s="36">
        <v>3</v>
      </c>
      <c r="V66" s="36">
        <v>5</v>
      </c>
      <c r="W66" s="36">
        <v>8</v>
      </c>
      <c r="X66" s="41"/>
      <c r="Y66" s="56"/>
    </row>
    <row r="67" spans="1:25" x14ac:dyDescent="0.25">
      <c r="A67" s="36">
        <v>38.498724629884535</v>
      </c>
      <c r="B67" s="21">
        <v>38.831539999999997</v>
      </c>
      <c r="C67" s="28">
        <f t="shared" si="12"/>
        <v>-0.33281537011546192</v>
      </c>
      <c r="D67" s="28">
        <f t="shared" si="13"/>
        <v>0.1107660705850919</v>
      </c>
      <c r="E67" s="36">
        <v>7.8257728472260197</v>
      </c>
      <c r="F67" s="21">
        <v>7.7227610000000002</v>
      </c>
      <c r="G67" s="28">
        <f t="shared" si="14"/>
        <v>0.10301184722601953</v>
      </c>
      <c r="H67" s="28">
        <f t="shared" si="15"/>
        <v>1.0611440668916786E-2</v>
      </c>
      <c r="I67" s="38"/>
      <c r="J67" s="36" t="s">
        <v>148</v>
      </c>
      <c r="K67" s="36">
        <v>6</v>
      </c>
      <c r="L67" s="36">
        <v>6</v>
      </c>
      <c r="M67" s="36">
        <v>6</v>
      </c>
      <c r="N67" s="36">
        <v>0</v>
      </c>
      <c r="O67" s="36">
        <v>1.9</v>
      </c>
      <c r="P67" s="36">
        <v>2.1</v>
      </c>
      <c r="Q67" s="36">
        <v>16.8</v>
      </c>
      <c r="R67" s="36">
        <v>27.3</v>
      </c>
      <c r="S67" s="19">
        <v>39.799999999999997</v>
      </c>
      <c r="T67" s="36">
        <v>0.45</v>
      </c>
      <c r="U67" s="36">
        <v>3</v>
      </c>
      <c r="V67" s="36">
        <v>5</v>
      </c>
      <c r="W67" s="36">
        <v>8</v>
      </c>
      <c r="X67" s="41"/>
      <c r="Y67" s="56"/>
    </row>
    <row r="68" spans="1:25" x14ac:dyDescent="0.25">
      <c r="A68" s="36">
        <v>39.041250125474328</v>
      </c>
      <c r="B68" s="21">
        <v>38.831539999999997</v>
      </c>
      <c r="C68" s="28">
        <f t="shared" si="12"/>
        <v>0.20971012547433077</v>
      </c>
      <c r="D68" s="28">
        <f t="shared" si="13"/>
        <v>4.3978336726459552E-2</v>
      </c>
      <c r="E68" s="36">
        <v>7.8040446399383141</v>
      </c>
      <c r="F68" s="21">
        <v>7.7227610000000002</v>
      </c>
      <c r="G68" s="28">
        <f t="shared" si="14"/>
        <v>8.128363993831389E-2</v>
      </c>
      <c r="H68" s="28">
        <f t="shared" si="15"/>
        <v>6.6070301216214567E-3</v>
      </c>
      <c r="I68" s="38"/>
      <c r="J68" s="36" t="s">
        <v>148</v>
      </c>
      <c r="K68" s="36">
        <v>6</v>
      </c>
      <c r="L68" s="36">
        <v>6</v>
      </c>
      <c r="M68" s="36">
        <v>6</v>
      </c>
      <c r="N68" s="36">
        <v>0</v>
      </c>
      <c r="O68" s="36">
        <v>1.9</v>
      </c>
      <c r="P68" s="36">
        <v>2.1</v>
      </c>
      <c r="Q68" s="36">
        <v>15.8</v>
      </c>
      <c r="R68" s="36">
        <v>27.3</v>
      </c>
      <c r="S68" s="19">
        <v>39.799999999999997</v>
      </c>
      <c r="T68" s="36">
        <v>0.45</v>
      </c>
      <c r="U68" s="36">
        <v>3</v>
      </c>
      <c r="V68" s="36">
        <v>5</v>
      </c>
      <c r="W68" s="36">
        <v>8</v>
      </c>
      <c r="X68" s="41"/>
      <c r="Y68" s="56"/>
    </row>
    <row r="69" spans="1:25" x14ac:dyDescent="0.25">
      <c r="A69" s="56">
        <f>SUM(A64:A68)/5</f>
        <v>38.831544289358568</v>
      </c>
      <c r="E69" s="56">
        <f>SUM(E64:E68)/5</f>
        <v>7.7227608722426622</v>
      </c>
      <c r="G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T69" s="65"/>
      <c r="U69" s="65"/>
      <c r="V69" s="65"/>
      <c r="W69" s="65"/>
      <c r="X69" s="65"/>
      <c r="Y69" s="56"/>
    </row>
    <row r="70" spans="1:25" x14ac:dyDescent="0.25">
      <c r="J70" s="65"/>
      <c r="K70" s="65"/>
      <c r="L70" s="65"/>
      <c r="M70" s="65"/>
      <c r="N70" s="65"/>
      <c r="O70" s="65"/>
      <c r="P70" s="65"/>
      <c r="Q70" s="65"/>
      <c r="R70" s="65"/>
      <c r="T70" s="65"/>
      <c r="U70" s="65"/>
      <c r="V70" s="65"/>
      <c r="W70" s="65"/>
      <c r="X70" s="65"/>
      <c r="Y70" s="56"/>
    </row>
    <row r="71" spans="1:25" x14ac:dyDescent="0.25">
      <c r="D71" s="21" t="s">
        <v>152</v>
      </c>
      <c r="H71" s="21" t="s">
        <v>151</v>
      </c>
    </row>
    <row r="72" spans="1:25" x14ac:dyDescent="0.25">
      <c r="D72" s="56">
        <f>SUM(D64:D68)/5</f>
        <v>10.516293858139607</v>
      </c>
      <c r="H72" s="56">
        <f>SUM(H64:H68)/5</f>
        <v>8.7654904658735697E-3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workbookViewId="0">
      <selection activeCell="H24" sqref="H24"/>
    </sheetView>
  </sheetViews>
  <sheetFormatPr defaultRowHeight="15" x14ac:dyDescent="0.25"/>
  <cols>
    <col min="1" max="1" width="9.140625" style="56"/>
    <col min="2" max="4" width="9.140625" style="21"/>
    <col min="5" max="5" width="9.140625" style="56"/>
    <col min="6" max="19" width="9.140625" style="21"/>
    <col min="20" max="20" width="9.140625" style="19"/>
    <col min="21" max="16384" width="9.140625" style="21"/>
  </cols>
  <sheetData>
    <row r="1" spans="1:27" x14ac:dyDescent="0.25">
      <c r="A1" s="55">
        <v>15.03735507443997</v>
      </c>
      <c r="B1" s="1">
        <v>16.407810000000001</v>
      </c>
      <c r="C1" s="28">
        <f t="shared" ref="C1:C14" si="0">(A1-B1)</f>
        <v>-1.3704549255600309</v>
      </c>
      <c r="D1" s="28">
        <f t="shared" ref="D1:D14" si="1">C1^2</f>
        <v>1.8781467029917498</v>
      </c>
      <c r="E1" s="55">
        <v>8.0189810500651433</v>
      </c>
      <c r="F1" s="1">
        <v>8.1221789999999991</v>
      </c>
      <c r="G1" s="28">
        <f t="shared" ref="G1:G14" si="2">(E1-F1)</f>
        <v>-0.10319794993485587</v>
      </c>
      <c r="H1" s="28">
        <f t="shared" ref="H1:H14" si="3">G1^2</f>
        <v>1.0649816870757018E-2</v>
      </c>
      <c r="I1" s="39"/>
      <c r="J1" s="1" t="s">
        <v>92</v>
      </c>
      <c r="K1" s="1">
        <v>3.0255008964900001</v>
      </c>
      <c r="L1" s="1">
        <v>4.25</v>
      </c>
      <c r="M1" s="1">
        <v>5.35</v>
      </c>
      <c r="N1" s="1">
        <v>3.2227707315040002</v>
      </c>
      <c r="O1" s="1">
        <v>1.7125377390809999</v>
      </c>
      <c r="P1" s="1">
        <v>1.4070725620490001</v>
      </c>
      <c r="Q1" s="1">
        <v>12.6114</v>
      </c>
      <c r="R1" s="1">
        <v>25.479099999999999</v>
      </c>
      <c r="S1" s="1">
        <v>38.53895</v>
      </c>
      <c r="T1" s="2">
        <v>0.5</v>
      </c>
      <c r="U1" s="1">
        <v>2</v>
      </c>
      <c r="V1" s="1">
        <v>3</v>
      </c>
      <c r="W1" s="1">
        <v>5</v>
      </c>
      <c r="X1" s="42"/>
      <c r="Y1" s="50"/>
      <c r="Z1" s="50"/>
      <c r="AA1" s="50"/>
    </row>
    <row r="2" spans="1:27" x14ac:dyDescent="0.25">
      <c r="A2" s="55">
        <v>15.975584662936424</v>
      </c>
      <c r="B2" s="1">
        <v>16.407810000000001</v>
      </c>
      <c r="C2" s="28">
        <f t="shared" si="0"/>
        <v>-0.4322253370635778</v>
      </c>
      <c r="D2" s="28">
        <f t="shared" si="1"/>
        <v>0.18681874199972343</v>
      </c>
      <c r="E2" s="55">
        <v>8.1968156002188977</v>
      </c>
      <c r="F2" s="1">
        <v>8.1221789999999991</v>
      </c>
      <c r="G2" s="28">
        <f t="shared" si="2"/>
        <v>7.4636600218898508E-2</v>
      </c>
      <c r="H2" s="28">
        <f t="shared" si="3"/>
        <v>5.5706220922356808E-3</v>
      </c>
      <c r="I2" s="39"/>
      <c r="J2" s="3" t="s">
        <v>91</v>
      </c>
      <c r="K2" s="3">
        <v>3.994173672329</v>
      </c>
      <c r="L2" s="3">
        <v>5.2297023090400003</v>
      </c>
      <c r="M2" s="3">
        <v>6.362200008306</v>
      </c>
      <c r="N2" s="3">
        <v>6.528583919231</v>
      </c>
      <c r="O2" s="3">
        <v>3.1332079868379998</v>
      </c>
      <c r="P2" s="3">
        <v>2.437445576664</v>
      </c>
      <c r="Q2" s="3">
        <v>10.7643</v>
      </c>
      <c r="R2" s="3">
        <v>24.595199999999998</v>
      </c>
      <c r="S2" s="3">
        <v>37.880499999999998</v>
      </c>
      <c r="T2" s="2">
        <v>0.5</v>
      </c>
      <c r="U2" s="21">
        <v>2.754129885962</v>
      </c>
      <c r="V2" s="21">
        <v>5.101862920476</v>
      </c>
      <c r="W2" s="21">
        <v>7.7854001581579997</v>
      </c>
      <c r="X2" s="42"/>
      <c r="Y2" s="50"/>
      <c r="Z2" s="50"/>
      <c r="AA2" s="50"/>
    </row>
    <row r="3" spans="1:27" x14ac:dyDescent="0.25">
      <c r="A3" s="55">
        <v>15.069612105083749</v>
      </c>
      <c r="B3" s="1">
        <v>16.407810000000001</v>
      </c>
      <c r="C3" s="28">
        <f t="shared" si="0"/>
        <v>-1.3381978949162523</v>
      </c>
      <c r="D3" s="28">
        <f t="shared" si="1"/>
        <v>1.790773605958289</v>
      </c>
      <c r="E3" s="55">
        <v>8.351154965353734</v>
      </c>
      <c r="F3" s="1">
        <v>8.1221789999999991</v>
      </c>
      <c r="G3" s="28">
        <f t="shared" si="2"/>
        <v>0.22897596535373488</v>
      </c>
      <c r="H3" s="28">
        <f t="shared" si="3"/>
        <v>5.2429992709674793E-2</v>
      </c>
      <c r="I3" s="39"/>
      <c r="J3" s="6" t="s">
        <v>90</v>
      </c>
      <c r="K3" s="6">
        <v>3.5257703378170002</v>
      </c>
      <c r="L3" s="6">
        <v>4.7123836068270002</v>
      </c>
      <c r="M3" s="6">
        <v>5.8191171648670004</v>
      </c>
      <c r="N3" s="6">
        <v>5.018518971682</v>
      </c>
      <c r="O3" s="6">
        <v>2.4576134044170002</v>
      </c>
      <c r="P3" s="6">
        <v>1.8878026149210001</v>
      </c>
      <c r="Q3" s="6">
        <v>11.50925</v>
      </c>
      <c r="R3" s="6">
        <v>24.947299999999998</v>
      </c>
      <c r="S3" s="6">
        <v>38.119999999999997</v>
      </c>
      <c r="T3" s="2">
        <v>0.5</v>
      </c>
      <c r="U3" s="21">
        <v>3.0745801306930001</v>
      </c>
      <c r="V3" s="21">
        <v>5.144888388599</v>
      </c>
      <c r="W3" s="21">
        <v>8.2939713625499998</v>
      </c>
      <c r="X3" s="42"/>
      <c r="Y3" s="50"/>
      <c r="Z3" s="50"/>
      <c r="AA3" s="50"/>
    </row>
    <row r="4" spans="1:27" x14ac:dyDescent="0.25">
      <c r="A4" s="55">
        <v>15.214165021049251</v>
      </c>
      <c r="B4" s="1">
        <v>16.407810000000001</v>
      </c>
      <c r="C4" s="28">
        <f t="shared" si="0"/>
        <v>-1.1936449789507506</v>
      </c>
      <c r="D4" s="28">
        <f t="shared" si="1"/>
        <v>1.4247883357743378</v>
      </c>
      <c r="E4" s="55">
        <v>8.2595472044658784</v>
      </c>
      <c r="F4" s="1">
        <v>8.1221789999999991</v>
      </c>
      <c r="G4" s="28">
        <f t="shared" si="2"/>
        <v>0.13736820446587927</v>
      </c>
      <c r="H4" s="28">
        <f t="shared" si="3"/>
        <v>1.8870023598179613E-2</v>
      </c>
      <c r="I4" s="39"/>
      <c r="J4" s="9" t="s">
        <v>89</v>
      </c>
      <c r="K4" s="9">
        <v>2.9857006152230001</v>
      </c>
      <c r="L4" s="9">
        <v>4.2285279456730001</v>
      </c>
      <c r="M4" s="9">
        <v>5.2030614295079998</v>
      </c>
      <c r="N4" s="9">
        <v>3.3364342019920001</v>
      </c>
      <c r="O4" s="9">
        <v>1.8250154544999999</v>
      </c>
      <c r="P4" s="9">
        <v>1.2479682055050001</v>
      </c>
      <c r="Q4" s="9">
        <v>12.3682</v>
      </c>
      <c r="R4" s="9">
        <v>25.148900000000001</v>
      </c>
      <c r="S4" s="9">
        <v>38.285400000000003</v>
      </c>
      <c r="T4" s="2">
        <v>0.5</v>
      </c>
      <c r="U4" s="21">
        <v>3</v>
      </c>
      <c r="V4" s="21">
        <v>4.5079848707689996</v>
      </c>
      <c r="W4" s="21">
        <v>6.6631589840960004</v>
      </c>
      <c r="X4" s="42"/>
      <c r="Y4" s="50"/>
      <c r="Z4" s="50"/>
      <c r="AA4" s="50"/>
    </row>
    <row r="5" spans="1:27" x14ac:dyDescent="0.25">
      <c r="A5" s="55">
        <v>15.098319079366235</v>
      </c>
      <c r="B5" s="1">
        <v>16.407810000000001</v>
      </c>
      <c r="C5" s="28">
        <f t="shared" si="0"/>
        <v>-1.3094909206337668</v>
      </c>
      <c r="D5" s="28">
        <f t="shared" si="1"/>
        <v>1.7147664712222701</v>
      </c>
      <c r="E5" s="55">
        <v>8.0165904175587652</v>
      </c>
      <c r="F5" s="1">
        <v>8.1221789999999991</v>
      </c>
      <c r="G5" s="28">
        <f t="shared" si="2"/>
        <v>-0.10558858244123392</v>
      </c>
      <c r="H5" s="28">
        <f t="shared" si="3"/>
        <v>1.1148948741949253E-2</v>
      </c>
      <c r="I5" s="39"/>
      <c r="J5" s="8" t="s">
        <v>88</v>
      </c>
      <c r="K5" s="8">
        <v>3.0039934430209998</v>
      </c>
      <c r="L5" s="8">
        <v>4.200628852715</v>
      </c>
      <c r="M5" s="8">
        <v>5.2409949914979999</v>
      </c>
      <c r="N5" s="8">
        <v>3.2534544856849998</v>
      </c>
      <c r="O5" s="8">
        <v>1.8004451990699999</v>
      </c>
      <c r="P5" s="8">
        <v>1.3252510931170001</v>
      </c>
      <c r="Q5" s="8">
        <v>12.42675</v>
      </c>
      <c r="R5" s="8">
        <v>25.3537</v>
      </c>
      <c r="S5" s="8">
        <v>38.516550000000002</v>
      </c>
      <c r="T5" s="2">
        <v>0.5</v>
      </c>
      <c r="U5" s="8">
        <v>2</v>
      </c>
      <c r="V5" s="1">
        <v>3</v>
      </c>
      <c r="W5" s="8">
        <v>5</v>
      </c>
      <c r="X5" s="42"/>
      <c r="Y5" s="50"/>
      <c r="Z5" s="50"/>
      <c r="AA5" s="50"/>
    </row>
    <row r="6" spans="1:27" x14ac:dyDescent="0.25">
      <c r="A6" s="55">
        <v>15.081599592088979</v>
      </c>
      <c r="B6" s="1">
        <v>16.407810000000001</v>
      </c>
      <c r="C6" s="28">
        <f t="shared" si="0"/>
        <v>-1.326210407911022</v>
      </c>
      <c r="D6" s="28">
        <f t="shared" si="1"/>
        <v>1.7588340460515193</v>
      </c>
      <c r="E6" s="55">
        <v>8.0157680604489627</v>
      </c>
      <c r="F6" s="1">
        <v>8.1221789999999991</v>
      </c>
      <c r="G6" s="28">
        <f t="shared" si="2"/>
        <v>-0.10641093955103642</v>
      </c>
      <c r="H6" s="28">
        <f t="shared" si="3"/>
        <v>1.1323288056134327E-2</v>
      </c>
      <c r="I6" s="39"/>
      <c r="J6" s="10" t="s">
        <v>87</v>
      </c>
      <c r="K6" s="10">
        <v>3.0436207342860002</v>
      </c>
      <c r="L6" s="10">
        <v>4.1811551507839999</v>
      </c>
      <c r="M6" s="10">
        <v>5.2824579056549998</v>
      </c>
      <c r="N6" s="10">
        <v>3.400446190387</v>
      </c>
      <c r="O6" s="10">
        <v>1.792476590545</v>
      </c>
      <c r="P6" s="10">
        <v>1.4034089075539999</v>
      </c>
      <c r="Q6" s="10">
        <v>12.200200000000001</v>
      </c>
      <c r="R6" s="10">
        <v>25.196650000000002</v>
      </c>
      <c r="S6" s="10">
        <v>38.194600000000001</v>
      </c>
      <c r="T6" s="2">
        <v>0.5</v>
      </c>
      <c r="U6" s="21">
        <v>2</v>
      </c>
      <c r="V6" s="21">
        <v>3</v>
      </c>
      <c r="W6" s="21">
        <v>5</v>
      </c>
      <c r="X6" s="42"/>
      <c r="Y6" s="50"/>
      <c r="Z6" s="50"/>
      <c r="AA6" s="50"/>
    </row>
    <row r="7" spans="1:27" x14ac:dyDescent="0.25">
      <c r="A7" s="55">
        <v>10.906347457675942</v>
      </c>
      <c r="B7" s="1">
        <v>16.407810000000001</v>
      </c>
      <c r="C7" s="28">
        <f t="shared" si="0"/>
        <v>-5.5014625423240595</v>
      </c>
      <c r="D7" s="28">
        <f t="shared" si="1"/>
        <v>30.266090104594703</v>
      </c>
      <c r="E7" s="55">
        <v>8.1007315732381393</v>
      </c>
      <c r="F7" s="1">
        <v>8.1221789999999991</v>
      </c>
      <c r="G7" s="28">
        <f t="shared" si="2"/>
        <v>-2.1447426761859845E-2</v>
      </c>
      <c r="H7" s="28">
        <f t="shared" si="3"/>
        <v>4.5999211470534185E-4</v>
      </c>
      <c r="I7" s="39"/>
      <c r="J7" s="10" t="s">
        <v>99</v>
      </c>
      <c r="K7" s="10">
        <v>3.0436207342860002</v>
      </c>
      <c r="L7" s="10">
        <v>4.1811551507839999</v>
      </c>
      <c r="M7" s="10">
        <v>5.2824579056549998</v>
      </c>
      <c r="N7" s="10">
        <v>3.400446190387</v>
      </c>
      <c r="O7" s="10">
        <v>1.792476590545</v>
      </c>
      <c r="P7" s="10">
        <v>1.4034089075539999</v>
      </c>
      <c r="Q7" s="10">
        <v>12.200200000000001</v>
      </c>
      <c r="R7" s="10">
        <v>25.196650000000002</v>
      </c>
      <c r="S7" s="10">
        <v>38.194600000000001</v>
      </c>
      <c r="T7" s="2">
        <v>0.5</v>
      </c>
      <c r="U7" s="8">
        <v>2</v>
      </c>
      <c r="V7" s="1">
        <v>3</v>
      </c>
      <c r="W7" s="8">
        <v>5</v>
      </c>
      <c r="X7" s="42"/>
      <c r="Y7" s="50"/>
      <c r="Z7" s="50"/>
      <c r="AA7" s="50"/>
    </row>
    <row r="8" spans="1:27" x14ac:dyDescent="0.25">
      <c r="A8" s="55">
        <v>14.84115572010441</v>
      </c>
      <c r="B8" s="1">
        <v>16.407810000000001</v>
      </c>
      <c r="C8" s="28">
        <f t="shared" si="0"/>
        <v>-1.5666542798955909</v>
      </c>
      <c r="D8" s="28">
        <f t="shared" si="1"/>
        <v>2.4544056327151726</v>
      </c>
      <c r="E8" s="55">
        <v>8.0206438866987799</v>
      </c>
      <c r="F8" s="1">
        <v>8.1221789999999991</v>
      </c>
      <c r="G8" s="28">
        <f t="shared" si="2"/>
        <v>-0.10153511330121923</v>
      </c>
      <c r="H8" s="28">
        <f t="shared" si="3"/>
        <v>1.0309379233091425E-2</v>
      </c>
      <c r="I8" s="39"/>
      <c r="J8" s="12" t="s">
        <v>86</v>
      </c>
      <c r="K8" s="12">
        <v>3.0455008964900001</v>
      </c>
      <c r="L8" s="12">
        <v>4.155738608888</v>
      </c>
      <c r="M8" s="12">
        <v>5.291409414726</v>
      </c>
      <c r="N8" s="12">
        <v>3.4011729850550001</v>
      </c>
      <c r="O8" s="12">
        <v>1.7542932889489999</v>
      </c>
      <c r="P8" s="12">
        <v>1.4416150183080001</v>
      </c>
      <c r="Q8" s="12">
        <v>12.2006</v>
      </c>
      <c r="R8" s="12">
        <v>25.178349999999998</v>
      </c>
      <c r="S8" s="12">
        <v>38.276299999999999</v>
      </c>
      <c r="T8" s="2">
        <v>0.5</v>
      </c>
      <c r="U8" s="8">
        <v>2</v>
      </c>
      <c r="V8" s="1">
        <v>3</v>
      </c>
      <c r="W8" s="8">
        <v>5</v>
      </c>
      <c r="X8" s="42"/>
      <c r="Y8" s="50"/>
      <c r="Z8" s="50"/>
      <c r="AA8" s="50"/>
    </row>
    <row r="9" spans="1:27" x14ac:dyDescent="0.25">
      <c r="A9" s="55">
        <v>18.35272854135296</v>
      </c>
      <c r="B9" s="1">
        <v>16.407810000000001</v>
      </c>
      <c r="C9" s="28">
        <f t="shared" si="0"/>
        <v>1.9449185413529584</v>
      </c>
      <c r="D9" s="28">
        <f t="shared" si="1"/>
        <v>3.7827081324985192</v>
      </c>
      <c r="E9" s="55">
        <v>8.154418567573952</v>
      </c>
      <c r="F9" s="1">
        <v>8.1221789999999991</v>
      </c>
      <c r="G9" s="28">
        <f t="shared" si="2"/>
        <v>3.2239567573952854E-2</v>
      </c>
      <c r="H9" s="28">
        <f t="shared" si="3"/>
        <v>1.0393897173554723E-3</v>
      </c>
      <c r="I9" s="39"/>
      <c r="J9" s="16" t="s">
        <v>84</v>
      </c>
      <c r="K9" s="16">
        <v>3.9478175893110001</v>
      </c>
      <c r="L9" s="16">
        <v>5.1787915485499996</v>
      </c>
      <c r="M9" s="16">
        <v>6.3372099030779996</v>
      </c>
      <c r="N9" s="16">
        <v>4.4079229139100002</v>
      </c>
      <c r="O9" s="16">
        <v>2.5030677369399998</v>
      </c>
      <c r="P9" s="16">
        <v>2.052403381735</v>
      </c>
      <c r="Q9" s="16">
        <v>13.00395</v>
      </c>
      <c r="R9" s="16">
        <v>25.659300000000002</v>
      </c>
      <c r="S9" s="16">
        <v>38.637050000000002</v>
      </c>
      <c r="T9" s="2">
        <v>0.5</v>
      </c>
      <c r="U9" s="21">
        <v>3</v>
      </c>
      <c r="V9" s="21">
        <v>4.8193232026299997</v>
      </c>
      <c r="W9" s="21">
        <v>7.3019622190589999</v>
      </c>
      <c r="X9" s="42"/>
      <c r="Y9" s="50"/>
      <c r="Z9" s="50"/>
      <c r="AA9" s="50"/>
    </row>
    <row r="10" spans="1:27" x14ac:dyDescent="0.25">
      <c r="A10" s="55">
        <v>19.699369682093341</v>
      </c>
      <c r="B10" s="1">
        <v>16.407810000000001</v>
      </c>
      <c r="C10" s="28">
        <f t="shared" si="0"/>
        <v>3.2915596820933395</v>
      </c>
      <c r="D10" s="28">
        <f t="shared" si="1"/>
        <v>10.834365140782406</v>
      </c>
      <c r="E10" s="55">
        <v>8.3246826725112548</v>
      </c>
      <c r="F10" s="1">
        <v>8.1221789999999991</v>
      </c>
      <c r="G10" s="28">
        <f t="shared" si="2"/>
        <v>0.20250367251125567</v>
      </c>
      <c r="H10" s="28">
        <f t="shared" si="3"/>
        <v>4.1007737380545889E-2</v>
      </c>
      <c r="I10" s="39"/>
      <c r="J10" s="4" t="s">
        <v>83</v>
      </c>
      <c r="K10" s="4">
        <v>3.4549406093939998</v>
      </c>
      <c r="L10" s="4">
        <v>4.695563910982</v>
      </c>
      <c r="M10" s="4">
        <v>5.8547309405070003</v>
      </c>
      <c r="N10" s="4">
        <v>3.6095952594699998</v>
      </c>
      <c r="O10" s="4">
        <v>2.019256897095</v>
      </c>
      <c r="P10" s="4">
        <v>1.659677886766</v>
      </c>
      <c r="Q10" s="4">
        <v>13.104799999999999</v>
      </c>
      <c r="R10" s="4">
        <v>25.719249999999999</v>
      </c>
      <c r="S10" s="4">
        <v>38.858750000000001</v>
      </c>
      <c r="T10" s="2">
        <v>0.5</v>
      </c>
      <c r="U10" s="21">
        <v>3.3960799035210001</v>
      </c>
      <c r="V10" s="21">
        <v>4.7310891703760003</v>
      </c>
      <c r="W10" s="21">
        <v>8.3366289875380009</v>
      </c>
      <c r="X10" s="42"/>
      <c r="Y10" s="50"/>
      <c r="Z10" s="50"/>
      <c r="AA10" s="50"/>
    </row>
    <row r="11" spans="1:27" x14ac:dyDescent="0.25">
      <c r="A11" s="55">
        <v>18.493380938285792</v>
      </c>
      <c r="B11" s="1">
        <v>16.407810000000001</v>
      </c>
      <c r="C11" s="28">
        <f t="shared" si="0"/>
        <v>2.085570938285791</v>
      </c>
      <c r="D11" s="28">
        <f t="shared" si="1"/>
        <v>4.3496061386222742</v>
      </c>
      <c r="E11" s="55">
        <v>8.4986433022764256</v>
      </c>
      <c r="F11" s="1">
        <v>8.1221789999999991</v>
      </c>
      <c r="G11" s="28">
        <f t="shared" si="2"/>
        <v>0.37646430227642647</v>
      </c>
      <c r="H11" s="28">
        <f t="shared" si="3"/>
        <v>0.14172537088847659</v>
      </c>
      <c r="I11" s="39"/>
      <c r="J11" s="5" t="s">
        <v>82</v>
      </c>
      <c r="K11" s="5">
        <v>3</v>
      </c>
      <c r="L11" s="5">
        <v>4.1650777416259999</v>
      </c>
      <c r="M11" s="5">
        <v>5.35</v>
      </c>
      <c r="N11" s="5">
        <v>2.6</v>
      </c>
      <c r="O11" s="5">
        <v>1.4588413066829999</v>
      </c>
      <c r="P11" s="5">
        <v>1.2474639572440001</v>
      </c>
      <c r="Q11" s="5">
        <v>13.3</v>
      </c>
      <c r="R11" s="5">
        <v>25.729399999999998</v>
      </c>
      <c r="S11" s="5">
        <v>36.682600000000001</v>
      </c>
      <c r="T11" s="2">
        <v>0.5</v>
      </c>
      <c r="U11" s="21">
        <v>3.0712088805489999</v>
      </c>
      <c r="V11" s="21">
        <v>5.9908836505509999</v>
      </c>
      <c r="W11" s="21">
        <v>9.3561137755590007</v>
      </c>
      <c r="X11" s="42"/>
      <c r="Y11" s="50"/>
      <c r="Z11" s="50"/>
      <c r="AA11" s="50"/>
    </row>
    <row r="12" spans="1:27" x14ac:dyDescent="0.25">
      <c r="A12" s="55">
        <v>16.274510443334396</v>
      </c>
      <c r="B12" s="1">
        <v>16.407810000000001</v>
      </c>
      <c r="C12" s="28">
        <f t="shared" si="0"/>
        <v>-0.13329955666560522</v>
      </c>
      <c r="D12" s="28">
        <f t="shared" si="1"/>
        <v>1.7768771807246897E-2</v>
      </c>
      <c r="E12" s="55">
        <v>8.2177520285010051</v>
      </c>
      <c r="F12" s="1">
        <v>8.1221789999999991</v>
      </c>
      <c r="G12" s="28">
        <f t="shared" si="2"/>
        <v>9.5573028501005908E-2</v>
      </c>
      <c r="H12" s="28">
        <f t="shared" si="3"/>
        <v>9.1342037768540867E-3</v>
      </c>
      <c r="I12" s="39"/>
      <c r="J12" s="2" t="s">
        <v>81</v>
      </c>
      <c r="K12" s="2">
        <v>3.5257658037559998</v>
      </c>
      <c r="L12" s="2">
        <v>4.6573143959090002</v>
      </c>
      <c r="M12" s="2">
        <v>5.877960642353</v>
      </c>
      <c r="N12" s="2">
        <v>5.0184464136409996</v>
      </c>
      <c r="O12" s="2">
        <v>2.373881894808</v>
      </c>
      <c r="P12" s="2">
        <v>2.0114592519209999</v>
      </c>
      <c r="Q12" s="2">
        <v>11.5092</v>
      </c>
      <c r="R12" s="2">
        <v>25.005400000000002</v>
      </c>
      <c r="S12" s="2">
        <v>38.098050000000001</v>
      </c>
      <c r="T12" s="2">
        <v>0.5</v>
      </c>
      <c r="U12" s="21">
        <v>3.07456906532</v>
      </c>
      <c r="V12" s="21">
        <v>4.518690341169</v>
      </c>
      <c r="W12" s="21">
        <v>6</v>
      </c>
      <c r="X12" s="42"/>
      <c r="Y12" s="50"/>
      <c r="Z12" s="50"/>
      <c r="AA12" s="50"/>
    </row>
    <row r="13" spans="1:27" x14ac:dyDescent="0.25">
      <c r="A13" s="55">
        <v>14.917729756638455</v>
      </c>
      <c r="B13" s="1">
        <v>16.407810000000001</v>
      </c>
      <c r="C13" s="28">
        <f t="shared" si="0"/>
        <v>-1.4900802433615468</v>
      </c>
      <c r="D13" s="28">
        <f t="shared" si="1"/>
        <v>2.2203391316564063</v>
      </c>
      <c r="E13" s="55">
        <v>8.0211988372501946</v>
      </c>
      <c r="F13" s="1">
        <v>8.1221789999999991</v>
      </c>
      <c r="G13" s="28">
        <f t="shared" si="2"/>
        <v>-0.10098016274980459</v>
      </c>
      <c r="H13" s="28">
        <f t="shared" si="3"/>
        <v>1.0196993268977023E-2</v>
      </c>
      <c r="I13" s="39"/>
      <c r="J13" s="14" t="s">
        <v>85</v>
      </c>
      <c r="K13" s="14">
        <v>3.05368433218</v>
      </c>
      <c r="L13" s="14">
        <v>4.1556723995500002</v>
      </c>
      <c r="M13" s="14">
        <v>5.3224202142739996</v>
      </c>
      <c r="N13" s="14">
        <v>3.4437870628130001</v>
      </c>
      <c r="O13" s="14">
        <v>1.7576474237169999</v>
      </c>
      <c r="P13" s="14">
        <v>1.4663547632230001</v>
      </c>
      <c r="Q13" s="14">
        <v>12.321899999999999</v>
      </c>
      <c r="R13" s="14">
        <v>25.322600000000001</v>
      </c>
      <c r="S13" s="14">
        <v>38.434600000000003</v>
      </c>
      <c r="T13" s="2">
        <v>0.5</v>
      </c>
      <c r="U13" s="14">
        <v>2</v>
      </c>
      <c r="V13" s="1">
        <v>3</v>
      </c>
      <c r="W13" s="14">
        <v>5</v>
      </c>
      <c r="X13" s="42"/>
      <c r="Y13" s="50"/>
      <c r="Z13" s="50"/>
      <c r="AA13" s="50"/>
    </row>
    <row r="14" spans="1:27" x14ac:dyDescent="0.25">
      <c r="A14" s="56">
        <v>24.7474527092497</v>
      </c>
      <c r="B14" s="1">
        <v>16.407810000000001</v>
      </c>
      <c r="C14" s="28">
        <f t="shared" si="0"/>
        <v>8.3396427092496985</v>
      </c>
      <c r="D14" s="28">
        <f t="shared" si="1"/>
        <v>69.549640517941654</v>
      </c>
      <c r="E14" s="56">
        <v>7.5135785479999999</v>
      </c>
      <c r="F14" s="1">
        <v>8.1221789999999991</v>
      </c>
      <c r="G14" s="28">
        <f t="shared" si="2"/>
        <v>-0.60860045199999924</v>
      </c>
      <c r="H14" s="28">
        <f t="shared" si="3"/>
        <v>0.3703945101746034</v>
      </c>
      <c r="I14" s="38"/>
      <c r="J14" s="25" t="s">
        <v>141</v>
      </c>
      <c r="K14" s="25">
        <v>6</v>
      </c>
      <c r="L14" s="25">
        <v>6</v>
      </c>
      <c r="M14" s="25">
        <v>6</v>
      </c>
      <c r="N14" s="25">
        <v>0</v>
      </c>
      <c r="O14" s="25">
        <v>1.9</v>
      </c>
      <c r="P14" s="25">
        <v>2.1</v>
      </c>
      <c r="Q14" s="25">
        <v>14.8</v>
      </c>
      <c r="R14" s="25">
        <v>26.3</v>
      </c>
      <c r="S14" s="25">
        <v>38.799999999999997</v>
      </c>
      <c r="T14" s="19">
        <v>0.50000000000009948</v>
      </c>
      <c r="U14" s="25">
        <v>3</v>
      </c>
      <c r="V14" s="25">
        <v>5</v>
      </c>
      <c r="W14" s="25">
        <v>8</v>
      </c>
      <c r="X14" s="41"/>
      <c r="Y14" s="51"/>
      <c r="Z14" s="51"/>
      <c r="AA14" s="51"/>
    </row>
    <row r="15" spans="1:27" x14ac:dyDescent="0.25">
      <c r="A15" s="56">
        <f>SUM(A1:A14)/14</f>
        <v>16.407807913121399</v>
      </c>
      <c r="E15" s="56">
        <f>SUM(E1:E14)/14</f>
        <v>8.1221790510115106</v>
      </c>
    </row>
    <row r="17" spans="1:9" x14ac:dyDescent="0.25">
      <c r="D17" s="21" t="s">
        <v>152</v>
      </c>
      <c r="H17" s="21" t="s">
        <v>151</v>
      </c>
    </row>
    <row r="18" spans="1:9" x14ac:dyDescent="0.25">
      <c r="B18" s="21" t="s">
        <v>167</v>
      </c>
      <c r="D18" s="28">
        <f>SUM(D1:D14)/14</f>
        <v>9.4449322481868769</v>
      </c>
      <c r="H18" s="28">
        <f>SUM(H1:H14)/14</f>
        <v>4.9590019187395709E-2</v>
      </c>
    </row>
    <row r="20" spans="1:9" x14ac:dyDescent="0.25">
      <c r="C20" s="58"/>
      <c r="D20" s="58" t="s">
        <v>152</v>
      </c>
      <c r="E20" s="58"/>
      <c r="F20" s="58"/>
      <c r="G20" s="58"/>
      <c r="H20" s="58" t="s">
        <v>151</v>
      </c>
      <c r="I20" s="58"/>
    </row>
    <row r="21" spans="1:9" x14ac:dyDescent="0.25">
      <c r="A21" s="21"/>
      <c r="C21" s="58"/>
      <c r="D21" s="28">
        <v>9.4449319999999997</v>
      </c>
      <c r="E21" s="58"/>
      <c r="F21" s="58"/>
      <c r="G21" s="58"/>
      <c r="H21" s="28">
        <v>4.9590000000000002E-2</v>
      </c>
      <c r="I21" s="58"/>
    </row>
    <row r="22" spans="1:9" x14ac:dyDescent="0.25">
      <c r="A22" s="21"/>
      <c r="C22" s="58"/>
      <c r="D22" s="58" t="s">
        <v>153</v>
      </c>
      <c r="E22" s="58"/>
      <c r="F22" s="58"/>
      <c r="G22" s="58"/>
      <c r="H22" s="58" t="s">
        <v>154</v>
      </c>
      <c r="I22" s="58"/>
    </row>
    <row r="23" spans="1:9" x14ac:dyDescent="0.25">
      <c r="A23" s="21"/>
      <c r="C23" s="58"/>
      <c r="D23" s="58">
        <v>0.12739600000000001</v>
      </c>
      <c r="E23" s="58"/>
      <c r="F23" s="58"/>
      <c r="G23" s="58"/>
      <c r="H23" s="58">
        <v>-0.21266558799999999</v>
      </c>
      <c r="I23" s="58"/>
    </row>
    <row r="24" spans="1:9" x14ac:dyDescent="0.25">
      <c r="B24" s="56"/>
      <c r="C24" s="56"/>
      <c r="D24" s="56"/>
      <c r="F24" s="56"/>
      <c r="G24" s="56"/>
      <c r="H24" s="56"/>
    </row>
  </sheetData>
  <sortState ref="A2:X31">
    <sortCondition ref="Q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activeCell="H36" sqref="H36"/>
    </sheetView>
  </sheetViews>
  <sheetFormatPr defaultRowHeight="15" x14ac:dyDescent="0.25"/>
  <cols>
    <col min="1" max="20" width="9.140625" style="21"/>
    <col min="21" max="21" width="9.140625" style="19"/>
    <col min="22" max="16384" width="9.140625" style="21"/>
  </cols>
  <sheetData>
    <row r="1" spans="1:26" x14ac:dyDescent="0.25">
      <c r="A1" s="26">
        <v>24.813141647867283</v>
      </c>
      <c r="B1" s="26">
        <v>25.165019999999998</v>
      </c>
      <c r="C1" s="28">
        <f t="shared" ref="C1:C29" si="0">(A1-B1)</f>
        <v>-0.35187835213271512</v>
      </c>
      <c r="D1" s="28">
        <f t="shared" ref="D1:D29" si="1">C1^2</f>
        <v>0.12381837469963507</v>
      </c>
      <c r="E1" s="26">
        <v>7.6269703263466955</v>
      </c>
      <c r="F1" s="26">
        <v>7.699497</v>
      </c>
      <c r="G1" s="28">
        <f t="shared" ref="G1:G29" si="2">(E1-F1)</f>
        <v>-7.2526673653304563E-2</v>
      </c>
      <c r="H1" s="28">
        <f t="shared" ref="H1:H29" si="3">G1^2</f>
        <v>5.2601183912129425E-3</v>
      </c>
      <c r="I1" s="38">
        <v>14</v>
      </c>
      <c r="J1" s="26" t="s">
        <v>145</v>
      </c>
      <c r="K1" s="27">
        <v>6</v>
      </c>
      <c r="L1" s="27">
        <v>6</v>
      </c>
      <c r="M1" s="27">
        <v>6</v>
      </c>
      <c r="N1" s="27">
        <v>0</v>
      </c>
      <c r="O1" s="27">
        <v>1.9</v>
      </c>
      <c r="P1" s="27">
        <v>2.1</v>
      </c>
      <c r="Q1" s="27">
        <v>14.8</v>
      </c>
      <c r="R1" s="27">
        <v>26.3</v>
      </c>
      <c r="S1" s="27">
        <v>38.799999999999997</v>
      </c>
      <c r="T1" s="26">
        <v>0.45</v>
      </c>
      <c r="U1" s="19">
        <v>3</v>
      </c>
      <c r="V1" s="26">
        <v>4.5</v>
      </c>
      <c r="W1" s="26">
        <v>5</v>
      </c>
      <c r="X1" s="41">
        <v>14</v>
      </c>
      <c r="Y1" s="56"/>
      <c r="Z1" s="56"/>
    </row>
    <row r="2" spans="1:26" x14ac:dyDescent="0.25">
      <c r="A2" s="26">
        <v>24.693598185511721</v>
      </c>
      <c r="B2" s="26">
        <v>25.165019999999998</v>
      </c>
      <c r="C2" s="28">
        <f t="shared" si="0"/>
        <v>-0.47142181448827714</v>
      </c>
      <c r="D2" s="28">
        <f t="shared" si="1"/>
        <v>0.22223852717541959</v>
      </c>
      <c r="E2" s="26">
        <v>7.6555016532800391</v>
      </c>
      <c r="F2" s="26">
        <v>7.699497</v>
      </c>
      <c r="G2" s="28">
        <f t="shared" si="2"/>
        <v>-4.399534671996097E-2</v>
      </c>
      <c r="H2" s="28">
        <f t="shared" si="3"/>
        <v>1.9355905330095805E-3</v>
      </c>
      <c r="I2" s="38"/>
      <c r="J2" s="26" t="s">
        <v>145</v>
      </c>
      <c r="K2" s="27">
        <v>6</v>
      </c>
      <c r="L2" s="27">
        <v>6</v>
      </c>
      <c r="M2" s="27">
        <v>6</v>
      </c>
      <c r="N2" s="27">
        <v>0</v>
      </c>
      <c r="O2" s="27">
        <v>1.9</v>
      </c>
      <c r="P2" s="27">
        <v>2.1</v>
      </c>
      <c r="Q2" s="27">
        <v>14.8</v>
      </c>
      <c r="R2" s="27">
        <v>26.3</v>
      </c>
      <c r="S2" s="27">
        <v>38.799999999999997</v>
      </c>
      <c r="T2" s="26">
        <v>0.45</v>
      </c>
      <c r="U2" s="19">
        <v>3</v>
      </c>
      <c r="V2" s="26">
        <v>4.5</v>
      </c>
      <c r="W2" s="26">
        <v>5.5</v>
      </c>
      <c r="X2" s="41"/>
      <c r="Y2" s="56"/>
      <c r="Z2" s="56"/>
    </row>
    <row r="3" spans="1:26" x14ac:dyDescent="0.25">
      <c r="A3" s="26">
        <v>23.658476373983444</v>
      </c>
      <c r="B3" s="26">
        <v>25.165019999999998</v>
      </c>
      <c r="C3" s="28">
        <f t="shared" si="0"/>
        <v>-1.5065436260165548</v>
      </c>
      <c r="D3" s="28">
        <f t="shared" si="1"/>
        <v>2.2696736970911089</v>
      </c>
      <c r="E3" s="26">
        <v>7.6844270694985832</v>
      </c>
      <c r="F3" s="26">
        <v>7.699497</v>
      </c>
      <c r="G3" s="28">
        <f t="shared" si="2"/>
        <v>-1.5069930501416806E-2</v>
      </c>
      <c r="H3" s="28">
        <f t="shared" si="3"/>
        <v>2.271028053175326E-4</v>
      </c>
      <c r="I3" s="38"/>
      <c r="J3" s="26" t="s">
        <v>145</v>
      </c>
      <c r="K3" s="27">
        <v>6</v>
      </c>
      <c r="L3" s="27">
        <v>6</v>
      </c>
      <c r="M3" s="27">
        <v>6</v>
      </c>
      <c r="N3" s="27">
        <v>0</v>
      </c>
      <c r="O3" s="27">
        <v>1.9</v>
      </c>
      <c r="P3" s="27">
        <v>2.1</v>
      </c>
      <c r="Q3" s="27">
        <v>14.8</v>
      </c>
      <c r="R3" s="27">
        <v>26.3</v>
      </c>
      <c r="S3" s="27">
        <v>38.799999999999997</v>
      </c>
      <c r="T3" s="26">
        <v>0.45</v>
      </c>
      <c r="U3" s="19">
        <v>3</v>
      </c>
      <c r="V3" s="26">
        <v>4.5</v>
      </c>
      <c r="W3" s="26">
        <v>6</v>
      </c>
      <c r="X3" s="41"/>
      <c r="Y3" s="56"/>
      <c r="Z3" s="56"/>
    </row>
    <row r="4" spans="1:26" x14ac:dyDescent="0.25">
      <c r="A4" s="26">
        <v>23.961229610598984</v>
      </c>
      <c r="B4" s="26">
        <v>25.165019999999998</v>
      </c>
      <c r="C4" s="28">
        <f t="shared" si="0"/>
        <v>-1.2037903894010142</v>
      </c>
      <c r="D4" s="28">
        <f t="shared" si="1"/>
        <v>1.4491113016142454</v>
      </c>
      <c r="E4" s="26">
        <v>7.7070672283847621</v>
      </c>
      <c r="F4" s="26">
        <v>7.699497</v>
      </c>
      <c r="G4" s="28">
        <f t="shared" si="2"/>
        <v>7.5702283847620677E-3</v>
      </c>
      <c r="H4" s="28">
        <f t="shared" si="3"/>
        <v>5.7308357797457306E-5</v>
      </c>
      <c r="I4" s="38"/>
      <c r="J4" s="26" t="s">
        <v>145</v>
      </c>
      <c r="K4" s="27">
        <v>6</v>
      </c>
      <c r="L4" s="27">
        <v>6</v>
      </c>
      <c r="M4" s="27">
        <v>6</v>
      </c>
      <c r="N4" s="27">
        <v>0</v>
      </c>
      <c r="O4" s="27">
        <v>1.9</v>
      </c>
      <c r="P4" s="27">
        <v>2.1</v>
      </c>
      <c r="Q4" s="27">
        <v>14.8</v>
      </c>
      <c r="R4" s="27">
        <v>26.3</v>
      </c>
      <c r="S4" s="27">
        <v>38.799999999999997</v>
      </c>
      <c r="T4" s="26">
        <v>0.45</v>
      </c>
      <c r="U4" s="19">
        <v>3</v>
      </c>
      <c r="V4" s="26">
        <v>4.5</v>
      </c>
      <c r="W4" s="26">
        <v>6.5</v>
      </c>
      <c r="X4" s="41"/>
      <c r="Y4" s="56"/>
      <c r="Z4" s="56"/>
    </row>
    <row r="5" spans="1:26" x14ac:dyDescent="0.25">
      <c r="A5" s="26">
        <v>24.142865556356917</v>
      </c>
      <c r="B5" s="26">
        <v>25.165019999999998</v>
      </c>
      <c r="C5" s="28">
        <f t="shared" si="0"/>
        <v>-1.0221544436430818</v>
      </c>
      <c r="D5" s="28">
        <f t="shared" si="1"/>
        <v>1.0447997066592982</v>
      </c>
      <c r="E5" s="26">
        <v>7.7513895321584174</v>
      </c>
      <c r="F5" s="26">
        <v>7.699497</v>
      </c>
      <c r="G5" s="28">
        <f t="shared" si="2"/>
        <v>5.1892532158417382E-2</v>
      </c>
      <c r="H5" s="28">
        <f t="shared" si="3"/>
        <v>2.692834893812382E-3</v>
      </c>
      <c r="I5" s="38"/>
      <c r="J5" s="26" t="s">
        <v>145</v>
      </c>
      <c r="K5" s="27">
        <v>6</v>
      </c>
      <c r="L5" s="27">
        <v>6</v>
      </c>
      <c r="M5" s="27">
        <v>6</v>
      </c>
      <c r="N5" s="27">
        <v>0</v>
      </c>
      <c r="O5" s="27">
        <v>1.9</v>
      </c>
      <c r="P5" s="27">
        <v>2.1</v>
      </c>
      <c r="Q5" s="27">
        <v>14.8</v>
      </c>
      <c r="R5" s="27">
        <v>26.3</v>
      </c>
      <c r="S5" s="27">
        <v>38.799999999999997</v>
      </c>
      <c r="T5" s="26">
        <v>0.45</v>
      </c>
      <c r="U5" s="19">
        <v>3</v>
      </c>
      <c r="V5" s="26">
        <v>4.5</v>
      </c>
      <c r="W5" s="26">
        <v>7</v>
      </c>
      <c r="X5" s="41"/>
      <c r="Y5" s="56"/>
      <c r="Z5" s="56"/>
    </row>
    <row r="6" spans="1:26" x14ac:dyDescent="0.25">
      <c r="A6" s="26">
        <v>24.396098978275813</v>
      </c>
      <c r="B6" s="26">
        <v>25.165019999999998</v>
      </c>
      <c r="C6" s="28">
        <f t="shared" si="0"/>
        <v>-0.76892102172418575</v>
      </c>
      <c r="D6" s="28">
        <f t="shared" si="1"/>
        <v>0.59123953764936577</v>
      </c>
      <c r="E6" s="26">
        <v>7.78790449536534</v>
      </c>
      <c r="F6" s="26">
        <v>7.699497</v>
      </c>
      <c r="G6" s="28">
        <f t="shared" si="2"/>
        <v>8.8407495365339983E-2</v>
      </c>
      <c r="H6" s="28">
        <f t="shared" si="3"/>
        <v>7.81588523677261E-3</v>
      </c>
      <c r="I6" s="38"/>
      <c r="J6" s="26" t="s">
        <v>145</v>
      </c>
      <c r="K6" s="27">
        <v>6</v>
      </c>
      <c r="L6" s="27">
        <v>6</v>
      </c>
      <c r="M6" s="27">
        <v>6</v>
      </c>
      <c r="N6" s="27">
        <v>0</v>
      </c>
      <c r="O6" s="27">
        <v>1.9</v>
      </c>
      <c r="P6" s="27">
        <v>2.1</v>
      </c>
      <c r="Q6" s="27">
        <v>14.8</v>
      </c>
      <c r="R6" s="27">
        <v>26.3</v>
      </c>
      <c r="S6" s="27">
        <v>38.799999999999997</v>
      </c>
      <c r="T6" s="26">
        <v>0.45</v>
      </c>
      <c r="U6" s="19">
        <v>3</v>
      </c>
      <c r="V6" s="26">
        <v>4.5</v>
      </c>
      <c r="W6" s="26">
        <v>7.5</v>
      </c>
      <c r="X6" s="41"/>
      <c r="Y6" s="56"/>
      <c r="Z6" s="56"/>
    </row>
    <row r="7" spans="1:26" x14ac:dyDescent="0.25">
      <c r="A7" s="26">
        <v>25.718322231892198</v>
      </c>
      <c r="B7" s="26">
        <v>25.165019999999998</v>
      </c>
      <c r="C7" s="28">
        <f t="shared" si="0"/>
        <v>0.55330223189220007</v>
      </c>
      <c r="D7" s="28">
        <f t="shared" si="1"/>
        <v>0.30614335981688995</v>
      </c>
      <c r="E7" s="26">
        <v>7.8244812555508787</v>
      </c>
      <c r="F7" s="26">
        <v>7.699497</v>
      </c>
      <c r="G7" s="28">
        <f t="shared" si="2"/>
        <v>0.12498425555087866</v>
      </c>
      <c r="H7" s="28">
        <f t="shared" si="3"/>
        <v>1.5621064135607344E-2</v>
      </c>
      <c r="I7" s="38"/>
      <c r="J7" s="26" t="s">
        <v>145</v>
      </c>
      <c r="K7" s="27">
        <v>6</v>
      </c>
      <c r="L7" s="27">
        <v>6</v>
      </c>
      <c r="M7" s="27">
        <v>6</v>
      </c>
      <c r="N7" s="27">
        <v>0</v>
      </c>
      <c r="O7" s="27">
        <v>1.9</v>
      </c>
      <c r="P7" s="27">
        <v>2.1</v>
      </c>
      <c r="Q7" s="27">
        <v>14.8</v>
      </c>
      <c r="R7" s="27">
        <v>26.3</v>
      </c>
      <c r="S7" s="27">
        <v>38.799999999999997</v>
      </c>
      <c r="T7" s="26">
        <v>0.45</v>
      </c>
      <c r="U7" s="19">
        <v>3</v>
      </c>
      <c r="V7" s="26">
        <v>4.5</v>
      </c>
      <c r="W7" s="26">
        <v>8</v>
      </c>
      <c r="X7" s="41"/>
      <c r="Y7" s="56"/>
      <c r="Z7" s="56"/>
    </row>
    <row r="8" spans="1:26" x14ac:dyDescent="0.25">
      <c r="A8" s="26">
        <v>24.384809474218976</v>
      </c>
      <c r="B8" s="26">
        <v>25.165019999999998</v>
      </c>
      <c r="C8" s="28">
        <f t="shared" si="0"/>
        <v>-0.78021052578102257</v>
      </c>
      <c r="D8" s="28">
        <f t="shared" si="1"/>
        <v>0.60872846453949969</v>
      </c>
      <c r="E8" s="26">
        <v>7.6682368891648682</v>
      </c>
      <c r="F8" s="26">
        <v>7.699497</v>
      </c>
      <c r="G8" s="28">
        <f t="shared" si="2"/>
        <v>-3.1260110835131805E-2</v>
      </c>
      <c r="H8" s="28">
        <f t="shared" si="3"/>
        <v>9.7719452942472479E-4</v>
      </c>
      <c r="I8" s="38"/>
      <c r="J8" s="26" t="s">
        <v>145</v>
      </c>
      <c r="K8" s="27">
        <v>6</v>
      </c>
      <c r="L8" s="27">
        <v>6</v>
      </c>
      <c r="M8" s="27">
        <v>6</v>
      </c>
      <c r="N8" s="27">
        <v>0</v>
      </c>
      <c r="O8" s="27">
        <v>1.9</v>
      </c>
      <c r="P8" s="27">
        <v>2.1</v>
      </c>
      <c r="Q8" s="27">
        <v>14.8</v>
      </c>
      <c r="R8" s="27">
        <v>26.3</v>
      </c>
      <c r="S8" s="27">
        <v>38.799999999999997</v>
      </c>
      <c r="T8" s="26">
        <v>0.45</v>
      </c>
      <c r="U8" s="19">
        <v>3</v>
      </c>
      <c r="V8" s="26">
        <v>5</v>
      </c>
      <c r="W8" s="26">
        <v>5.5</v>
      </c>
      <c r="X8" s="41"/>
      <c r="Y8" s="56"/>
      <c r="Z8" s="56"/>
    </row>
    <row r="9" spans="1:26" x14ac:dyDescent="0.25">
      <c r="A9" s="26">
        <v>23.279173224958054</v>
      </c>
      <c r="B9" s="26">
        <v>25.165019999999998</v>
      </c>
      <c r="C9" s="28">
        <f t="shared" si="0"/>
        <v>-1.8858467750419443</v>
      </c>
      <c r="D9" s="28">
        <f t="shared" si="1"/>
        <v>3.5564180589361016</v>
      </c>
      <c r="E9" s="26">
        <v>7.7010605723414391</v>
      </c>
      <c r="F9" s="26">
        <v>7.699497</v>
      </c>
      <c r="G9" s="28">
        <f t="shared" si="2"/>
        <v>1.5635723414391123E-3</v>
      </c>
      <c r="H9" s="28">
        <f t="shared" si="3"/>
        <v>2.444758466913388E-6</v>
      </c>
      <c r="I9" s="38"/>
      <c r="J9" s="26" t="s">
        <v>145</v>
      </c>
      <c r="K9" s="27">
        <v>6</v>
      </c>
      <c r="L9" s="27">
        <v>6</v>
      </c>
      <c r="M9" s="27">
        <v>6</v>
      </c>
      <c r="N9" s="27">
        <v>0</v>
      </c>
      <c r="O9" s="27">
        <v>1.9</v>
      </c>
      <c r="P9" s="27">
        <v>2.1</v>
      </c>
      <c r="Q9" s="27">
        <v>14.8</v>
      </c>
      <c r="R9" s="27">
        <v>26.3</v>
      </c>
      <c r="S9" s="27">
        <v>38.799999999999997</v>
      </c>
      <c r="T9" s="26">
        <v>0.45</v>
      </c>
      <c r="U9" s="19">
        <v>3</v>
      </c>
      <c r="V9" s="26">
        <v>5</v>
      </c>
      <c r="W9" s="26">
        <v>6</v>
      </c>
      <c r="X9" s="41"/>
      <c r="Y9" s="56"/>
      <c r="Z9" s="56"/>
    </row>
    <row r="10" spans="1:26" x14ac:dyDescent="0.25">
      <c r="A10" s="26">
        <v>23.584321129942818</v>
      </c>
      <c r="B10" s="26">
        <v>25.165019999999998</v>
      </c>
      <c r="C10" s="28">
        <f t="shared" si="0"/>
        <v>-1.58069887005718</v>
      </c>
      <c r="D10" s="28">
        <f t="shared" si="1"/>
        <v>2.4986089178000457</v>
      </c>
      <c r="E10" s="26">
        <v>7.7231474273982919</v>
      </c>
      <c r="F10" s="26">
        <v>7.699497</v>
      </c>
      <c r="G10" s="28">
        <f t="shared" si="2"/>
        <v>2.3650427398291818E-2</v>
      </c>
      <c r="H10" s="28">
        <f t="shared" si="3"/>
        <v>5.593427161218723E-4</v>
      </c>
      <c r="I10" s="38"/>
      <c r="J10" s="26" t="s">
        <v>145</v>
      </c>
      <c r="K10" s="27">
        <v>6</v>
      </c>
      <c r="L10" s="27">
        <v>6</v>
      </c>
      <c r="M10" s="27">
        <v>6</v>
      </c>
      <c r="N10" s="27">
        <v>0</v>
      </c>
      <c r="O10" s="27">
        <v>1.9</v>
      </c>
      <c r="P10" s="27">
        <v>2.1</v>
      </c>
      <c r="Q10" s="27">
        <v>14.8</v>
      </c>
      <c r="R10" s="27">
        <v>26.3</v>
      </c>
      <c r="S10" s="27">
        <v>38.799999999999997</v>
      </c>
      <c r="T10" s="26">
        <v>0.45</v>
      </c>
      <c r="U10" s="19">
        <v>3</v>
      </c>
      <c r="V10" s="26">
        <v>5</v>
      </c>
      <c r="W10" s="26">
        <v>6.5</v>
      </c>
      <c r="X10" s="41"/>
      <c r="Y10" s="56"/>
      <c r="Z10" s="56"/>
    </row>
    <row r="11" spans="1:26" x14ac:dyDescent="0.25">
      <c r="A11" s="26">
        <v>23.744453326964912</v>
      </c>
      <c r="B11" s="26">
        <v>25.165019999999998</v>
      </c>
      <c r="C11" s="28">
        <f t="shared" si="0"/>
        <v>-1.4205666730350863</v>
      </c>
      <c r="D11" s="28">
        <f t="shared" si="1"/>
        <v>2.0180096725379739</v>
      </c>
      <c r="E11" s="26">
        <v>7.7708212445222093</v>
      </c>
      <c r="F11" s="26">
        <v>7.699497</v>
      </c>
      <c r="G11" s="28">
        <f t="shared" si="2"/>
        <v>7.1324244522209312E-2</v>
      </c>
      <c r="H11" s="28">
        <f t="shared" si="3"/>
        <v>5.0871478566639049E-3</v>
      </c>
      <c r="I11" s="38"/>
      <c r="J11" s="26" t="s">
        <v>145</v>
      </c>
      <c r="K11" s="27">
        <v>6</v>
      </c>
      <c r="L11" s="27">
        <v>6</v>
      </c>
      <c r="M11" s="27">
        <v>6</v>
      </c>
      <c r="N11" s="27">
        <v>0</v>
      </c>
      <c r="O11" s="27">
        <v>1.9</v>
      </c>
      <c r="P11" s="27">
        <v>2.1</v>
      </c>
      <c r="Q11" s="27">
        <v>14.8</v>
      </c>
      <c r="R11" s="27">
        <v>26.3</v>
      </c>
      <c r="S11" s="27">
        <v>38.799999999999997</v>
      </c>
      <c r="T11" s="26">
        <v>0.45</v>
      </c>
      <c r="U11" s="19">
        <v>3</v>
      </c>
      <c r="V11" s="26">
        <v>5</v>
      </c>
      <c r="W11" s="26">
        <v>7</v>
      </c>
      <c r="X11" s="41"/>
      <c r="Y11" s="56"/>
      <c r="Z11" s="56"/>
    </row>
    <row r="12" spans="1:26" x14ac:dyDescent="0.25">
      <c r="A12" s="26">
        <v>24.017013384104914</v>
      </c>
      <c r="B12" s="26">
        <v>25.165019999999998</v>
      </c>
      <c r="C12" s="28">
        <f t="shared" si="0"/>
        <v>-1.1480066158950848</v>
      </c>
      <c r="D12" s="28">
        <f t="shared" si="1"/>
        <v>1.3179191901388847</v>
      </c>
      <c r="E12" s="26">
        <v>7.8053822521286618</v>
      </c>
      <c r="F12" s="26">
        <v>7.699497</v>
      </c>
      <c r="G12" s="28">
        <f t="shared" si="2"/>
        <v>0.10588525212866173</v>
      </c>
      <c r="H12" s="28">
        <f t="shared" si="3"/>
        <v>1.1211686618350264E-2</v>
      </c>
      <c r="I12" s="38"/>
      <c r="J12" s="26" t="s">
        <v>145</v>
      </c>
      <c r="K12" s="27">
        <v>6</v>
      </c>
      <c r="L12" s="27">
        <v>6</v>
      </c>
      <c r="M12" s="27">
        <v>6</v>
      </c>
      <c r="N12" s="27">
        <v>0</v>
      </c>
      <c r="O12" s="27">
        <v>1.9</v>
      </c>
      <c r="P12" s="27">
        <v>2.1</v>
      </c>
      <c r="Q12" s="27">
        <v>14.8</v>
      </c>
      <c r="R12" s="27">
        <v>26.3</v>
      </c>
      <c r="S12" s="27">
        <v>38.799999999999997</v>
      </c>
      <c r="T12" s="26">
        <v>0.45</v>
      </c>
      <c r="U12" s="19">
        <v>3</v>
      </c>
      <c r="V12" s="26">
        <v>5</v>
      </c>
      <c r="W12" s="26">
        <v>7.5</v>
      </c>
      <c r="X12" s="41"/>
      <c r="Y12" s="56"/>
      <c r="Z12" s="56"/>
    </row>
    <row r="13" spans="1:26" x14ac:dyDescent="0.25">
      <c r="A13" s="26">
        <v>25.316141418788305</v>
      </c>
      <c r="B13" s="26">
        <v>25.165019999999998</v>
      </c>
      <c r="C13" s="28">
        <f t="shared" si="0"/>
        <v>0.15112141878830698</v>
      </c>
      <c r="D13" s="28">
        <f t="shared" si="1"/>
        <v>2.2837683216590864E-2</v>
      </c>
      <c r="E13" s="26">
        <v>7.8443311395513993</v>
      </c>
      <c r="F13" s="26">
        <v>7.699497</v>
      </c>
      <c r="G13" s="28">
        <f t="shared" si="2"/>
        <v>0.14483413955139923</v>
      </c>
      <c r="H13" s="28">
        <f t="shared" si="3"/>
        <v>2.0976927979594186E-2</v>
      </c>
      <c r="I13" s="38"/>
      <c r="J13" s="26" t="s">
        <v>145</v>
      </c>
      <c r="K13" s="27">
        <v>6</v>
      </c>
      <c r="L13" s="27">
        <v>6</v>
      </c>
      <c r="M13" s="27">
        <v>6</v>
      </c>
      <c r="N13" s="27">
        <v>0</v>
      </c>
      <c r="O13" s="27">
        <v>1.9</v>
      </c>
      <c r="P13" s="27">
        <v>2.1</v>
      </c>
      <c r="Q13" s="27">
        <v>14.8</v>
      </c>
      <c r="R13" s="27">
        <v>26.3</v>
      </c>
      <c r="S13" s="27">
        <v>38.799999999999997</v>
      </c>
      <c r="T13" s="26">
        <v>0.45</v>
      </c>
      <c r="U13" s="19">
        <v>3</v>
      </c>
      <c r="V13" s="26">
        <v>5</v>
      </c>
      <c r="W13" s="26">
        <v>8</v>
      </c>
      <c r="X13" s="41"/>
      <c r="Y13" s="56"/>
      <c r="Z13" s="56"/>
    </row>
    <row r="14" spans="1:26" x14ac:dyDescent="0.25">
      <c r="A14" s="26">
        <v>26.165805621334577</v>
      </c>
      <c r="B14" s="26">
        <v>25.165019999999998</v>
      </c>
      <c r="C14" s="28">
        <f t="shared" si="0"/>
        <v>1.0007856213345789</v>
      </c>
      <c r="D14" s="28">
        <f t="shared" si="1"/>
        <v>1.0015718598700392</v>
      </c>
      <c r="E14" s="26">
        <v>7.5392026632259821</v>
      </c>
      <c r="F14" s="26">
        <v>7.699497</v>
      </c>
      <c r="G14" s="28">
        <f t="shared" si="2"/>
        <v>-0.16029433677401794</v>
      </c>
      <c r="H14" s="28">
        <f t="shared" si="3"/>
        <v>2.569427440182228E-2</v>
      </c>
      <c r="I14" s="38"/>
      <c r="J14" s="26" t="s">
        <v>145</v>
      </c>
      <c r="K14" s="27">
        <v>6</v>
      </c>
      <c r="L14" s="27">
        <v>6</v>
      </c>
      <c r="M14" s="27">
        <v>6</v>
      </c>
      <c r="N14" s="27">
        <v>0</v>
      </c>
      <c r="O14" s="27">
        <v>1.9</v>
      </c>
      <c r="P14" s="27">
        <v>2.1</v>
      </c>
      <c r="Q14" s="27">
        <v>14.8</v>
      </c>
      <c r="R14" s="27">
        <v>26.3</v>
      </c>
      <c r="S14" s="27">
        <v>38.799999999999997</v>
      </c>
      <c r="T14" s="26">
        <v>0.45</v>
      </c>
      <c r="U14" s="19">
        <v>3</v>
      </c>
      <c r="V14" s="26">
        <v>3.5</v>
      </c>
      <c r="W14" s="26">
        <v>4</v>
      </c>
      <c r="X14" s="41"/>
      <c r="Y14" s="56"/>
      <c r="Z14" s="56"/>
    </row>
    <row r="15" spans="1:26" x14ac:dyDescent="0.25">
      <c r="A15" s="26">
        <v>26.464945829688375</v>
      </c>
      <c r="B15" s="26">
        <v>25.165019999999998</v>
      </c>
      <c r="C15" s="28">
        <f t="shared" si="0"/>
        <v>1.2999258296883767</v>
      </c>
      <c r="D15" s="28">
        <f t="shared" si="1"/>
        <v>1.6898071626910145</v>
      </c>
      <c r="E15" s="26">
        <v>7.5680937359499394</v>
      </c>
      <c r="F15" s="26">
        <v>7.699497</v>
      </c>
      <c r="G15" s="28">
        <f t="shared" si="2"/>
        <v>-0.13140326405006064</v>
      </c>
      <c r="H15" s="28">
        <f t="shared" si="3"/>
        <v>1.7266817803009961E-2</v>
      </c>
      <c r="I15" s="38"/>
      <c r="J15" s="26" t="s">
        <v>145</v>
      </c>
      <c r="K15" s="27">
        <v>6</v>
      </c>
      <c r="L15" s="27">
        <v>6</v>
      </c>
      <c r="M15" s="27">
        <v>6</v>
      </c>
      <c r="N15" s="27">
        <v>0</v>
      </c>
      <c r="O15" s="27">
        <v>1.9</v>
      </c>
      <c r="P15" s="27">
        <v>2.1</v>
      </c>
      <c r="Q15" s="27">
        <v>14.8</v>
      </c>
      <c r="R15" s="27">
        <v>26.3</v>
      </c>
      <c r="S15" s="27">
        <v>38.799999999999997</v>
      </c>
      <c r="T15" s="26">
        <v>0.45</v>
      </c>
      <c r="U15" s="19">
        <v>3</v>
      </c>
      <c r="V15" s="26">
        <v>3.5</v>
      </c>
      <c r="W15" s="26">
        <v>4.5</v>
      </c>
      <c r="X15" s="41"/>
      <c r="Y15" s="56"/>
      <c r="Z15" s="56"/>
    </row>
    <row r="16" spans="1:26" x14ac:dyDescent="0.25">
      <c r="A16" s="26">
        <v>26.2236252842889</v>
      </c>
      <c r="B16" s="26">
        <v>25.165019999999998</v>
      </c>
      <c r="C16" s="28">
        <f t="shared" si="0"/>
        <v>1.0586052842889018</v>
      </c>
      <c r="D16" s="28">
        <f t="shared" si="1"/>
        <v>1.1206451479243866</v>
      </c>
      <c r="E16" s="26">
        <v>7.5922880589877924</v>
      </c>
      <c r="F16" s="26">
        <v>7.699497</v>
      </c>
      <c r="G16" s="28">
        <f t="shared" si="2"/>
        <v>-0.10720894101220768</v>
      </c>
      <c r="H16" s="28">
        <f t="shared" si="3"/>
        <v>1.1493757032959026E-2</v>
      </c>
      <c r="I16" s="38"/>
      <c r="J16" s="26" t="s">
        <v>145</v>
      </c>
      <c r="K16" s="27">
        <v>6</v>
      </c>
      <c r="L16" s="27">
        <v>6</v>
      </c>
      <c r="M16" s="27">
        <v>6</v>
      </c>
      <c r="N16" s="27">
        <v>0</v>
      </c>
      <c r="O16" s="27">
        <v>1.9</v>
      </c>
      <c r="P16" s="27">
        <v>2.1</v>
      </c>
      <c r="Q16" s="27">
        <v>14.8</v>
      </c>
      <c r="R16" s="27">
        <v>26.3</v>
      </c>
      <c r="S16" s="27">
        <v>38.799999999999997</v>
      </c>
      <c r="T16" s="26">
        <v>0.45</v>
      </c>
      <c r="U16" s="19">
        <v>3</v>
      </c>
      <c r="V16" s="26">
        <v>3.5</v>
      </c>
      <c r="W16" s="26">
        <v>5</v>
      </c>
      <c r="X16" s="41"/>
      <c r="Y16" s="56"/>
      <c r="Z16" s="56"/>
    </row>
    <row r="17" spans="1:26" x14ac:dyDescent="0.25">
      <c r="A17" s="26">
        <v>26.694971183942041</v>
      </c>
      <c r="B17" s="26">
        <v>25.165019999999998</v>
      </c>
      <c r="C17" s="28">
        <f t="shared" si="0"/>
        <v>1.5299511839420425</v>
      </c>
      <c r="D17" s="28">
        <f t="shared" si="1"/>
        <v>2.3407506252456578</v>
      </c>
      <c r="E17" s="26">
        <v>7.6156575160790183</v>
      </c>
      <c r="F17" s="26">
        <v>7.699497</v>
      </c>
      <c r="G17" s="28">
        <f t="shared" si="2"/>
        <v>-8.3839483920981728E-2</v>
      </c>
      <c r="H17" s="28">
        <f t="shared" si="3"/>
        <v>7.0290590641365535E-3</v>
      </c>
      <c r="I17" s="38"/>
      <c r="J17" s="26" t="s">
        <v>145</v>
      </c>
      <c r="K17" s="27">
        <v>6</v>
      </c>
      <c r="L17" s="27">
        <v>6</v>
      </c>
      <c r="M17" s="27">
        <v>6</v>
      </c>
      <c r="N17" s="27">
        <v>0</v>
      </c>
      <c r="O17" s="27">
        <v>1.9</v>
      </c>
      <c r="P17" s="27">
        <v>2.1</v>
      </c>
      <c r="Q17" s="27">
        <v>14.8</v>
      </c>
      <c r="R17" s="27">
        <v>26.3</v>
      </c>
      <c r="S17" s="27">
        <v>38.799999999999997</v>
      </c>
      <c r="T17" s="26">
        <v>0.45</v>
      </c>
      <c r="U17" s="19">
        <v>3</v>
      </c>
      <c r="V17" s="26">
        <v>3.5</v>
      </c>
      <c r="W17" s="26">
        <v>5.5</v>
      </c>
      <c r="X17" s="41"/>
      <c r="Y17" s="56"/>
      <c r="Z17" s="56"/>
    </row>
    <row r="18" spans="1:26" x14ac:dyDescent="0.25">
      <c r="A18" s="26">
        <v>26.296694820622513</v>
      </c>
      <c r="B18" s="26">
        <v>25.165019999999998</v>
      </c>
      <c r="C18" s="28">
        <f t="shared" si="0"/>
        <v>1.1316748206225142</v>
      </c>
      <c r="D18" s="28">
        <f t="shared" si="1"/>
        <v>1.2806878996309998</v>
      </c>
      <c r="E18" s="26">
        <v>7.6368767465834635</v>
      </c>
      <c r="F18" s="26">
        <v>7.699497</v>
      </c>
      <c r="G18" s="28">
        <f t="shared" si="2"/>
        <v>-6.2620253416536542E-2</v>
      </c>
      <c r="H18" s="28">
        <f t="shared" si="3"/>
        <v>3.9212961379512567E-3</v>
      </c>
      <c r="I18" s="38"/>
      <c r="J18" s="26" t="s">
        <v>145</v>
      </c>
      <c r="K18" s="27">
        <v>6</v>
      </c>
      <c r="L18" s="27">
        <v>6</v>
      </c>
      <c r="M18" s="27">
        <v>6</v>
      </c>
      <c r="N18" s="27">
        <v>0</v>
      </c>
      <c r="O18" s="27">
        <v>1.9</v>
      </c>
      <c r="P18" s="27">
        <v>2.1</v>
      </c>
      <c r="Q18" s="27">
        <v>14.8</v>
      </c>
      <c r="R18" s="27">
        <v>26.3</v>
      </c>
      <c r="S18" s="27">
        <v>38.799999999999997</v>
      </c>
      <c r="T18" s="26">
        <v>0.45</v>
      </c>
      <c r="U18" s="19">
        <v>3</v>
      </c>
      <c r="V18" s="26">
        <v>3.5</v>
      </c>
      <c r="W18" s="26">
        <v>6</v>
      </c>
      <c r="X18" s="41"/>
      <c r="Y18" s="56"/>
      <c r="Z18" s="56"/>
    </row>
    <row r="19" spans="1:26" x14ac:dyDescent="0.25">
      <c r="A19" s="26">
        <v>25.155073439092007</v>
      </c>
      <c r="B19" s="26">
        <v>25.165019999999998</v>
      </c>
      <c r="C19" s="28">
        <f t="shared" si="0"/>
        <v>-9.9465609079913975E-3</v>
      </c>
      <c r="D19" s="28">
        <f t="shared" si="1"/>
        <v>9.893407389638265E-5</v>
      </c>
      <c r="E19" s="26">
        <v>7.663851939374255</v>
      </c>
      <c r="F19" s="26">
        <v>7.699497</v>
      </c>
      <c r="G19" s="28">
        <f t="shared" si="2"/>
        <v>-3.5645060625745018E-2</v>
      </c>
      <c r="H19" s="28">
        <f t="shared" si="3"/>
        <v>1.2705703470130378E-3</v>
      </c>
      <c r="I19" s="38"/>
      <c r="J19" s="26" t="s">
        <v>145</v>
      </c>
      <c r="K19" s="27">
        <v>6</v>
      </c>
      <c r="L19" s="27">
        <v>6</v>
      </c>
      <c r="M19" s="27">
        <v>6</v>
      </c>
      <c r="N19" s="27">
        <v>0</v>
      </c>
      <c r="O19" s="27">
        <v>1.9</v>
      </c>
      <c r="P19" s="27">
        <v>2.1</v>
      </c>
      <c r="Q19" s="27">
        <v>14.8</v>
      </c>
      <c r="R19" s="27">
        <v>26.3</v>
      </c>
      <c r="S19" s="27">
        <v>38.799999999999997</v>
      </c>
      <c r="T19" s="26">
        <v>0.45</v>
      </c>
      <c r="U19" s="19">
        <v>3</v>
      </c>
      <c r="V19" s="26">
        <v>3.5</v>
      </c>
      <c r="W19" s="26">
        <v>6.5</v>
      </c>
      <c r="X19" s="41"/>
      <c r="Y19" s="56"/>
      <c r="Z19" s="56"/>
    </row>
    <row r="20" spans="1:26" x14ac:dyDescent="0.25">
      <c r="A20" s="26">
        <v>25.332475919292442</v>
      </c>
      <c r="B20" s="26">
        <v>25.165019999999998</v>
      </c>
      <c r="C20" s="28">
        <f t="shared" si="0"/>
        <v>0.16745591929244341</v>
      </c>
      <c r="D20" s="28">
        <f t="shared" si="1"/>
        <v>2.8041484906077323E-2</v>
      </c>
      <c r="E20" s="26">
        <v>7.7064959147760215</v>
      </c>
      <c r="F20" s="26">
        <v>7.699497</v>
      </c>
      <c r="G20" s="28">
        <f t="shared" si="2"/>
        <v>6.9989147760214365E-3</v>
      </c>
      <c r="H20" s="28">
        <f t="shared" si="3"/>
        <v>4.8984808042011195E-5</v>
      </c>
      <c r="I20" s="38"/>
      <c r="J20" s="26" t="s">
        <v>145</v>
      </c>
      <c r="K20" s="27">
        <v>6</v>
      </c>
      <c r="L20" s="27">
        <v>6</v>
      </c>
      <c r="M20" s="27">
        <v>6</v>
      </c>
      <c r="N20" s="27">
        <v>0</v>
      </c>
      <c r="O20" s="27">
        <v>1.9</v>
      </c>
      <c r="P20" s="27">
        <v>2.1</v>
      </c>
      <c r="Q20" s="27">
        <v>14.8</v>
      </c>
      <c r="R20" s="27">
        <v>26.3</v>
      </c>
      <c r="S20" s="27">
        <v>38.799999999999997</v>
      </c>
      <c r="T20" s="26">
        <v>0.45</v>
      </c>
      <c r="U20" s="19">
        <v>3</v>
      </c>
      <c r="V20" s="26">
        <v>3.5</v>
      </c>
      <c r="W20" s="26">
        <v>7</v>
      </c>
      <c r="X20" s="41"/>
      <c r="Y20" s="56"/>
      <c r="Z20" s="56"/>
    </row>
    <row r="21" spans="1:26" x14ac:dyDescent="0.25">
      <c r="A21" s="26">
        <v>25.572624440745841</v>
      </c>
      <c r="B21" s="26">
        <v>25.165019999999998</v>
      </c>
      <c r="C21" s="28">
        <f t="shared" si="0"/>
        <v>0.40760444074584257</v>
      </c>
      <c r="D21" s="28">
        <f t="shared" si="1"/>
        <v>0.1661413801157311</v>
      </c>
      <c r="E21" s="26">
        <v>7.7431340461219751</v>
      </c>
      <c r="F21" s="26">
        <v>7.699497</v>
      </c>
      <c r="G21" s="28">
        <f t="shared" si="2"/>
        <v>4.3637046121975054E-2</v>
      </c>
      <c r="H21" s="28">
        <f t="shared" si="3"/>
        <v>1.9041917942513782E-3</v>
      </c>
      <c r="I21" s="38"/>
      <c r="J21" s="26" t="s">
        <v>145</v>
      </c>
      <c r="K21" s="27">
        <v>6</v>
      </c>
      <c r="L21" s="27">
        <v>6</v>
      </c>
      <c r="M21" s="27">
        <v>6</v>
      </c>
      <c r="N21" s="27">
        <v>0</v>
      </c>
      <c r="O21" s="27">
        <v>1.9</v>
      </c>
      <c r="P21" s="27">
        <v>2.1</v>
      </c>
      <c r="Q21" s="27">
        <v>14.8</v>
      </c>
      <c r="R21" s="27">
        <v>26.3</v>
      </c>
      <c r="S21" s="27">
        <v>38.799999999999997</v>
      </c>
      <c r="T21" s="26">
        <v>0.45</v>
      </c>
      <c r="U21" s="19">
        <v>3</v>
      </c>
      <c r="V21" s="26">
        <v>3.5</v>
      </c>
      <c r="W21" s="26">
        <v>7.5</v>
      </c>
      <c r="X21" s="41"/>
      <c r="Y21" s="56"/>
      <c r="Z21" s="56"/>
    </row>
    <row r="22" spans="1:26" x14ac:dyDescent="0.25">
      <c r="A22" s="26">
        <v>26.890382307699429</v>
      </c>
      <c r="B22" s="26">
        <v>25.165019999999998</v>
      </c>
      <c r="C22" s="28">
        <f t="shared" si="0"/>
        <v>1.7253623076994309</v>
      </c>
      <c r="D22" s="28">
        <f t="shared" si="1"/>
        <v>2.9768750928299057</v>
      </c>
      <c r="E22" s="26">
        <v>7.7809180120266417</v>
      </c>
      <c r="F22" s="26">
        <v>7.699497</v>
      </c>
      <c r="G22" s="28">
        <f t="shared" si="2"/>
        <v>8.1421012026641648E-2</v>
      </c>
      <c r="H22" s="28">
        <f t="shared" si="3"/>
        <v>6.6293811994425243E-3</v>
      </c>
      <c r="I22" s="38"/>
      <c r="J22" s="26" t="s">
        <v>145</v>
      </c>
      <c r="K22" s="27">
        <v>6</v>
      </c>
      <c r="L22" s="27">
        <v>6</v>
      </c>
      <c r="M22" s="27">
        <v>6</v>
      </c>
      <c r="N22" s="27">
        <v>0</v>
      </c>
      <c r="O22" s="27">
        <v>1.9</v>
      </c>
      <c r="P22" s="27">
        <v>2.1</v>
      </c>
      <c r="Q22" s="27">
        <v>14.8</v>
      </c>
      <c r="R22" s="27">
        <v>26.3</v>
      </c>
      <c r="S22" s="27">
        <v>38.799999999999997</v>
      </c>
      <c r="T22" s="26">
        <v>0.45</v>
      </c>
      <c r="U22" s="19">
        <v>3</v>
      </c>
      <c r="V22" s="26">
        <v>3.5</v>
      </c>
      <c r="W22" s="26">
        <v>8</v>
      </c>
      <c r="X22" s="41"/>
      <c r="Y22" s="56"/>
      <c r="Z22" s="56"/>
    </row>
    <row r="23" spans="1:26" x14ac:dyDescent="0.25">
      <c r="A23" s="26">
        <v>26.244118068266399</v>
      </c>
      <c r="B23" s="26">
        <v>25.165019999999998</v>
      </c>
      <c r="C23" s="28">
        <f t="shared" si="0"/>
        <v>1.0790980682664006</v>
      </c>
      <c r="D23" s="28">
        <f t="shared" si="1"/>
        <v>1.1644526409362774</v>
      </c>
      <c r="E23" s="26">
        <v>7.6184843902825188</v>
      </c>
      <c r="F23" s="26">
        <v>7.699497</v>
      </c>
      <c r="G23" s="28">
        <f t="shared" si="2"/>
        <v>-8.1012609717481254E-2</v>
      </c>
      <c r="H23" s="28">
        <f t="shared" si="3"/>
        <v>6.5630429332369381E-3</v>
      </c>
      <c r="I23" s="38"/>
      <c r="J23" s="26" t="s">
        <v>145</v>
      </c>
      <c r="K23" s="27">
        <v>6</v>
      </c>
      <c r="L23" s="27">
        <v>6</v>
      </c>
      <c r="M23" s="27">
        <v>6</v>
      </c>
      <c r="N23" s="27">
        <v>0</v>
      </c>
      <c r="O23" s="27">
        <v>1.9</v>
      </c>
      <c r="P23" s="27">
        <v>2.1</v>
      </c>
      <c r="Q23" s="27">
        <v>14.8</v>
      </c>
      <c r="R23" s="27">
        <v>26.3</v>
      </c>
      <c r="S23" s="27">
        <v>38.799999999999997</v>
      </c>
      <c r="T23" s="26">
        <v>0.45</v>
      </c>
      <c r="U23" s="19">
        <v>3</v>
      </c>
      <c r="V23" s="26">
        <v>4</v>
      </c>
      <c r="W23" s="26">
        <v>5</v>
      </c>
      <c r="X23" s="41"/>
      <c r="Y23" s="56"/>
      <c r="Z23" s="56"/>
    </row>
    <row r="24" spans="1:26" x14ac:dyDescent="0.25">
      <c r="A24" s="26">
        <v>26.121090853649537</v>
      </c>
      <c r="B24" s="26">
        <v>25.165019999999998</v>
      </c>
      <c r="C24" s="28">
        <f t="shared" si="0"/>
        <v>0.95607085364953903</v>
      </c>
      <c r="D24" s="28">
        <f t="shared" si="1"/>
        <v>0.91407147719815829</v>
      </c>
      <c r="E24" s="26">
        <v>7.635196070265537</v>
      </c>
      <c r="F24" s="26">
        <v>7.699497</v>
      </c>
      <c r="G24" s="28">
        <f t="shared" si="2"/>
        <v>-6.4300929734462997E-2</v>
      </c>
      <c r="H24" s="28">
        <f t="shared" si="3"/>
        <v>4.1346095647163475E-3</v>
      </c>
      <c r="I24" s="38"/>
      <c r="J24" s="26" t="s">
        <v>145</v>
      </c>
      <c r="K24" s="27">
        <v>6</v>
      </c>
      <c r="L24" s="27">
        <v>6</v>
      </c>
      <c r="M24" s="27">
        <v>6</v>
      </c>
      <c r="N24" s="27">
        <v>0</v>
      </c>
      <c r="O24" s="27">
        <v>1.9</v>
      </c>
      <c r="P24" s="27">
        <v>2.1</v>
      </c>
      <c r="Q24" s="27">
        <v>14.8</v>
      </c>
      <c r="R24" s="27">
        <v>26.3</v>
      </c>
      <c r="S24" s="27">
        <v>38.799999999999997</v>
      </c>
      <c r="T24" s="26">
        <v>0.45</v>
      </c>
      <c r="U24" s="19">
        <v>3</v>
      </c>
      <c r="V24" s="26">
        <v>4</v>
      </c>
      <c r="W24" s="26">
        <v>5.5</v>
      </c>
      <c r="X24" s="41"/>
      <c r="Y24" s="56"/>
      <c r="Z24" s="56"/>
    </row>
    <row r="25" spans="1:26" x14ac:dyDescent="0.25">
      <c r="A25" s="26">
        <v>25.705519048062719</v>
      </c>
      <c r="B25" s="26">
        <v>25.165019999999998</v>
      </c>
      <c r="C25" s="28">
        <f t="shared" si="0"/>
        <v>0.54049904806272053</v>
      </c>
      <c r="D25" s="28">
        <f t="shared" si="1"/>
        <v>0.29213922095670708</v>
      </c>
      <c r="E25" s="26">
        <v>7.6578747525002218</v>
      </c>
      <c r="F25" s="26">
        <v>7.699497</v>
      </c>
      <c r="G25" s="28">
        <f t="shared" si="2"/>
        <v>-4.1622247499778275E-2</v>
      </c>
      <c r="H25" s="28">
        <f t="shared" si="3"/>
        <v>1.7324114869327989E-3</v>
      </c>
      <c r="I25" s="38"/>
      <c r="J25" s="26" t="s">
        <v>145</v>
      </c>
      <c r="K25" s="27">
        <v>6</v>
      </c>
      <c r="L25" s="27">
        <v>6</v>
      </c>
      <c r="M25" s="27">
        <v>6</v>
      </c>
      <c r="N25" s="27">
        <v>0</v>
      </c>
      <c r="O25" s="27">
        <v>1.9</v>
      </c>
      <c r="P25" s="27">
        <v>2.1</v>
      </c>
      <c r="Q25" s="27">
        <v>14.8</v>
      </c>
      <c r="R25" s="27">
        <v>26.3</v>
      </c>
      <c r="S25" s="27">
        <v>38.799999999999997</v>
      </c>
      <c r="T25" s="26">
        <v>0.45</v>
      </c>
      <c r="U25" s="19">
        <v>3</v>
      </c>
      <c r="V25" s="26">
        <v>4</v>
      </c>
      <c r="W25" s="26">
        <v>6</v>
      </c>
      <c r="X25" s="41"/>
      <c r="Y25" s="56"/>
      <c r="Z25" s="56"/>
    </row>
    <row r="26" spans="1:26" x14ac:dyDescent="0.25">
      <c r="A26" s="26">
        <v>24.709502655651477</v>
      </c>
      <c r="B26" s="26">
        <v>25.165019999999998</v>
      </c>
      <c r="C26" s="28">
        <f t="shared" si="0"/>
        <v>-0.45551734434852165</v>
      </c>
      <c r="D26" s="28">
        <f t="shared" si="1"/>
        <v>0.20749605100232965</v>
      </c>
      <c r="E26" s="26">
        <v>7.6830399476080338</v>
      </c>
      <c r="F26" s="26">
        <v>7.699497</v>
      </c>
      <c r="G26" s="28">
        <f t="shared" si="2"/>
        <v>-1.6457052391966265E-2</v>
      </c>
      <c r="H26" s="28">
        <f t="shared" si="3"/>
        <v>2.7083457343192257E-4</v>
      </c>
      <c r="I26" s="38"/>
      <c r="J26" s="26" t="s">
        <v>145</v>
      </c>
      <c r="K26" s="27">
        <v>6</v>
      </c>
      <c r="L26" s="27">
        <v>6</v>
      </c>
      <c r="M26" s="27">
        <v>6</v>
      </c>
      <c r="N26" s="27">
        <v>0</v>
      </c>
      <c r="O26" s="27">
        <v>1.9</v>
      </c>
      <c r="P26" s="27">
        <v>2.1</v>
      </c>
      <c r="Q26" s="27">
        <v>14.8</v>
      </c>
      <c r="R26" s="27">
        <v>26.3</v>
      </c>
      <c r="S26" s="27">
        <v>38.799999999999997</v>
      </c>
      <c r="T26" s="26">
        <v>0.45</v>
      </c>
      <c r="U26" s="19">
        <v>3</v>
      </c>
      <c r="V26" s="26">
        <v>4</v>
      </c>
      <c r="W26" s="26">
        <v>6.5</v>
      </c>
      <c r="X26" s="41"/>
      <c r="Y26" s="56"/>
      <c r="Z26" s="56"/>
    </row>
    <row r="27" spans="1:26" x14ac:dyDescent="0.25">
      <c r="A27" s="26">
        <v>24.909819762314065</v>
      </c>
      <c r="B27" s="26">
        <v>25.165019999999998</v>
      </c>
      <c r="C27" s="28">
        <f t="shared" si="0"/>
        <v>-0.25520023768593347</v>
      </c>
      <c r="D27" s="28">
        <f t="shared" si="1"/>
        <v>6.5127161314956938E-2</v>
      </c>
      <c r="E27" s="26">
        <v>7.7260877234974954</v>
      </c>
      <c r="F27" s="26">
        <v>7.699497</v>
      </c>
      <c r="G27" s="28">
        <f t="shared" si="2"/>
        <v>2.6590723497495361E-2</v>
      </c>
      <c r="H27" s="28">
        <f t="shared" si="3"/>
        <v>7.0706657612025188E-4</v>
      </c>
      <c r="I27" s="38"/>
      <c r="J27" s="26" t="s">
        <v>145</v>
      </c>
      <c r="K27" s="27">
        <v>6</v>
      </c>
      <c r="L27" s="27">
        <v>6</v>
      </c>
      <c r="M27" s="27">
        <v>6</v>
      </c>
      <c r="N27" s="27">
        <v>0</v>
      </c>
      <c r="O27" s="27">
        <v>1.9</v>
      </c>
      <c r="P27" s="27">
        <v>2.1</v>
      </c>
      <c r="Q27" s="27">
        <v>14.8</v>
      </c>
      <c r="R27" s="27">
        <v>26.3</v>
      </c>
      <c r="S27" s="27">
        <v>38.799999999999997</v>
      </c>
      <c r="T27" s="26">
        <v>0.45</v>
      </c>
      <c r="U27" s="19">
        <v>3</v>
      </c>
      <c r="V27" s="26">
        <v>4</v>
      </c>
      <c r="W27" s="26">
        <v>7</v>
      </c>
      <c r="X27" s="41"/>
      <c r="Y27" s="56"/>
      <c r="Z27" s="56"/>
    </row>
    <row r="28" spans="1:26" x14ac:dyDescent="0.25">
      <c r="A28" s="26">
        <v>25.127777830954241</v>
      </c>
      <c r="B28" s="26">
        <v>25.165019999999998</v>
      </c>
      <c r="C28" s="28">
        <f t="shared" si="0"/>
        <v>-3.7242169045757834E-2</v>
      </c>
      <c r="D28" s="28">
        <f t="shared" si="1"/>
        <v>1.3869791552328029E-3</v>
      </c>
      <c r="E28" s="26">
        <v>7.7660764350150391</v>
      </c>
      <c r="F28" s="26">
        <v>7.699497</v>
      </c>
      <c r="G28" s="28">
        <f t="shared" si="2"/>
        <v>6.6579435015039046E-2</v>
      </c>
      <c r="H28" s="28">
        <f t="shared" si="3"/>
        <v>4.4328211669218071E-3</v>
      </c>
      <c r="I28" s="38"/>
      <c r="J28" s="26" t="s">
        <v>145</v>
      </c>
      <c r="K28" s="27">
        <v>6</v>
      </c>
      <c r="L28" s="27">
        <v>6</v>
      </c>
      <c r="M28" s="27">
        <v>6</v>
      </c>
      <c r="N28" s="27">
        <v>0</v>
      </c>
      <c r="O28" s="27">
        <v>1.9</v>
      </c>
      <c r="P28" s="27">
        <v>2.1</v>
      </c>
      <c r="Q28" s="27">
        <v>14.8</v>
      </c>
      <c r="R28" s="27">
        <v>26.3</v>
      </c>
      <c r="S28" s="27">
        <v>38.799999999999997</v>
      </c>
      <c r="T28" s="26">
        <v>0.45</v>
      </c>
      <c r="U28" s="19">
        <v>3</v>
      </c>
      <c r="V28" s="26">
        <v>4</v>
      </c>
      <c r="W28" s="26">
        <v>7.5</v>
      </c>
      <c r="X28" s="41"/>
      <c r="Y28" s="56"/>
      <c r="Z28" s="56"/>
    </row>
    <row r="29" spans="1:26" x14ac:dyDescent="0.25">
      <c r="A29" s="26">
        <v>26.461431505131074</v>
      </c>
      <c r="B29" s="26">
        <v>25.165019999999998</v>
      </c>
      <c r="C29" s="28">
        <f t="shared" si="0"/>
        <v>1.2964115051310756</v>
      </c>
      <c r="D29" s="28">
        <f t="shared" si="1"/>
        <v>1.6806827906362209</v>
      </c>
      <c r="E29" s="26">
        <v>7.8014107559785817</v>
      </c>
      <c r="F29" s="26">
        <v>7.699497</v>
      </c>
      <c r="G29" s="28">
        <f t="shared" si="2"/>
        <v>0.10191375597858165</v>
      </c>
      <c r="H29" s="28">
        <f t="shared" si="3"/>
        <v>1.0386413657661887E-2</v>
      </c>
      <c r="I29" s="38"/>
      <c r="J29" s="26" t="s">
        <v>145</v>
      </c>
      <c r="K29" s="27">
        <v>6</v>
      </c>
      <c r="L29" s="27">
        <v>6</v>
      </c>
      <c r="M29" s="27">
        <v>6</v>
      </c>
      <c r="N29" s="27">
        <v>0</v>
      </c>
      <c r="O29" s="27">
        <v>1.9</v>
      </c>
      <c r="P29" s="27">
        <v>2.1</v>
      </c>
      <c r="Q29" s="27">
        <v>14.8</v>
      </c>
      <c r="R29" s="27">
        <v>26.3</v>
      </c>
      <c r="S29" s="27">
        <v>38.799999999999997</v>
      </c>
      <c r="T29" s="26">
        <v>0.45</v>
      </c>
      <c r="U29" s="19">
        <v>3</v>
      </c>
      <c r="V29" s="26">
        <v>4</v>
      </c>
      <c r="W29" s="26">
        <v>8</v>
      </c>
      <c r="X29" s="41"/>
      <c r="Y29" s="56"/>
      <c r="Z29" s="56"/>
    </row>
    <row r="30" spans="1:26" x14ac:dyDescent="0.25">
      <c r="A30" s="21">
        <f>SUM(A1:A29)/29</f>
        <v>25.165017348765513</v>
      </c>
      <c r="E30" s="21">
        <f>SUM(E1:E29)/29</f>
        <v>7.6994968894470386</v>
      </c>
    </row>
    <row r="32" spans="1:26" x14ac:dyDescent="0.25">
      <c r="A32" s="56"/>
      <c r="D32" s="21" t="s">
        <v>152</v>
      </c>
      <c r="E32" s="56"/>
      <c r="H32" s="21" t="s">
        <v>151</v>
      </c>
    </row>
    <row r="33" spans="1:9" x14ac:dyDescent="0.25">
      <c r="A33" s="56"/>
      <c r="B33" s="21" t="s">
        <v>166</v>
      </c>
      <c r="D33" s="28">
        <f>SUM(D1:D29)/29</f>
        <v>1.06756973794354</v>
      </c>
      <c r="E33" s="56"/>
      <c r="H33" s="28">
        <f>SUM(H1:H29)/29</f>
        <v>6.0658683227517822E-3</v>
      </c>
    </row>
    <row r="34" spans="1:9" x14ac:dyDescent="0.25">
      <c r="A34" s="56"/>
      <c r="E34" s="56"/>
    </row>
    <row r="35" spans="1:9" x14ac:dyDescent="0.25">
      <c r="A35" s="56"/>
      <c r="C35" s="58"/>
      <c r="D35" s="58" t="s">
        <v>152</v>
      </c>
      <c r="E35" s="58"/>
      <c r="F35" s="58"/>
      <c r="G35" s="58"/>
      <c r="H35" s="58" t="s">
        <v>151</v>
      </c>
      <c r="I35" s="58"/>
    </row>
    <row r="36" spans="1:9" x14ac:dyDescent="0.25">
      <c r="C36" s="58"/>
      <c r="D36" s="28">
        <v>1.0675699999999999</v>
      </c>
      <c r="E36" s="58"/>
      <c r="F36" s="58"/>
      <c r="G36" s="58"/>
      <c r="H36" s="28">
        <v>6.0660000000000002E-3</v>
      </c>
      <c r="I36" s="58"/>
    </row>
    <row r="37" spans="1:9" x14ac:dyDescent="0.25">
      <c r="C37" s="58"/>
      <c r="D37" s="58" t="s">
        <v>153</v>
      </c>
      <c r="E37" s="58"/>
      <c r="F37" s="58"/>
      <c r="G37" s="58"/>
      <c r="H37" s="58" t="s">
        <v>154</v>
      </c>
      <c r="I37" s="58"/>
    </row>
    <row r="38" spans="1:9" x14ac:dyDescent="0.25">
      <c r="C38" s="58"/>
      <c r="D38" s="58">
        <f>D36/53.22252</f>
        <v>2.0058614285832384E-2</v>
      </c>
      <c r="E38" s="58"/>
      <c r="F38" s="58"/>
      <c r="G38" s="58"/>
      <c r="H38" s="58">
        <f>H36/0.189455</f>
        <v>3.2018157346071628E-2</v>
      </c>
      <c r="I38" s="58"/>
    </row>
    <row r="39" spans="1:9" x14ac:dyDescent="0.25">
      <c r="A39" s="56"/>
      <c r="B39" s="56"/>
      <c r="C39" s="56"/>
      <c r="D39" s="56"/>
      <c r="E39" s="56"/>
      <c r="F39" s="56"/>
      <c r="G39" s="56"/>
      <c r="H39" s="5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"/>
  <sheetViews>
    <sheetView workbookViewId="0">
      <selection activeCell="D18" sqref="D18"/>
    </sheetView>
  </sheetViews>
  <sheetFormatPr defaultRowHeight="15" x14ac:dyDescent="0.25"/>
  <cols>
    <col min="1" max="21" width="9.140625" style="21"/>
    <col min="22" max="22" width="9.140625" style="19"/>
    <col min="23" max="16384" width="9.140625" style="21"/>
  </cols>
  <sheetData>
    <row r="1" spans="1:42" s="65" customFormat="1" x14ac:dyDescent="0.25">
      <c r="A1" s="26">
        <v>26.165805621334577</v>
      </c>
      <c r="B1" s="26">
        <v>26.088509999999999</v>
      </c>
      <c r="C1" s="28">
        <f t="shared" ref="C1:C9" si="0">(A1-B1)</f>
        <v>7.7295621334577902E-2</v>
      </c>
      <c r="D1" s="28">
        <f t="shared" ref="D1:D9" si="1">C1^2</f>
        <v>5.9746130774984548E-3</v>
      </c>
      <c r="E1" s="26">
        <v>7.5392026632259821</v>
      </c>
      <c r="F1" s="26">
        <v>7.6496130000000004</v>
      </c>
      <c r="G1" s="28">
        <f t="shared" ref="G1:G9" si="2">(E1-F1)</f>
        <v>-0.11041033677401835</v>
      </c>
      <c r="H1" s="28">
        <f t="shared" ref="H1:H9" si="3">G1^2</f>
        <v>1.2190442466552149E-2</v>
      </c>
      <c r="I1" s="38"/>
      <c r="J1" s="26" t="s">
        <v>145</v>
      </c>
      <c r="K1" s="27">
        <v>6</v>
      </c>
      <c r="L1" s="27">
        <v>6</v>
      </c>
      <c r="M1" s="27">
        <v>6</v>
      </c>
      <c r="N1" s="27">
        <v>0</v>
      </c>
      <c r="O1" s="27">
        <v>1.9</v>
      </c>
      <c r="P1" s="27">
        <v>2.1</v>
      </c>
      <c r="Q1" s="27">
        <v>14.8</v>
      </c>
      <c r="R1" s="27">
        <v>26.3</v>
      </c>
      <c r="S1" s="27">
        <v>38.799999999999997</v>
      </c>
      <c r="T1" s="26">
        <v>0.45</v>
      </c>
      <c r="U1" s="26">
        <v>3</v>
      </c>
      <c r="V1" s="19">
        <v>3.5</v>
      </c>
      <c r="W1" s="26">
        <v>4</v>
      </c>
      <c r="X1" s="41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</row>
    <row r="2" spans="1:42" s="65" customFormat="1" x14ac:dyDescent="0.25">
      <c r="A2" s="26">
        <v>26.464945829688375</v>
      </c>
      <c r="B2" s="26">
        <v>26.088509999999999</v>
      </c>
      <c r="C2" s="28">
        <f t="shared" si="0"/>
        <v>0.37643582968837563</v>
      </c>
      <c r="D2" s="28">
        <f t="shared" si="1"/>
        <v>0.14170393387317576</v>
      </c>
      <c r="E2" s="26">
        <v>7.5680937359499394</v>
      </c>
      <c r="F2" s="26">
        <v>7.6496130000000004</v>
      </c>
      <c r="G2" s="28">
        <f t="shared" si="2"/>
        <v>-8.1519264050061047E-2</v>
      </c>
      <c r="H2" s="28">
        <f t="shared" si="3"/>
        <v>6.6453904112635754E-3</v>
      </c>
      <c r="I2" s="38"/>
      <c r="J2" s="26" t="s">
        <v>145</v>
      </c>
      <c r="K2" s="27">
        <v>6</v>
      </c>
      <c r="L2" s="27">
        <v>6</v>
      </c>
      <c r="M2" s="27">
        <v>6</v>
      </c>
      <c r="N2" s="27">
        <v>0</v>
      </c>
      <c r="O2" s="27">
        <v>1.9</v>
      </c>
      <c r="P2" s="27">
        <v>2.1</v>
      </c>
      <c r="Q2" s="27">
        <v>14.8</v>
      </c>
      <c r="R2" s="27">
        <v>26.3</v>
      </c>
      <c r="S2" s="27">
        <v>38.799999999999997</v>
      </c>
      <c r="T2" s="26">
        <v>0.45</v>
      </c>
      <c r="U2" s="26">
        <v>3</v>
      </c>
      <c r="V2" s="19">
        <v>3.5</v>
      </c>
      <c r="W2" s="26">
        <v>4.5</v>
      </c>
      <c r="X2" s="41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</row>
    <row r="3" spans="1:42" s="65" customFormat="1" x14ac:dyDescent="0.25">
      <c r="A3" s="26">
        <v>26.2236252842889</v>
      </c>
      <c r="B3" s="26">
        <v>26.088509999999999</v>
      </c>
      <c r="C3" s="28">
        <f t="shared" si="0"/>
        <v>0.13511528428890074</v>
      </c>
      <c r="D3" s="28">
        <f t="shared" si="1"/>
        <v>1.8256140048470468E-2</v>
      </c>
      <c r="E3" s="26">
        <v>7.5922880589877924</v>
      </c>
      <c r="F3" s="26">
        <v>7.6496130000000004</v>
      </c>
      <c r="G3" s="28">
        <f t="shared" si="2"/>
        <v>-5.7324941012208086E-2</v>
      </c>
      <c r="H3" s="28">
        <f t="shared" si="3"/>
        <v>3.2861488620531368E-3</v>
      </c>
      <c r="I3" s="38"/>
      <c r="J3" s="26" t="s">
        <v>145</v>
      </c>
      <c r="K3" s="27">
        <v>6</v>
      </c>
      <c r="L3" s="27">
        <v>6</v>
      </c>
      <c r="M3" s="27">
        <v>6</v>
      </c>
      <c r="N3" s="27">
        <v>0</v>
      </c>
      <c r="O3" s="27">
        <v>1.9</v>
      </c>
      <c r="P3" s="27">
        <v>2.1</v>
      </c>
      <c r="Q3" s="27">
        <v>14.8</v>
      </c>
      <c r="R3" s="27">
        <v>26.3</v>
      </c>
      <c r="S3" s="27">
        <v>38.799999999999997</v>
      </c>
      <c r="T3" s="26">
        <v>0.45</v>
      </c>
      <c r="U3" s="26">
        <v>3</v>
      </c>
      <c r="V3" s="19">
        <v>3.5</v>
      </c>
      <c r="W3" s="26">
        <v>5</v>
      </c>
      <c r="X3" s="41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</row>
    <row r="4" spans="1:42" s="65" customFormat="1" x14ac:dyDescent="0.25">
      <c r="A4" s="26">
        <v>26.694971183942041</v>
      </c>
      <c r="B4" s="26">
        <v>26.088509999999999</v>
      </c>
      <c r="C4" s="28">
        <f t="shared" si="0"/>
        <v>0.60646118394204152</v>
      </c>
      <c r="D4" s="28">
        <f t="shared" si="1"/>
        <v>0.36779516762838271</v>
      </c>
      <c r="E4" s="26">
        <v>7.6156575160790183</v>
      </c>
      <c r="F4" s="26">
        <v>7.6496130000000004</v>
      </c>
      <c r="G4" s="28">
        <f t="shared" si="2"/>
        <v>-3.3955483920982132E-2</v>
      </c>
      <c r="H4" s="28">
        <f t="shared" si="3"/>
        <v>1.1529748883080762E-3</v>
      </c>
      <c r="I4" s="38"/>
      <c r="J4" s="26" t="s">
        <v>145</v>
      </c>
      <c r="K4" s="27">
        <v>6</v>
      </c>
      <c r="L4" s="27">
        <v>6</v>
      </c>
      <c r="M4" s="27">
        <v>6</v>
      </c>
      <c r="N4" s="27">
        <v>0</v>
      </c>
      <c r="O4" s="27">
        <v>1.9</v>
      </c>
      <c r="P4" s="27">
        <v>2.1</v>
      </c>
      <c r="Q4" s="27">
        <v>14.8</v>
      </c>
      <c r="R4" s="27">
        <v>26.3</v>
      </c>
      <c r="S4" s="27">
        <v>38.799999999999997</v>
      </c>
      <c r="T4" s="26">
        <v>0.45</v>
      </c>
      <c r="U4" s="26">
        <v>3</v>
      </c>
      <c r="V4" s="19">
        <v>3.5</v>
      </c>
      <c r="W4" s="26">
        <v>5.5</v>
      </c>
      <c r="X4" s="41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</row>
    <row r="5" spans="1:42" s="65" customFormat="1" x14ac:dyDescent="0.25">
      <c r="A5" s="26">
        <v>26.296694820622513</v>
      </c>
      <c r="B5" s="26">
        <v>26.088509999999999</v>
      </c>
      <c r="C5" s="28">
        <f t="shared" si="0"/>
        <v>0.2081848206225132</v>
      </c>
      <c r="D5" s="28">
        <f t="shared" si="1"/>
        <v>4.3340919537627996E-2</v>
      </c>
      <c r="E5" s="26">
        <v>7.6368767465834635</v>
      </c>
      <c r="F5" s="26">
        <v>7.6496130000000004</v>
      </c>
      <c r="G5" s="28">
        <f t="shared" si="2"/>
        <v>-1.2736253416536947E-2</v>
      </c>
      <c r="H5" s="28">
        <f t="shared" si="3"/>
        <v>1.6221215109024905E-4</v>
      </c>
      <c r="I5" s="38"/>
      <c r="J5" s="26" t="s">
        <v>145</v>
      </c>
      <c r="K5" s="27">
        <v>6</v>
      </c>
      <c r="L5" s="27">
        <v>6</v>
      </c>
      <c r="M5" s="27">
        <v>6</v>
      </c>
      <c r="N5" s="27">
        <v>0</v>
      </c>
      <c r="O5" s="27">
        <v>1.9</v>
      </c>
      <c r="P5" s="27">
        <v>2.1</v>
      </c>
      <c r="Q5" s="27">
        <v>14.8</v>
      </c>
      <c r="R5" s="27">
        <v>26.3</v>
      </c>
      <c r="S5" s="27">
        <v>38.799999999999997</v>
      </c>
      <c r="T5" s="26">
        <v>0.45</v>
      </c>
      <c r="U5" s="26">
        <v>3</v>
      </c>
      <c r="V5" s="19">
        <v>3.5</v>
      </c>
      <c r="W5" s="26">
        <v>6</v>
      </c>
      <c r="X5" s="41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</row>
    <row r="6" spans="1:42" s="65" customFormat="1" x14ac:dyDescent="0.25">
      <c r="A6" s="26">
        <v>25.155073439092007</v>
      </c>
      <c r="B6" s="26">
        <v>26.088509999999999</v>
      </c>
      <c r="C6" s="28">
        <f t="shared" si="0"/>
        <v>-0.93343656090799243</v>
      </c>
      <c r="D6" s="28">
        <f t="shared" si="1"/>
        <v>0.87130381323974027</v>
      </c>
      <c r="E6" s="26">
        <v>7.663851939374255</v>
      </c>
      <c r="F6" s="26">
        <v>7.6496130000000004</v>
      </c>
      <c r="G6" s="28">
        <f t="shared" si="2"/>
        <v>1.4238939374254578E-2</v>
      </c>
      <c r="H6" s="28">
        <f t="shared" si="3"/>
        <v>2.0274739450369734E-4</v>
      </c>
      <c r="I6" s="38"/>
      <c r="J6" s="26" t="s">
        <v>145</v>
      </c>
      <c r="K6" s="27">
        <v>6</v>
      </c>
      <c r="L6" s="27">
        <v>6</v>
      </c>
      <c r="M6" s="27">
        <v>6</v>
      </c>
      <c r="N6" s="27">
        <v>0</v>
      </c>
      <c r="O6" s="27">
        <v>1.9</v>
      </c>
      <c r="P6" s="27">
        <v>2.1</v>
      </c>
      <c r="Q6" s="27">
        <v>14.8</v>
      </c>
      <c r="R6" s="27">
        <v>26.3</v>
      </c>
      <c r="S6" s="27">
        <v>38.799999999999997</v>
      </c>
      <c r="T6" s="26">
        <v>0.45</v>
      </c>
      <c r="U6" s="26">
        <v>3</v>
      </c>
      <c r="V6" s="19">
        <v>3.5</v>
      </c>
      <c r="W6" s="26">
        <v>6.5</v>
      </c>
      <c r="X6" s="41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</row>
    <row r="7" spans="1:42" s="65" customFormat="1" x14ac:dyDescent="0.25">
      <c r="A7" s="26">
        <v>25.332475919292442</v>
      </c>
      <c r="B7" s="26">
        <v>26.088509999999999</v>
      </c>
      <c r="C7" s="28">
        <f t="shared" si="0"/>
        <v>-0.75603408070755762</v>
      </c>
      <c r="D7" s="28">
        <f t="shared" si="1"/>
        <v>0.57158753119132177</v>
      </c>
      <c r="E7" s="26">
        <v>7.7064959147760215</v>
      </c>
      <c r="F7" s="26">
        <v>7.6496130000000004</v>
      </c>
      <c r="G7" s="28">
        <f t="shared" si="2"/>
        <v>5.6882914776021032E-2</v>
      </c>
      <c r="H7" s="28">
        <f t="shared" si="3"/>
        <v>3.235665993416072E-3</v>
      </c>
      <c r="I7" s="38"/>
      <c r="J7" s="26" t="s">
        <v>145</v>
      </c>
      <c r="K7" s="27">
        <v>6</v>
      </c>
      <c r="L7" s="27">
        <v>6</v>
      </c>
      <c r="M7" s="27">
        <v>6</v>
      </c>
      <c r="N7" s="27">
        <v>0</v>
      </c>
      <c r="O7" s="27">
        <v>1.9</v>
      </c>
      <c r="P7" s="27">
        <v>2.1</v>
      </c>
      <c r="Q7" s="27">
        <v>14.8</v>
      </c>
      <c r="R7" s="27">
        <v>26.3</v>
      </c>
      <c r="S7" s="27">
        <v>38.799999999999997</v>
      </c>
      <c r="T7" s="26">
        <v>0.45</v>
      </c>
      <c r="U7" s="26">
        <v>3</v>
      </c>
      <c r="V7" s="19">
        <v>3.5</v>
      </c>
      <c r="W7" s="26">
        <v>7</v>
      </c>
      <c r="X7" s="41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</row>
    <row r="8" spans="1:42" s="65" customFormat="1" x14ac:dyDescent="0.25">
      <c r="A8" s="26">
        <v>25.572624440745841</v>
      </c>
      <c r="B8" s="26">
        <v>26.088509999999999</v>
      </c>
      <c r="C8" s="28">
        <f t="shared" si="0"/>
        <v>-0.51588555925415847</v>
      </c>
      <c r="D8" s="28">
        <f t="shared" si="1"/>
        <v>0.26613791024697586</v>
      </c>
      <c r="E8" s="26">
        <v>7.7431340461219751</v>
      </c>
      <c r="F8" s="26">
        <v>7.6496130000000004</v>
      </c>
      <c r="G8" s="28">
        <f t="shared" si="2"/>
        <v>9.3521046121974649E-2</v>
      </c>
      <c r="H8" s="28">
        <f t="shared" si="3"/>
        <v>8.7461860677485095E-3</v>
      </c>
      <c r="I8" s="38"/>
      <c r="J8" s="26" t="s">
        <v>145</v>
      </c>
      <c r="K8" s="27">
        <v>6</v>
      </c>
      <c r="L8" s="27">
        <v>6</v>
      </c>
      <c r="M8" s="27">
        <v>6</v>
      </c>
      <c r="N8" s="27">
        <v>0</v>
      </c>
      <c r="O8" s="27">
        <v>1.9</v>
      </c>
      <c r="P8" s="27">
        <v>2.1</v>
      </c>
      <c r="Q8" s="27">
        <v>14.8</v>
      </c>
      <c r="R8" s="27">
        <v>26.3</v>
      </c>
      <c r="S8" s="27">
        <v>38.799999999999997</v>
      </c>
      <c r="T8" s="26">
        <v>0.45</v>
      </c>
      <c r="U8" s="26">
        <v>3</v>
      </c>
      <c r="V8" s="19">
        <v>3.5</v>
      </c>
      <c r="W8" s="26">
        <v>7.5</v>
      </c>
      <c r="X8" s="41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</row>
    <row r="9" spans="1:42" s="65" customFormat="1" x14ac:dyDescent="0.25">
      <c r="A9" s="26">
        <v>26.890382307699429</v>
      </c>
      <c r="B9" s="26">
        <v>26.088509999999999</v>
      </c>
      <c r="C9" s="28">
        <f t="shared" si="0"/>
        <v>0.80187230769942985</v>
      </c>
      <c r="D9" s="28">
        <f t="shared" si="1"/>
        <v>0.64299919785520909</v>
      </c>
      <c r="E9" s="26">
        <v>7.7809180120266417</v>
      </c>
      <c r="F9" s="26">
        <v>7.6496130000000004</v>
      </c>
      <c r="G9" s="28">
        <f t="shared" si="2"/>
        <v>0.13130501202664124</v>
      </c>
      <c r="H9" s="28">
        <f t="shared" si="3"/>
        <v>1.72410061833164E-2</v>
      </c>
      <c r="I9" s="38"/>
      <c r="J9" s="26" t="s">
        <v>145</v>
      </c>
      <c r="K9" s="27">
        <v>6</v>
      </c>
      <c r="L9" s="27">
        <v>6</v>
      </c>
      <c r="M9" s="27">
        <v>6</v>
      </c>
      <c r="N9" s="27">
        <v>0</v>
      </c>
      <c r="O9" s="27">
        <v>1.9</v>
      </c>
      <c r="P9" s="27">
        <v>2.1</v>
      </c>
      <c r="Q9" s="27">
        <v>14.8</v>
      </c>
      <c r="R9" s="27">
        <v>26.3</v>
      </c>
      <c r="S9" s="27">
        <v>38.799999999999997</v>
      </c>
      <c r="T9" s="26">
        <v>0.45</v>
      </c>
      <c r="U9" s="26">
        <v>3</v>
      </c>
      <c r="V9" s="19">
        <v>3.5</v>
      </c>
      <c r="W9" s="26">
        <v>8</v>
      </c>
      <c r="X9" s="41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</row>
    <row r="10" spans="1:42" x14ac:dyDescent="0.25">
      <c r="A10" s="56">
        <f>SUM(A1:A9)/9</f>
        <v>26.08851098296735</v>
      </c>
      <c r="E10" s="56">
        <f>SUM(E1:E9)/9</f>
        <v>7.649613181458343</v>
      </c>
    </row>
    <row r="12" spans="1:42" x14ac:dyDescent="0.25">
      <c r="A12" s="56"/>
      <c r="D12" s="21" t="s">
        <v>152</v>
      </c>
      <c r="E12" s="56"/>
      <c r="H12" s="21" t="s">
        <v>151</v>
      </c>
    </row>
    <row r="13" spans="1:42" x14ac:dyDescent="0.25">
      <c r="A13" s="56"/>
      <c r="B13" s="21" t="s">
        <v>165</v>
      </c>
      <c r="D13" s="28">
        <f>SUM(D1:D9)/9</f>
        <v>0.3254554696331558</v>
      </c>
      <c r="E13" s="56"/>
      <c r="H13" s="28">
        <f>SUM(H1:H9)/9</f>
        <v>5.8736416020279854E-3</v>
      </c>
    </row>
    <row r="14" spans="1:42" x14ac:dyDescent="0.25">
      <c r="A14" s="56"/>
      <c r="E14" s="56"/>
    </row>
    <row r="15" spans="1:42" x14ac:dyDescent="0.25">
      <c r="A15" s="56"/>
      <c r="C15" s="58"/>
      <c r="D15" s="58" t="s">
        <v>152</v>
      </c>
      <c r="E15" s="58"/>
      <c r="F15" s="58"/>
      <c r="G15" s="58"/>
      <c r="H15" s="58" t="s">
        <v>151</v>
      </c>
      <c r="I15" s="58"/>
    </row>
    <row r="16" spans="1:42" x14ac:dyDescent="0.25">
      <c r="C16" s="58"/>
      <c r="D16" s="58">
        <v>0.37923489999999999</v>
      </c>
      <c r="E16" s="58"/>
      <c r="F16" s="58"/>
      <c r="G16" s="58"/>
      <c r="H16" s="58">
        <v>4.7662800000000003E-3</v>
      </c>
      <c r="I16" s="58"/>
    </row>
    <row r="17" spans="1:25" x14ac:dyDescent="0.25">
      <c r="C17" s="58"/>
      <c r="D17" s="58" t="s">
        <v>153</v>
      </c>
      <c r="E17" s="58"/>
      <c r="F17" s="58"/>
      <c r="G17" s="58"/>
      <c r="H17" s="58" t="s">
        <v>154</v>
      </c>
      <c r="I17" s="58"/>
    </row>
    <row r="18" spans="1:25" x14ac:dyDescent="0.25">
      <c r="C18" s="58"/>
      <c r="D18" s="58">
        <f>-D16/53.22252</f>
        <v>-7.1254592980565367E-3</v>
      </c>
      <c r="E18" s="58"/>
      <c r="F18" s="58"/>
      <c r="G18" s="58"/>
      <c r="H18" s="58">
        <f>H16/0.189455</f>
        <v>2.5157847509962788E-2</v>
      </c>
      <c r="I18" s="58"/>
    </row>
    <row r="19" spans="1:25" x14ac:dyDescent="0.25">
      <c r="A19" s="56"/>
      <c r="B19" s="56"/>
      <c r="C19" s="56"/>
      <c r="D19" s="56"/>
      <c r="E19" s="56"/>
      <c r="F19" s="56"/>
      <c r="G19" s="56"/>
      <c r="H19" s="56"/>
    </row>
    <row r="20" spans="1:25" x14ac:dyDescent="0.25">
      <c r="A20" s="56"/>
      <c r="E20" s="56"/>
    </row>
    <row r="21" spans="1:25" x14ac:dyDescent="0.25">
      <c r="A21" s="26">
        <v>24.813141647867283</v>
      </c>
      <c r="B21" s="21">
        <v>24.48339</v>
      </c>
      <c r="C21" s="28">
        <f t="shared" ref="C21:C27" si="4">(A21-B21)</f>
        <v>0.32975164786728328</v>
      </c>
      <c r="D21" s="28">
        <f t="shared" ref="D21:D27" si="5">C21^2</f>
        <v>0.1087361492711888</v>
      </c>
      <c r="E21" s="26">
        <v>7.6269703263466955</v>
      </c>
      <c r="F21" s="21">
        <v>7.7196769999999999</v>
      </c>
      <c r="G21" s="28">
        <f t="shared" ref="G21:G27" si="6">(E21-F21)</f>
        <v>-9.2706673653304428E-2</v>
      </c>
      <c r="H21" s="28">
        <f t="shared" ref="H21:H27" si="7">G21^2</f>
        <v>8.5945273398602886E-3</v>
      </c>
      <c r="I21" s="38">
        <v>14</v>
      </c>
      <c r="J21" s="26" t="s">
        <v>145</v>
      </c>
      <c r="K21" s="27">
        <v>6</v>
      </c>
      <c r="L21" s="27">
        <v>6</v>
      </c>
      <c r="M21" s="27">
        <v>6</v>
      </c>
      <c r="N21" s="27">
        <v>0</v>
      </c>
      <c r="O21" s="27">
        <v>1.9</v>
      </c>
      <c r="P21" s="27">
        <v>2.1</v>
      </c>
      <c r="Q21" s="27">
        <v>14.8</v>
      </c>
      <c r="R21" s="27">
        <v>26.3</v>
      </c>
      <c r="S21" s="27">
        <v>38.799999999999997</v>
      </c>
      <c r="T21" s="26">
        <v>0.45</v>
      </c>
      <c r="U21" s="26">
        <v>3</v>
      </c>
      <c r="V21" s="19">
        <v>4.5</v>
      </c>
      <c r="W21" s="26">
        <v>5</v>
      </c>
      <c r="X21" s="41">
        <v>14</v>
      </c>
      <c r="Y21" s="56"/>
    </row>
    <row r="22" spans="1:25" x14ac:dyDescent="0.25">
      <c r="A22" s="26">
        <v>24.693598185511721</v>
      </c>
      <c r="B22" s="21">
        <v>24.48339</v>
      </c>
      <c r="C22" s="28">
        <f t="shared" si="4"/>
        <v>0.21020818551172127</v>
      </c>
      <c r="D22" s="28">
        <f t="shared" si="5"/>
        <v>4.4187481256130222E-2</v>
      </c>
      <c r="E22" s="26">
        <v>7.6555016532800391</v>
      </c>
      <c r="F22" s="21">
        <v>7.7196769999999999</v>
      </c>
      <c r="G22" s="28">
        <f t="shared" si="6"/>
        <v>-6.4175346719960835E-2</v>
      </c>
      <c r="H22" s="28">
        <f t="shared" si="7"/>
        <v>4.1184751266271878E-3</v>
      </c>
      <c r="I22" s="38"/>
      <c r="J22" s="26" t="s">
        <v>145</v>
      </c>
      <c r="K22" s="27">
        <v>6</v>
      </c>
      <c r="L22" s="27">
        <v>6</v>
      </c>
      <c r="M22" s="27">
        <v>6</v>
      </c>
      <c r="N22" s="27">
        <v>0</v>
      </c>
      <c r="O22" s="27">
        <v>1.9</v>
      </c>
      <c r="P22" s="27">
        <v>2.1</v>
      </c>
      <c r="Q22" s="27">
        <v>14.8</v>
      </c>
      <c r="R22" s="27">
        <v>26.3</v>
      </c>
      <c r="S22" s="27">
        <v>38.799999999999997</v>
      </c>
      <c r="T22" s="26">
        <v>0.45</v>
      </c>
      <c r="U22" s="26">
        <v>3</v>
      </c>
      <c r="V22" s="19">
        <v>4.5</v>
      </c>
      <c r="W22" s="26">
        <v>5.5</v>
      </c>
      <c r="X22" s="41"/>
      <c r="Y22" s="56"/>
    </row>
    <row r="23" spans="1:25" x14ac:dyDescent="0.25">
      <c r="A23" s="26">
        <v>23.658476373983444</v>
      </c>
      <c r="B23" s="21">
        <v>24.48339</v>
      </c>
      <c r="C23" s="28">
        <f t="shared" si="4"/>
        <v>-0.82491362601655638</v>
      </c>
      <c r="D23" s="28">
        <f t="shared" si="5"/>
        <v>0.68048249038778308</v>
      </c>
      <c r="E23" s="26">
        <v>7.6844270694985832</v>
      </c>
      <c r="F23" s="21">
        <v>7.7196769999999999</v>
      </c>
      <c r="G23" s="28">
        <f t="shared" si="6"/>
        <v>-3.5249930501416671E-2</v>
      </c>
      <c r="H23" s="28">
        <f t="shared" si="7"/>
        <v>1.2425576003547054E-3</v>
      </c>
      <c r="I23" s="38"/>
      <c r="J23" s="26" t="s">
        <v>145</v>
      </c>
      <c r="K23" s="27">
        <v>6</v>
      </c>
      <c r="L23" s="27">
        <v>6</v>
      </c>
      <c r="M23" s="27">
        <v>6</v>
      </c>
      <c r="N23" s="27">
        <v>0</v>
      </c>
      <c r="O23" s="27">
        <v>1.9</v>
      </c>
      <c r="P23" s="27">
        <v>2.1</v>
      </c>
      <c r="Q23" s="27">
        <v>14.8</v>
      </c>
      <c r="R23" s="27">
        <v>26.3</v>
      </c>
      <c r="S23" s="27">
        <v>38.799999999999997</v>
      </c>
      <c r="T23" s="26">
        <v>0.45</v>
      </c>
      <c r="U23" s="26">
        <v>3</v>
      </c>
      <c r="V23" s="19">
        <v>4.5</v>
      </c>
      <c r="W23" s="26">
        <v>6</v>
      </c>
      <c r="X23" s="41"/>
      <c r="Y23" s="56"/>
    </row>
    <row r="24" spans="1:25" x14ac:dyDescent="0.25">
      <c r="A24" s="26">
        <v>23.961229610598984</v>
      </c>
      <c r="B24" s="21">
        <v>24.48339</v>
      </c>
      <c r="C24" s="28">
        <f t="shared" si="4"/>
        <v>-0.52216038940101583</v>
      </c>
      <c r="D24" s="28">
        <f t="shared" si="5"/>
        <v>0.27265147225942049</v>
      </c>
      <c r="E24" s="26">
        <v>7.7070672283847621</v>
      </c>
      <c r="F24" s="21">
        <v>7.7196769999999999</v>
      </c>
      <c r="G24" s="28">
        <f t="shared" si="6"/>
        <v>-1.2609771615237797E-2</v>
      </c>
      <c r="H24" s="28">
        <f t="shared" si="7"/>
        <v>1.5900634018845683E-4</v>
      </c>
      <c r="I24" s="38"/>
      <c r="J24" s="26" t="s">
        <v>145</v>
      </c>
      <c r="K24" s="27">
        <v>6</v>
      </c>
      <c r="L24" s="27">
        <v>6</v>
      </c>
      <c r="M24" s="27">
        <v>6</v>
      </c>
      <c r="N24" s="27">
        <v>0</v>
      </c>
      <c r="O24" s="27">
        <v>1.9</v>
      </c>
      <c r="P24" s="27">
        <v>2.1</v>
      </c>
      <c r="Q24" s="27">
        <v>14.8</v>
      </c>
      <c r="R24" s="27">
        <v>26.3</v>
      </c>
      <c r="S24" s="27">
        <v>38.799999999999997</v>
      </c>
      <c r="T24" s="26">
        <v>0.45</v>
      </c>
      <c r="U24" s="26">
        <v>3</v>
      </c>
      <c r="V24" s="19">
        <v>4.5</v>
      </c>
      <c r="W24" s="26">
        <v>6.5</v>
      </c>
      <c r="X24" s="41"/>
      <c r="Y24" s="56"/>
    </row>
    <row r="25" spans="1:25" x14ac:dyDescent="0.25">
      <c r="A25" s="26">
        <v>24.142865556356917</v>
      </c>
      <c r="B25" s="21">
        <v>24.48339</v>
      </c>
      <c r="C25" s="28">
        <f t="shared" si="4"/>
        <v>-0.34052444364308343</v>
      </c>
      <c r="D25" s="28">
        <f t="shared" si="5"/>
        <v>0.1159568967184315</v>
      </c>
      <c r="E25" s="26">
        <v>7.7513895321584174</v>
      </c>
      <c r="F25" s="21">
        <v>7.7196769999999999</v>
      </c>
      <c r="G25" s="28">
        <f t="shared" si="6"/>
        <v>3.1712532158417517E-2</v>
      </c>
      <c r="H25" s="28">
        <f t="shared" si="7"/>
        <v>1.0056846958986653E-3</v>
      </c>
      <c r="I25" s="38"/>
      <c r="J25" s="26" t="s">
        <v>145</v>
      </c>
      <c r="K25" s="27">
        <v>6</v>
      </c>
      <c r="L25" s="27">
        <v>6</v>
      </c>
      <c r="M25" s="27">
        <v>6</v>
      </c>
      <c r="N25" s="27">
        <v>0</v>
      </c>
      <c r="O25" s="27">
        <v>1.9</v>
      </c>
      <c r="P25" s="27">
        <v>2.1</v>
      </c>
      <c r="Q25" s="27">
        <v>14.8</v>
      </c>
      <c r="R25" s="27">
        <v>26.3</v>
      </c>
      <c r="S25" s="27">
        <v>38.799999999999997</v>
      </c>
      <c r="T25" s="26">
        <v>0.45</v>
      </c>
      <c r="U25" s="26">
        <v>3</v>
      </c>
      <c r="V25" s="19">
        <v>4.5</v>
      </c>
      <c r="W25" s="26">
        <v>7</v>
      </c>
      <c r="X25" s="41"/>
      <c r="Y25" s="56"/>
    </row>
    <row r="26" spans="1:25" x14ac:dyDescent="0.25">
      <c r="A26" s="26">
        <v>24.396098978275813</v>
      </c>
      <c r="B26" s="21">
        <v>24.48339</v>
      </c>
      <c r="C26" s="28">
        <f t="shared" si="4"/>
        <v>-8.7291021724187345E-2</v>
      </c>
      <c r="D26" s="28">
        <f t="shared" si="5"/>
        <v>7.6197224736525467E-3</v>
      </c>
      <c r="E26" s="26">
        <v>7.78790449536534</v>
      </c>
      <c r="F26" s="21">
        <v>7.7196769999999999</v>
      </c>
      <c r="G26" s="28">
        <f t="shared" si="6"/>
        <v>6.8227495365340118E-2</v>
      </c>
      <c r="H26" s="28">
        <f t="shared" si="7"/>
        <v>4.6549911238275071E-3</v>
      </c>
      <c r="I26" s="38"/>
      <c r="J26" s="26" t="s">
        <v>145</v>
      </c>
      <c r="K26" s="27">
        <v>6</v>
      </c>
      <c r="L26" s="27">
        <v>6</v>
      </c>
      <c r="M26" s="27">
        <v>6</v>
      </c>
      <c r="N26" s="27">
        <v>0</v>
      </c>
      <c r="O26" s="27">
        <v>1.9</v>
      </c>
      <c r="P26" s="27">
        <v>2.1</v>
      </c>
      <c r="Q26" s="27">
        <v>14.8</v>
      </c>
      <c r="R26" s="27">
        <v>26.3</v>
      </c>
      <c r="S26" s="27">
        <v>38.799999999999997</v>
      </c>
      <c r="T26" s="26">
        <v>0.45</v>
      </c>
      <c r="U26" s="26">
        <v>3</v>
      </c>
      <c r="V26" s="19">
        <v>4.5</v>
      </c>
      <c r="W26" s="26">
        <v>7.5</v>
      </c>
      <c r="X26" s="41"/>
      <c r="Y26" s="56"/>
    </row>
    <row r="27" spans="1:25" x14ac:dyDescent="0.25">
      <c r="A27" s="26">
        <v>25.718322231892198</v>
      </c>
      <c r="B27" s="21">
        <v>24.48339</v>
      </c>
      <c r="C27" s="28">
        <f t="shared" si="4"/>
        <v>1.2349322318921985</v>
      </c>
      <c r="D27" s="28">
        <f t="shared" si="5"/>
        <v>1.5250576173662467</v>
      </c>
      <c r="E27" s="26">
        <v>7.8244812555508787</v>
      </c>
      <c r="F27" s="21">
        <v>7.7196769999999999</v>
      </c>
      <c r="G27" s="28">
        <f t="shared" si="6"/>
        <v>0.1048042555508788</v>
      </c>
      <c r="H27" s="28">
        <f t="shared" si="7"/>
        <v>1.098393198157391E-2</v>
      </c>
      <c r="I27" s="38"/>
      <c r="J27" s="26" t="s">
        <v>145</v>
      </c>
      <c r="K27" s="27">
        <v>6</v>
      </c>
      <c r="L27" s="27">
        <v>6</v>
      </c>
      <c r="M27" s="27">
        <v>6</v>
      </c>
      <c r="N27" s="27">
        <v>0</v>
      </c>
      <c r="O27" s="27">
        <v>1.9</v>
      </c>
      <c r="P27" s="27">
        <v>2.1</v>
      </c>
      <c r="Q27" s="27">
        <v>14.8</v>
      </c>
      <c r="R27" s="27">
        <v>26.3</v>
      </c>
      <c r="S27" s="27">
        <v>38.799999999999997</v>
      </c>
      <c r="T27" s="26">
        <v>0.45</v>
      </c>
      <c r="U27" s="26">
        <v>3</v>
      </c>
      <c r="V27" s="19">
        <v>4.5</v>
      </c>
      <c r="W27" s="26">
        <v>8</v>
      </c>
      <c r="X27" s="41"/>
      <c r="Y27" s="56"/>
    </row>
    <row r="28" spans="1:25" x14ac:dyDescent="0.25">
      <c r="A28" s="21">
        <f>SUM(A21:A27)/7</f>
        <v>24.483390369212337</v>
      </c>
      <c r="E28" s="21">
        <f>SUM(E21:E27)/7</f>
        <v>7.7196773657978159</v>
      </c>
    </row>
    <row r="29" spans="1:25" x14ac:dyDescent="0.25">
      <c r="A29" s="56"/>
      <c r="E29" s="56"/>
    </row>
    <row r="30" spans="1:25" x14ac:dyDescent="0.25">
      <c r="A30" s="56"/>
      <c r="D30" s="21" t="s">
        <v>152</v>
      </c>
      <c r="E30" s="56"/>
      <c r="H30" s="21" t="s">
        <v>151</v>
      </c>
    </row>
    <row r="31" spans="1:25" x14ac:dyDescent="0.25">
      <c r="A31" s="56"/>
      <c r="D31" s="21">
        <f>SUM(D21:D27)/7</f>
        <v>0.39352740424755045</v>
      </c>
      <c r="E31" s="56"/>
      <c r="H31" s="21">
        <f>SUM(H21:H27)/7</f>
        <v>4.3941677440472457E-3</v>
      </c>
    </row>
    <row r="32" spans="1:25" x14ac:dyDescent="0.25">
      <c r="A32" s="56"/>
      <c r="E32" s="56"/>
    </row>
    <row r="43" spans="1:25" x14ac:dyDescent="0.25">
      <c r="A43" s="26">
        <v>26.244118068266399</v>
      </c>
      <c r="B43" s="21">
        <v>25.611319999999999</v>
      </c>
      <c r="C43" s="28">
        <f t="shared" ref="C43:C49" si="8">(A43-B43)</f>
        <v>0.63279806826639984</v>
      </c>
      <c r="D43" s="28">
        <f t="shared" ref="D43:D49" si="9">C43^2</f>
        <v>0.40043339520168725</v>
      </c>
      <c r="E43" s="26">
        <v>7.6184843902825188</v>
      </c>
      <c r="F43" s="21">
        <v>7.6983100000000002</v>
      </c>
      <c r="G43" s="28">
        <f t="shared" ref="G43:G49" si="10">(E43-F43)</f>
        <v>-7.9825609717481427E-2</v>
      </c>
      <c r="H43" s="28">
        <f t="shared" ref="H43:H49" si="11">G43^2</f>
        <v>6.3721279667676651E-3</v>
      </c>
      <c r="I43" s="38"/>
      <c r="J43" s="26" t="s">
        <v>145</v>
      </c>
      <c r="K43" s="27">
        <v>6</v>
      </c>
      <c r="L43" s="27">
        <v>6</v>
      </c>
      <c r="M43" s="27">
        <v>6</v>
      </c>
      <c r="N43" s="27">
        <v>0</v>
      </c>
      <c r="O43" s="27">
        <v>1.9</v>
      </c>
      <c r="P43" s="27">
        <v>2.1</v>
      </c>
      <c r="Q43" s="27">
        <v>14.8</v>
      </c>
      <c r="R43" s="27">
        <v>26.3</v>
      </c>
      <c r="S43" s="27">
        <v>38.799999999999997</v>
      </c>
      <c r="T43" s="26">
        <v>0.45</v>
      </c>
      <c r="U43" s="26">
        <v>3</v>
      </c>
      <c r="V43" s="19">
        <v>4</v>
      </c>
      <c r="W43" s="26">
        <v>5</v>
      </c>
      <c r="X43" s="41"/>
      <c r="Y43" s="56"/>
    </row>
    <row r="44" spans="1:25" x14ac:dyDescent="0.25">
      <c r="A44" s="26">
        <v>26.121090853649537</v>
      </c>
      <c r="B44" s="21">
        <v>25.611319999999999</v>
      </c>
      <c r="C44" s="28">
        <f t="shared" si="8"/>
        <v>0.50977085364953822</v>
      </c>
      <c r="D44" s="28">
        <f t="shared" si="9"/>
        <v>0.2598663232305789</v>
      </c>
      <c r="E44" s="26">
        <v>7.635196070265537</v>
      </c>
      <c r="F44" s="21">
        <v>7.6983100000000002</v>
      </c>
      <c r="G44" s="28">
        <f t="shared" si="10"/>
        <v>-6.311392973446317E-2</v>
      </c>
      <c r="H44" s="28">
        <f t="shared" si="11"/>
        <v>3.9833681265267545E-3</v>
      </c>
      <c r="I44" s="38"/>
      <c r="J44" s="26" t="s">
        <v>145</v>
      </c>
      <c r="K44" s="27">
        <v>6</v>
      </c>
      <c r="L44" s="27">
        <v>6</v>
      </c>
      <c r="M44" s="27">
        <v>6</v>
      </c>
      <c r="N44" s="27">
        <v>0</v>
      </c>
      <c r="O44" s="27">
        <v>1.9</v>
      </c>
      <c r="P44" s="27">
        <v>2.1</v>
      </c>
      <c r="Q44" s="27">
        <v>14.8</v>
      </c>
      <c r="R44" s="27">
        <v>26.3</v>
      </c>
      <c r="S44" s="27">
        <v>38.799999999999997</v>
      </c>
      <c r="T44" s="26">
        <v>0.45</v>
      </c>
      <c r="U44" s="26">
        <v>3</v>
      </c>
      <c r="V44" s="19">
        <v>4</v>
      </c>
      <c r="W44" s="26">
        <v>5.5</v>
      </c>
      <c r="X44" s="41"/>
      <c r="Y44" s="56"/>
    </row>
    <row r="45" spans="1:25" x14ac:dyDescent="0.25">
      <c r="A45" s="26">
        <v>25.705519048062719</v>
      </c>
      <c r="B45" s="21">
        <v>25.611319999999999</v>
      </c>
      <c r="C45" s="28">
        <f t="shared" si="8"/>
        <v>9.4199048062719726E-2</v>
      </c>
      <c r="D45" s="28">
        <f t="shared" si="9"/>
        <v>8.8734606559225816E-3</v>
      </c>
      <c r="E45" s="26">
        <v>7.6578747525002218</v>
      </c>
      <c r="F45" s="21">
        <v>7.6983100000000002</v>
      </c>
      <c r="G45" s="28">
        <f t="shared" si="10"/>
        <v>-4.0435247499778448E-2</v>
      </c>
      <c r="H45" s="28">
        <f t="shared" si="11"/>
        <v>1.6350092403683391E-3</v>
      </c>
      <c r="I45" s="38"/>
      <c r="J45" s="26" t="s">
        <v>145</v>
      </c>
      <c r="K45" s="27">
        <v>6</v>
      </c>
      <c r="L45" s="27">
        <v>6</v>
      </c>
      <c r="M45" s="27">
        <v>6</v>
      </c>
      <c r="N45" s="27">
        <v>0</v>
      </c>
      <c r="O45" s="27">
        <v>1.9</v>
      </c>
      <c r="P45" s="27">
        <v>2.1</v>
      </c>
      <c r="Q45" s="27">
        <v>14.8</v>
      </c>
      <c r="R45" s="27">
        <v>26.3</v>
      </c>
      <c r="S45" s="27">
        <v>38.799999999999997</v>
      </c>
      <c r="T45" s="26">
        <v>0.45</v>
      </c>
      <c r="U45" s="26">
        <v>3</v>
      </c>
      <c r="V45" s="19">
        <v>4</v>
      </c>
      <c r="W45" s="26">
        <v>6</v>
      </c>
      <c r="X45" s="41"/>
      <c r="Y45" s="56"/>
    </row>
    <row r="46" spans="1:25" x14ac:dyDescent="0.25">
      <c r="A46" s="26">
        <v>24.709502655651477</v>
      </c>
      <c r="B46" s="21">
        <v>25.611319999999999</v>
      </c>
      <c r="C46" s="28">
        <f t="shared" si="8"/>
        <v>-0.90181734434852245</v>
      </c>
      <c r="D46" s="28">
        <f t="shared" si="9"/>
        <v>0.81327452256782151</v>
      </c>
      <c r="E46" s="26">
        <v>7.6830399476080338</v>
      </c>
      <c r="F46" s="21">
        <v>7.6983100000000002</v>
      </c>
      <c r="G46" s="28">
        <f t="shared" si="10"/>
        <v>-1.5270052391966438E-2</v>
      </c>
      <c r="H46" s="28">
        <f t="shared" si="11"/>
        <v>2.3317450005339992E-4</v>
      </c>
      <c r="I46" s="38"/>
      <c r="J46" s="26" t="s">
        <v>145</v>
      </c>
      <c r="K46" s="27">
        <v>6</v>
      </c>
      <c r="L46" s="27">
        <v>6</v>
      </c>
      <c r="M46" s="27">
        <v>6</v>
      </c>
      <c r="N46" s="27">
        <v>0</v>
      </c>
      <c r="O46" s="27">
        <v>1.9</v>
      </c>
      <c r="P46" s="27">
        <v>2.1</v>
      </c>
      <c r="Q46" s="27">
        <v>14.8</v>
      </c>
      <c r="R46" s="27">
        <v>26.3</v>
      </c>
      <c r="S46" s="27">
        <v>38.799999999999997</v>
      </c>
      <c r="T46" s="26">
        <v>0.45</v>
      </c>
      <c r="U46" s="26">
        <v>3</v>
      </c>
      <c r="V46" s="19">
        <v>4</v>
      </c>
      <c r="W46" s="26">
        <v>6.5</v>
      </c>
      <c r="X46" s="41"/>
      <c r="Y46" s="56"/>
    </row>
    <row r="47" spans="1:25" x14ac:dyDescent="0.25">
      <c r="A47" s="26">
        <v>24.909819762314065</v>
      </c>
      <c r="B47" s="21">
        <v>25.611319999999999</v>
      </c>
      <c r="C47" s="28">
        <f t="shared" si="8"/>
        <v>-0.70150023768593428</v>
      </c>
      <c r="D47" s="28">
        <f t="shared" si="9"/>
        <v>0.49210258347342228</v>
      </c>
      <c r="E47" s="26">
        <v>7.7260877234974954</v>
      </c>
      <c r="F47" s="21">
        <v>7.6983100000000002</v>
      </c>
      <c r="G47" s="28">
        <f t="shared" si="10"/>
        <v>2.7777723497495188E-2</v>
      </c>
      <c r="H47" s="28">
        <f t="shared" si="11"/>
        <v>7.7160192270329627E-4</v>
      </c>
      <c r="I47" s="38"/>
      <c r="J47" s="26" t="s">
        <v>145</v>
      </c>
      <c r="K47" s="27">
        <v>6</v>
      </c>
      <c r="L47" s="27">
        <v>6</v>
      </c>
      <c r="M47" s="27">
        <v>6</v>
      </c>
      <c r="N47" s="27">
        <v>0</v>
      </c>
      <c r="O47" s="27">
        <v>1.9</v>
      </c>
      <c r="P47" s="27">
        <v>2.1</v>
      </c>
      <c r="Q47" s="27">
        <v>14.8</v>
      </c>
      <c r="R47" s="27">
        <v>26.3</v>
      </c>
      <c r="S47" s="27">
        <v>38.799999999999997</v>
      </c>
      <c r="T47" s="26">
        <v>0.45</v>
      </c>
      <c r="U47" s="26">
        <v>3</v>
      </c>
      <c r="V47" s="19">
        <v>4</v>
      </c>
      <c r="W47" s="26">
        <v>7</v>
      </c>
      <c r="X47" s="41"/>
      <c r="Y47" s="56"/>
    </row>
    <row r="48" spans="1:25" x14ac:dyDescent="0.25">
      <c r="A48" s="26">
        <v>25.127777830954241</v>
      </c>
      <c r="B48" s="21">
        <v>25.611319999999999</v>
      </c>
      <c r="C48" s="28">
        <f t="shared" si="8"/>
        <v>-0.48354216904575864</v>
      </c>
      <c r="D48" s="28">
        <f t="shared" si="9"/>
        <v>0.23381302924547703</v>
      </c>
      <c r="E48" s="26">
        <v>7.7660764350150391</v>
      </c>
      <c r="F48" s="21">
        <v>7.6983100000000002</v>
      </c>
      <c r="G48" s="28">
        <f t="shared" si="10"/>
        <v>6.7766435015038873E-2</v>
      </c>
      <c r="H48" s="28">
        <f t="shared" si="11"/>
        <v>4.5922897146474864E-3</v>
      </c>
      <c r="I48" s="38"/>
      <c r="J48" s="26" t="s">
        <v>145</v>
      </c>
      <c r="K48" s="27">
        <v>6</v>
      </c>
      <c r="L48" s="27">
        <v>6</v>
      </c>
      <c r="M48" s="27">
        <v>6</v>
      </c>
      <c r="N48" s="27">
        <v>0</v>
      </c>
      <c r="O48" s="27">
        <v>1.9</v>
      </c>
      <c r="P48" s="27">
        <v>2.1</v>
      </c>
      <c r="Q48" s="27">
        <v>14.8</v>
      </c>
      <c r="R48" s="27">
        <v>26.3</v>
      </c>
      <c r="S48" s="27">
        <v>38.799999999999997</v>
      </c>
      <c r="T48" s="26">
        <v>0.45</v>
      </c>
      <c r="U48" s="26">
        <v>3</v>
      </c>
      <c r="V48" s="19">
        <v>4</v>
      </c>
      <c r="W48" s="26">
        <v>7.5</v>
      </c>
      <c r="X48" s="41"/>
      <c r="Y48" s="56"/>
    </row>
    <row r="49" spans="1:25" x14ac:dyDescent="0.25">
      <c r="A49" s="26">
        <v>26.461431505131074</v>
      </c>
      <c r="B49" s="21">
        <v>25.611319999999999</v>
      </c>
      <c r="C49" s="28">
        <f t="shared" si="8"/>
        <v>0.85011150513107481</v>
      </c>
      <c r="D49" s="28">
        <f t="shared" si="9"/>
        <v>0.72268957115622146</v>
      </c>
      <c r="E49" s="26">
        <v>7.8014107559785817</v>
      </c>
      <c r="F49" s="21">
        <v>7.6983100000000002</v>
      </c>
      <c r="G49" s="28">
        <f t="shared" si="10"/>
        <v>0.10310075597858148</v>
      </c>
      <c r="H49" s="28">
        <f t="shared" si="11"/>
        <v>1.0629765883355005E-2</v>
      </c>
      <c r="I49" s="38"/>
      <c r="J49" s="26" t="s">
        <v>145</v>
      </c>
      <c r="K49" s="27">
        <v>6</v>
      </c>
      <c r="L49" s="27">
        <v>6</v>
      </c>
      <c r="M49" s="27">
        <v>6</v>
      </c>
      <c r="N49" s="27">
        <v>0</v>
      </c>
      <c r="O49" s="27">
        <v>1.9</v>
      </c>
      <c r="P49" s="27">
        <v>2.1</v>
      </c>
      <c r="Q49" s="27">
        <v>14.8</v>
      </c>
      <c r="R49" s="27">
        <v>26.3</v>
      </c>
      <c r="S49" s="27">
        <v>38.799999999999997</v>
      </c>
      <c r="T49" s="26">
        <v>0.45</v>
      </c>
      <c r="U49" s="26">
        <v>3</v>
      </c>
      <c r="V49" s="19">
        <v>4</v>
      </c>
      <c r="W49" s="26">
        <v>8</v>
      </c>
      <c r="X49" s="41"/>
      <c r="Y49" s="56"/>
    </row>
    <row r="50" spans="1:25" x14ac:dyDescent="0.25">
      <c r="A50" s="21">
        <f>SUM(A43:A49)/7</f>
        <v>25.611322817718506</v>
      </c>
      <c r="E50" s="21">
        <f>SUM(E43:E49)/7</f>
        <v>7.6983100107353462</v>
      </c>
      <c r="G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W50" s="65"/>
      <c r="X50" s="65"/>
      <c r="Y50" s="56"/>
    </row>
    <row r="51" spans="1:25" x14ac:dyDescent="0.25">
      <c r="A51" s="56"/>
      <c r="E51" s="56"/>
    </row>
    <row r="52" spans="1:25" x14ac:dyDescent="0.25">
      <c r="A52" s="56"/>
      <c r="D52" s="21" t="s">
        <v>152</v>
      </c>
      <c r="E52" s="56"/>
      <c r="H52" s="21" t="s">
        <v>151</v>
      </c>
    </row>
    <row r="53" spans="1:25" x14ac:dyDescent="0.25">
      <c r="A53" s="56"/>
      <c r="D53" s="21">
        <f>SUM(D43:D49)/7</f>
        <v>0.41872184079016156</v>
      </c>
      <c r="E53" s="56"/>
      <c r="H53" s="21">
        <f>SUM(H43:H49)/7</f>
        <v>4.0310481934888497E-3</v>
      </c>
    </row>
    <row r="54" spans="1:25" x14ac:dyDescent="0.25">
      <c r="A54" s="56"/>
      <c r="E54" s="5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workbookViewId="0">
      <selection activeCell="K11" sqref="K11"/>
    </sheetView>
  </sheetViews>
  <sheetFormatPr defaultRowHeight="15" x14ac:dyDescent="0.25"/>
  <cols>
    <col min="1" max="3" width="9.140625" style="21"/>
    <col min="4" max="4" width="12.28515625" style="21" customWidth="1"/>
    <col min="5" max="7" width="9.140625" style="21"/>
    <col min="8" max="8" width="12" style="21" customWidth="1"/>
    <col min="9" max="22" width="9.140625" style="21"/>
    <col min="23" max="23" width="9.140625" style="19"/>
    <col min="24" max="16384" width="9.140625" style="21"/>
  </cols>
  <sheetData>
    <row r="1" spans="1:26" x14ac:dyDescent="0.25">
      <c r="A1" s="26">
        <v>24.693598185511721</v>
      </c>
      <c r="B1" s="26">
        <v>25.47362</v>
      </c>
      <c r="C1" s="28">
        <f t="shared" ref="C1:C4" si="0">(A1-B1)</f>
        <v>-0.78002181448827912</v>
      </c>
      <c r="D1" s="28">
        <f>C1^2</f>
        <v>0.60843403107758731</v>
      </c>
      <c r="E1" s="26">
        <v>7.6555016532800391</v>
      </c>
      <c r="F1" s="26">
        <v>7.6436479999999998</v>
      </c>
      <c r="G1" s="28">
        <f t="shared" ref="G1:G4" si="1">(E1-F1)</f>
        <v>1.1853653280039289E-2</v>
      </c>
      <c r="H1" s="28">
        <f t="shared" ref="H1:H4" si="2">G1^2</f>
        <v>1.4050909608338621E-4</v>
      </c>
      <c r="I1" s="38"/>
      <c r="J1" s="26" t="s">
        <v>145</v>
      </c>
      <c r="K1" s="27">
        <v>6</v>
      </c>
      <c r="L1" s="27">
        <v>6</v>
      </c>
      <c r="M1" s="27">
        <v>6</v>
      </c>
      <c r="N1" s="27">
        <v>0</v>
      </c>
      <c r="O1" s="27">
        <v>1.9</v>
      </c>
      <c r="P1" s="27">
        <v>2.1</v>
      </c>
      <c r="Q1" s="27">
        <v>14.8</v>
      </c>
      <c r="R1" s="27">
        <v>26.3</v>
      </c>
      <c r="S1" s="27">
        <v>38.799999999999997</v>
      </c>
      <c r="T1" s="26">
        <v>0.45</v>
      </c>
      <c r="U1" s="26">
        <v>3</v>
      </c>
      <c r="V1" s="26">
        <v>4.5</v>
      </c>
      <c r="W1" s="19">
        <v>5.5</v>
      </c>
      <c r="X1" s="41"/>
      <c r="Y1" s="56"/>
      <c r="Z1" s="56"/>
    </row>
    <row r="2" spans="1:26" x14ac:dyDescent="0.25">
      <c r="A2" s="26">
        <v>24.384809474218976</v>
      </c>
      <c r="B2" s="26">
        <v>25.47362</v>
      </c>
      <c r="C2" s="28">
        <f t="shared" si="0"/>
        <v>-1.0888105257810246</v>
      </c>
      <c r="D2" s="28">
        <f>C2^2</f>
        <v>1.1855083610515511</v>
      </c>
      <c r="E2" s="26">
        <v>7.6682368891648682</v>
      </c>
      <c r="F2" s="26">
        <v>7.6436479999999998</v>
      </c>
      <c r="G2" s="28">
        <f t="shared" si="1"/>
        <v>2.4588889164868455E-2</v>
      </c>
      <c r="H2" s="28">
        <f t="shared" si="2"/>
        <v>6.0461347036218534E-4</v>
      </c>
      <c r="I2" s="38"/>
      <c r="J2" s="26" t="s">
        <v>145</v>
      </c>
      <c r="K2" s="27">
        <v>6</v>
      </c>
      <c r="L2" s="27">
        <v>6</v>
      </c>
      <c r="M2" s="27">
        <v>6</v>
      </c>
      <c r="N2" s="27">
        <v>0</v>
      </c>
      <c r="O2" s="27">
        <v>1.9</v>
      </c>
      <c r="P2" s="27">
        <v>2.1</v>
      </c>
      <c r="Q2" s="27">
        <v>14.8</v>
      </c>
      <c r="R2" s="27">
        <v>26.3</v>
      </c>
      <c r="S2" s="27">
        <v>38.799999999999997</v>
      </c>
      <c r="T2" s="26">
        <v>0.45</v>
      </c>
      <c r="U2" s="26">
        <v>3</v>
      </c>
      <c r="V2" s="26">
        <v>5</v>
      </c>
      <c r="W2" s="19">
        <v>5.5</v>
      </c>
      <c r="X2" s="41"/>
      <c r="Y2" s="56"/>
      <c r="Z2" s="56"/>
    </row>
    <row r="3" spans="1:26" x14ac:dyDescent="0.25">
      <c r="A3" s="26">
        <v>26.694971183942041</v>
      </c>
      <c r="B3" s="26">
        <v>25.47362</v>
      </c>
      <c r="C3" s="28">
        <f t="shared" si="0"/>
        <v>1.2213511839420406</v>
      </c>
      <c r="D3" s="28">
        <f>C3^2</f>
        <v>1.4916987145166243</v>
      </c>
      <c r="E3" s="26">
        <v>7.6156575160790183</v>
      </c>
      <c r="F3" s="26">
        <v>7.6436479999999998</v>
      </c>
      <c r="G3" s="28">
        <f t="shared" si="1"/>
        <v>-2.7990483920981468E-2</v>
      </c>
      <c r="H3" s="28">
        <f t="shared" si="2"/>
        <v>7.8346719013072208E-4</v>
      </c>
      <c r="I3" s="38"/>
      <c r="J3" s="26" t="s">
        <v>145</v>
      </c>
      <c r="K3" s="27">
        <v>6</v>
      </c>
      <c r="L3" s="27">
        <v>6</v>
      </c>
      <c r="M3" s="27">
        <v>6</v>
      </c>
      <c r="N3" s="27">
        <v>0</v>
      </c>
      <c r="O3" s="27">
        <v>1.9</v>
      </c>
      <c r="P3" s="27">
        <v>2.1</v>
      </c>
      <c r="Q3" s="27">
        <v>14.8</v>
      </c>
      <c r="R3" s="27">
        <v>26.3</v>
      </c>
      <c r="S3" s="27">
        <v>38.799999999999997</v>
      </c>
      <c r="T3" s="26">
        <v>0.45</v>
      </c>
      <c r="U3" s="26">
        <v>3</v>
      </c>
      <c r="V3" s="26">
        <v>3.5</v>
      </c>
      <c r="W3" s="19">
        <v>5.5</v>
      </c>
      <c r="X3" s="41"/>
      <c r="Y3" s="56"/>
      <c r="Z3" s="56"/>
    </row>
    <row r="4" spans="1:26" x14ac:dyDescent="0.25">
      <c r="A4" s="26">
        <v>26.121090853649537</v>
      </c>
      <c r="B4" s="26">
        <v>25.47362</v>
      </c>
      <c r="C4" s="28">
        <f t="shared" si="0"/>
        <v>0.64747085364953705</v>
      </c>
      <c r="D4" s="28">
        <f>C4^2</f>
        <v>0.41921850632566021</v>
      </c>
      <c r="E4" s="26">
        <v>7.635196070265537</v>
      </c>
      <c r="F4" s="26">
        <v>7.6436479999999998</v>
      </c>
      <c r="G4" s="28">
        <f t="shared" si="1"/>
        <v>-8.4519297344627375E-3</v>
      </c>
      <c r="H4" s="28">
        <f t="shared" si="2"/>
        <v>7.1435116236295365E-5</v>
      </c>
      <c r="I4" s="38"/>
      <c r="J4" s="26" t="s">
        <v>145</v>
      </c>
      <c r="K4" s="27">
        <v>6</v>
      </c>
      <c r="L4" s="27">
        <v>6</v>
      </c>
      <c r="M4" s="27">
        <v>6</v>
      </c>
      <c r="N4" s="27">
        <v>0</v>
      </c>
      <c r="O4" s="27">
        <v>1.9</v>
      </c>
      <c r="P4" s="27">
        <v>2.1</v>
      </c>
      <c r="Q4" s="27">
        <v>14.8</v>
      </c>
      <c r="R4" s="27">
        <v>26.3</v>
      </c>
      <c r="S4" s="27">
        <v>38.799999999999997</v>
      </c>
      <c r="T4" s="26">
        <v>0.45</v>
      </c>
      <c r="U4" s="26">
        <v>3</v>
      </c>
      <c r="V4" s="26">
        <v>4</v>
      </c>
      <c r="W4" s="19">
        <v>5.5</v>
      </c>
      <c r="X4" s="41"/>
      <c r="Y4" s="56"/>
      <c r="Z4" s="56"/>
    </row>
    <row r="5" spans="1:26" x14ac:dyDescent="0.25">
      <c r="A5" s="56">
        <f>SUM(A1:A4)/4</f>
        <v>25.47361742433057</v>
      </c>
      <c r="B5" s="26"/>
      <c r="C5" s="26"/>
      <c r="D5" s="26"/>
      <c r="E5" s="56">
        <f>SUM(E1:E4)/4</f>
        <v>7.6436480321973654</v>
      </c>
      <c r="F5" s="26"/>
      <c r="G5" s="26"/>
      <c r="H5" s="26"/>
    </row>
    <row r="6" spans="1:26" x14ac:dyDescent="0.25">
      <c r="B6" s="26"/>
      <c r="C6" s="26"/>
      <c r="D6" s="26"/>
      <c r="F6" s="26"/>
      <c r="G6" s="26"/>
      <c r="H6" s="26"/>
    </row>
    <row r="7" spans="1:26" x14ac:dyDescent="0.25">
      <c r="B7" s="26"/>
      <c r="C7" s="26"/>
      <c r="D7" s="26"/>
      <c r="F7" s="26"/>
      <c r="G7" s="26"/>
      <c r="H7" s="26"/>
    </row>
    <row r="8" spans="1:26" x14ac:dyDescent="0.25">
      <c r="A8" s="56"/>
      <c r="D8" s="21" t="s">
        <v>152</v>
      </c>
      <c r="E8" s="56"/>
      <c r="H8" s="21" t="s">
        <v>151</v>
      </c>
    </row>
    <row r="9" spans="1:26" x14ac:dyDescent="0.25">
      <c r="A9" s="56"/>
      <c r="B9" s="21" t="s">
        <v>171</v>
      </c>
      <c r="D9" s="28">
        <f>SUM(D1:D4)/4</f>
        <v>0.92621490324285571</v>
      </c>
      <c r="E9" s="56"/>
      <c r="H9" s="28">
        <f>SUM(H1:H4)/4</f>
        <v>4.0000621820314729E-4</v>
      </c>
    </row>
    <row r="10" spans="1:26" x14ac:dyDescent="0.25">
      <c r="A10" s="56"/>
      <c r="E10" s="56"/>
    </row>
    <row r="11" spans="1:26" x14ac:dyDescent="0.25">
      <c r="A11" s="56"/>
      <c r="C11" s="58"/>
      <c r="D11" s="58" t="s">
        <v>152</v>
      </c>
      <c r="E11" s="58"/>
      <c r="F11" s="58"/>
      <c r="G11" s="58"/>
      <c r="H11" s="58" t="s">
        <v>151</v>
      </c>
      <c r="I11" s="58"/>
    </row>
    <row r="12" spans="1:26" x14ac:dyDescent="0.25">
      <c r="C12" s="58"/>
      <c r="D12" s="58">
        <v>0.69613011000000002</v>
      </c>
      <c r="E12" s="58"/>
      <c r="F12" s="58"/>
      <c r="G12" s="58"/>
      <c r="H12" s="58">
        <v>4.7957000000000002E-4</v>
      </c>
      <c r="I12" s="58"/>
    </row>
    <row r="13" spans="1:26" x14ac:dyDescent="0.25">
      <c r="C13" s="58"/>
      <c r="D13" s="58" t="s">
        <v>153</v>
      </c>
      <c r="E13" s="58"/>
      <c r="F13" s="58"/>
      <c r="G13" s="58"/>
      <c r="H13" s="58" t="s">
        <v>154</v>
      </c>
      <c r="I13" s="58"/>
    </row>
    <row r="14" spans="1:26" x14ac:dyDescent="0.25">
      <c r="C14" s="58"/>
      <c r="D14" s="58">
        <f>D12/53.22252</f>
        <v>1.3079615734091509E-2</v>
      </c>
      <c r="E14" s="58"/>
      <c r="F14" s="58"/>
      <c r="G14" s="58"/>
      <c r="H14" s="58">
        <f>H12/0.189455</f>
        <v>2.5313135045261408E-3</v>
      </c>
      <c r="I14" s="58"/>
    </row>
    <row r="15" spans="1:26" x14ac:dyDescent="0.25">
      <c r="A15" s="56"/>
      <c r="B15" s="56"/>
      <c r="C15" s="56"/>
      <c r="D15" s="56"/>
      <c r="E15" s="56"/>
      <c r="F15" s="56"/>
      <c r="G15" s="56"/>
      <c r="H15" s="56"/>
    </row>
    <row r="16" spans="1:26" x14ac:dyDescent="0.25">
      <c r="A16" s="56"/>
      <c r="E16" s="56"/>
    </row>
    <row r="17" spans="1:25" x14ac:dyDescent="0.25">
      <c r="A17" s="26">
        <v>24.813141647867283</v>
      </c>
      <c r="B17" s="21">
        <v>25.760300000000001</v>
      </c>
      <c r="C17" s="28">
        <f t="shared" ref="C17:C19" si="3">(A17-B17)</f>
        <v>-0.9471583521327176</v>
      </c>
      <c r="D17" s="28">
        <f t="shared" ref="D17:D19" si="4">C17^2</f>
        <v>0.89710894401476504</v>
      </c>
      <c r="E17" s="26">
        <v>7.6269703263466955</v>
      </c>
      <c r="F17" s="21">
        <v>7.6125809999999996</v>
      </c>
      <c r="G17" s="28">
        <f t="shared" ref="G17:G19" si="5">(E17-F17)</f>
        <v>1.4389326346695874E-2</v>
      </c>
      <c r="H17" s="28">
        <f t="shared" ref="H17:H19" si="6">G17^2</f>
        <v>2.0705271271171603E-4</v>
      </c>
      <c r="I17" s="38">
        <v>14</v>
      </c>
      <c r="J17" s="26" t="s">
        <v>145</v>
      </c>
      <c r="K17" s="27">
        <v>6</v>
      </c>
      <c r="L17" s="27">
        <v>6</v>
      </c>
      <c r="M17" s="27">
        <v>6</v>
      </c>
      <c r="N17" s="27">
        <v>0</v>
      </c>
      <c r="O17" s="27">
        <v>1.9</v>
      </c>
      <c r="P17" s="27">
        <v>2.1</v>
      </c>
      <c r="Q17" s="27">
        <v>14.8</v>
      </c>
      <c r="R17" s="27">
        <v>26.3</v>
      </c>
      <c r="S17" s="27">
        <v>38.799999999999997</v>
      </c>
      <c r="T17" s="26">
        <v>0.45</v>
      </c>
      <c r="U17" s="26">
        <v>3</v>
      </c>
      <c r="V17" s="26">
        <v>4.5</v>
      </c>
      <c r="W17" s="19">
        <v>5</v>
      </c>
      <c r="X17" s="41">
        <v>14</v>
      </c>
      <c r="Y17" s="56"/>
    </row>
    <row r="18" spans="1:25" x14ac:dyDescent="0.25">
      <c r="A18" s="26">
        <v>26.2236252842889</v>
      </c>
      <c r="B18" s="21">
        <v>25.760300000000001</v>
      </c>
      <c r="C18" s="28">
        <f t="shared" si="3"/>
        <v>0.4633252842888993</v>
      </c>
      <c r="D18" s="28">
        <f t="shared" si="4"/>
        <v>0.21467031906138936</v>
      </c>
      <c r="E18" s="26">
        <v>7.5922880589877924</v>
      </c>
      <c r="F18" s="21">
        <v>7.6125809999999996</v>
      </c>
      <c r="G18" s="28">
        <f t="shared" si="5"/>
        <v>-2.0292941012207244E-2</v>
      </c>
      <c r="H18" s="28">
        <f t="shared" si="6"/>
        <v>4.1180345492492274E-4</v>
      </c>
      <c r="I18" s="38"/>
      <c r="J18" s="26" t="s">
        <v>145</v>
      </c>
      <c r="K18" s="27">
        <v>6</v>
      </c>
      <c r="L18" s="27">
        <v>6</v>
      </c>
      <c r="M18" s="27">
        <v>6</v>
      </c>
      <c r="N18" s="27">
        <v>0</v>
      </c>
      <c r="O18" s="27">
        <v>1.9</v>
      </c>
      <c r="P18" s="27">
        <v>2.1</v>
      </c>
      <c r="Q18" s="27">
        <v>14.8</v>
      </c>
      <c r="R18" s="27">
        <v>26.3</v>
      </c>
      <c r="S18" s="27">
        <v>38.799999999999997</v>
      </c>
      <c r="T18" s="26">
        <v>0.45</v>
      </c>
      <c r="U18" s="26">
        <v>3</v>
      </c>
      <c r="V18" s="26">
        <v>3.5</v>
      </c>
      <c r="W18" s="19">
        <v>5</v>
      </c>
      <c r="X18" s="41"/>
      <c r="Y18" s="56"/>
    </row>
    <row r="19" spans="1:25" x14ac:dyDescent="0.25">
      <c r="A19" s="26">
        <v>26.244118068266399</v>
      </c>
      <c r="B19" s="21">
        <v>25.760300000000001</v>
      </c>
      <c r="C19" s="28">
        <f t="shared" si="3"/>
        <v>0.48381806826639817</v>
      </c>
      <c r="D19" s="28">
        <f t="shared" si="4"/>
        <v>0.23407992318102913</v>
      </c>
      <c r="E19" s="26">
        <v>7.6184843902825188</v>
      </c>
      <c r="F19" s="21">
        <v>7.6125809999999996</v>
      </c>
      <c r="G19" s="28">
        <f t="shared" si="5"/>
        <v>5.9033902825191831E-3</v>
      </c>
      <c r="H19" s="28">
        <f t="shared" si="6"/>
        <v>3.4850016827741918E-5</v>
      </c>
      <c r="I19" s="38"/>
      <c r="J19" s="26" t="s">
        <v>145</v>
      </c>
      <c r="K19" s="27">
        <v>6</v>
      </c>
      <c r="L19" s="27">
        <v>6</v>
      </c>
      <c r="M19" s="27">
        <v>6</v>
      </c>
      <c r="N19" s="27">
        <v>0</v>
      </c>
      <c r="O19" s="27">
        <v>1.9</v>
      </c>
      <c r="P19" s="27">
        <v>2.1</v>
      </c>
      <c r="Q19" s="27">
        <v>14.8</v>
      </c>
      <c r="R19" s="27">
        <v>26.3</v>
      </c>
      <c r="S19" s="27">
        <v>38.799999999999997</v>
      </c>
      <c r="T19" s="26">
        <v>0.45</v>
      </c>
      <c r="U19" s="26">
        <v>3</v>
      </c>
      <c r="V19" s="26">
        <v>4</v>
      </c>
      <c r="W19" s="19">
        <v>5</v>
      </c>
      <c r="X19" s="41"/>
      <c r="Y19" s="56"/>
    </row>
    <row r="20" spans="1:25" x14ac:dyDescent="0.25">
      <c r="A20" s="21">
        <f>SUM(A17:A19)/3</f>
        <v>25.760295000140861</v>
      </c>
      <c r="E20" s="21">
        <f>SUM(E17:E19)/3</f>
        <v>7.6125809252056689</v>
      </c>
      <c r="G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X20" s="65"/>
      <c r="Y20" s="56"/>
    </row>
    <row r="21" spans="1:25" x14ac:dyDescent="0.25">
      <c r="B21" s="26"/>
      <c r="C21" s="26"/>
      <c r="D21" s="26"/>
      <c r="F21" s="26"/>
      <c r="G21" s="26"/>
      <c r="H21" s="26"/>
    </row>
    <row r="22" spans="1:25" x14ac:dyDescent="0.25">
      <c r="B22" s="26"/>
      <c r="C22" s="26"/>
      <c r="D22" s="26"/>
      <c r="F22" s="26"/>
      <c r="G22" s="26"/>
      <c r="H22" s="26"/>
    </row>
    <row r="23" spans="1:25" x14ac:dyDescent="0.25">
      <c r="A23" s="56"/>
      <c r="D23" s="21" t="s">
        <v>152</v>
      </c>
      <c r="E23" s="56"/>
      <c r="H23" s="21" t="s">
        <v>151</v>
      </c>
    </row>
    <row r="24" spans="1:25" x14ac:dyDescent="0.25">
      <c r="A24" s="56"/>
      <c r="D24" s="28">
        <f>SUM(D17:D19)/3</f>
        <v>0.44861972875239453</v>
      </c>
      <c r="E24" s="56"/>
      <c r="H24" s="28">
        <f>SUM(H17:H19)/3</f>
        <v>2.1790206148812692E-4</v>
      </c>
    </row>
    <row r="25" spans="1:25" x14ac:dyDescent="0.25">
      <c r="A25" s="56"/>
      <c r="E25" s="56"/>
    </row>
    <row r="34" spans="1:25" x14ac:dyDescent="0.25">
      <c r="A34" s="26">
        <v>23.658476373983444</v>
      </c>
      <c r="B34" s="21">
        <v>24.734970000000001</v>
      </c>
      <c r="C34" s="28">
        <f t="shared" ref="C34:C37" si="7">(A34-B34)</f>
        <v>-1.076493626016557</v>
      </c>
      <c r="D34" s="28">
        <f t="shared" ref="D34:D37" si="8">C34^2</f>
        <v>1.1588385268542749</v>
      </c>
      <c r="E34" s="26">
        <v>7.6844270694985832</v>
      </c>
      <c r="F34" s="21">
        <v>7.6700600000000003</v>
      </c>
      <c r="G34" s="28">
        <f t="shared" ref="G34:G37" si="9">(E34-F34)</f>
        <v>1.4367069498582907E-2</v>
      </c>
      <c r="H34" s="28">
        <f t="shared" ref="H34:H37" si="10">G34^2</f>
        <v>2.064126859771113E-4</v>
      </c>
      <c r="I34" s="38"/>
      <c r="J34" s="26" t="s">
        <v>145</v>
      </c>
      <c r="K34" s="27">
        <v>6</v>
      </c>
      <c r="L34" s="27">
        <v>6</v>
      </c>
      <c r="M34" s="27">
        <v>6</v>
      </c>
      <c r="N34" s="27">
        <v>0</v>
      </c>
      <c r="O34" s="27">
        <v>1.9</v>
      </c>
      <c r="P34" s="27">
        <v>2.1</v>
      </c>
      <c r="Q34" s="27">
        <v>14.8</v>
      </c>
      <c r="R34" s="27">
        <v>26.3</v>
      </c>
      <c r="S34" s="27">
        <v>38.799999999999997</v>
      </c>
      <c r="T34" s="26">
        <v>0.45</v>
      </c>
      <c r="U34" s="26">
        <v>3</v>
      </c>
      <c r="V34" s="26">
        <v>4.5</v>
      </c>
      <c r="W34" s="19">
        <v>6</v>
      </c>
      <c r="X34" s="41"/>
      <c r="Y34" s="56"/>
    </row>
    <row r="35" spans="1:25" x14ac:dyDescent="0.25">
      <c r="A35" s="26">
        <v>23.279173224958054</v>
      </c>
      <c r="B35" s="21">
        <v>24.734970000000001</v>
      </c>
      <c r="C35" s="28">
        <f t="shared" si="7"/>
        <v>-1.4557967750419465</v>
      </c>
      <c r="D35" s="28">
        <f t="shared" si="8"/>
        <v>2.1193442502225319</v>
      </c>
      <c r="E35" s="26">
        <v>7.7010605723414391</v>
      </c>
      <c r="F35" s="21">
        <v>7.6700600000000003</v>
      </c>
      <c r="G35" s="28">
        <f t="shared" si="9"/>
        <v>3.1000572341438826E-2</v>
      </c>
      <c r="H35" s="28">
        <f t="shared" si="10"/>
        <v>9.6103548549678194E-4</v>
      </c>
      <c r="I35" s="38"/>
      <c r="J35" s="26" t="s">
        <v>145</v>
      </c>
      <c r="K35" s="27">
        <v>6</v>
      </c>
      <c r="L35" s="27">
        <v>6</v>
      </c>
      <c r="M35" s="27">
        <v>6</v>
      </c>
      <c r="N35" s="27">
        <v>0</v>
      </c>
      <c r="O35" s="27">
        <v>1.9</v>
      </c>
      <c r="P35" s="27">
        <v>2.1</v>
      </c>
      <c r="Q35" s="27">
        <v>14.8</v>
      </c>
      <c r="R35" s="27">
        <v>26.3</v>
      </c>
      <c r="S35" s="27">
        <v>38.799999999999997</v>
      </c>
      <c r="T35" s="26">
        <v>0.45</v>
      </c>
      <c r="U35" s="26">
        <v>3</v>
      </c>
      <c r="V35" s="26">
        <v>5</v>
      </c>
      <c r="W35" s="19">
        <v>6</v>
      </c>
      <c r="X35" s="41"/>
      <c r="Y35" s="56"/>
    </row>
    <row r="36" spans="1:25" x14ac:dyDescent="0.25">
      <c r="A36" s="26">
        <v>26.296694820622513</v>
      </c>
      <c r="B36" s="21">
        <v>24.734970000000001</v>
      </c>
      <c r="C36" s="28">
        <f t="shared" si="7"/>
        <v>1.5617248206225121</v>
      </c>
      <c r="D36" s="28">
        <f t="shared" si="8"/>
        <v>2.4389844153484175</v>
      </c>
      <c r="E36" s="26">
        <v>7.6368767465834635</v>
      </c>
      <c r="F36" s="21">
        <v>7.6700600000000003</v>
      </c>
      <c r="G36" s="28">
        <f t="shared" si="9"/>
        <v>-3.3183253416536829E-2</v>
      </c>
      <c r="H36" s="28">
        <f t="shared" si="10"/>
        <v>1.1011283073061031E-3</v>
      </c>
      <c r="I36" s="38"/>
      <c r="J36" s="26" t="s">
        <v>145</v>
      </c>
      <c r="K36" s="27">
        <v>6</v>
      </c>
      <c r="L36" s="27">
        <v>6</v>
      </c>
      <c r="M36" s="27">
        <v>6</v>
      </c>
      <c r="N36" s="27">
        <v>0</v>
      </c>
      <c r="O36" s="27">
        <v>1.9</v>
      </c>
      <c r="P36" s="27">
        <v>2.1</v>
      </c>
      <c r="Q36" s="27">
        <v>14.8</v>
      </c>
      <c r="R36" s="27">
        <v>26.3</v>
      </c>
      <c r="S36" s="27">
        <v>38.799999999999997</v>
      </c>
      <c r="T36" s="26">
        <v>0.45</v>
      </c>
      <c r="U36" s="26">
        <v>3</v>
      </c>
      <c r="V36" s="26">
        <v>3.5</v>
      </c>
      <c r="W36" s="19">
        <v>6</v>
      </c>
      <c r="X36" s="41"/>
      <c r="Y36" s="56"/>
    </row>
    <row r="37" spans="1:25" x14ac:dyDescent="0.25">
      <c r="A37" s="26">
        <v>25.705519048062719</v>
      </c>
      <c r="B37" s="21">
        <v>24.734970000000001</v>
      </c>
      <c r="C37" s="28">
        <f t="shared" si="7"/>
        <v>0.97054904806271836</v>
      </c>
      <c r="D37" s="28">
        <f t="shared" si="8"/>
        <v>0.94196545469544879</v>
      </c>
      <c r="E37" s="26">
        <v>7.6578747525002218</v>
      </c>
      <c r="F37" s="21">
        <v>7.6700600000000003</v>
      </c>
      <c r="G37" s="28">
        <f t="shared" si="9"/>
        <v>-1.2185247499778562E-2</v>
      </c>
      <c r="H37" s="28">
        <f t="shared" si="10"/>
        <v>1.484802566308597E-4</v>
      </c>
      <c r="I37" s="38"/>
      <c r="J37" s="26" t="s">
        <v>145</v>
      </c>
      <c r="K37" s="27">
        <v>6</v>
      </c>
      <c r="L37" s="27">
        <v>6</v>
      </c>
      <c r="M37" s="27">
        <v>6</v>
      </c>
      <c r="N37" s="27">
        <v>0</v>
      </c>
      <c r="O37" s="27">
        <v>1.9</v>
      </c>
      <c r="P37" s="27">
        <v>2.1</v>
      </c>
      <c r="Q37" s="27">
        <v>14.8</v>
      </c>
      <c r="R37" s="27">
        <v>26.3</v>
      </c>
      <c r="S37" s="27">
        <v>38.799999999999997</v>
      </c>
      <c r="T37" s="26">
        <v>0.45</v>
      </c>
      <c r="U37" s="26">
        <v>3</v>
      </c>
      <c r="V37" s="26">
        <v>4</v>
      </c>
      <c r="W37" s="19">
        <v>6</v>
      </c>
      <c r="X37" s="41"/>
      <c r="Y37" s="56"/>
    </row>
    <row r="38" spans="1:25" x14ac:dyDescent="0.25">
      <c r="A38" s="56">
        <f>SUM(A34:A37)/4</f>
        <v>24.734965866906684</v>
      </c>
      <c r="B38" s="26"/>
      <c r="C38" s="26"/>
      <c r="D38" s="26"/>
      <c r="E38" s="56">
        <f>SUM(E34:E37)/4</f>
        <v>7.6700597852309276</v>
      </c>
      <c r="F38" s="26"/>
      <c r="G38" s="26"/>
      <c r="H38" s="26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X38" s="65"/>
      <c r="Y38" s="56"/>
    </row>
    <row r="39" spans="1:25" x14ac:dyDescent="0.25">
      <c r="B39" s="26"/>
      <c r="C39" s="26"/>
      <c r="D39" s="26"/>
      <c r="F39" s="26"/>
      <c r="G39" s="26"/>
      <c r="H39" s="26"/>
    </row>
    <row r="40" spans="1:25" x14ac:dyDescent="0.25">
      <c r="B40" s="26"/>
      <c r="C40" s="26"/>
      <c r="D40" s="26"/>
      <c r="F40" s="26"/>
      <c r="G40" s="26"/>
      <c r="H40" s="26"/>
    </row>
    <row r="41" spans="1:25" x14ac:dyDescent="0.25">
      <c r="A41" s="56"/>
      <c r="D41" s="21" t="s">
        <v>152</v>
      </c>
      <c r="E41" s="56"/>
      <c r="H41" s="21" t="s">
        <v>151</v>
      </c>
    </row>
    <row r="42" spans="1:25" x14ac:dyDescent="0.25">
      <c r="A42" s="56"/>
      <c r="D42" s="28">
        <f>SUM(D34:D37)/4</f>
        <v>1.6647831617801683</v>
      </c>
      <c r="E42" s="56"/>
      <c r="H42" s="28">
        <f>SUM(H34:H37)/4</f>
        <v>6.0426418385271395E-4</v>
      </c>
    </row>
    <row r="43" spans="1:25" x14ac:dyDescent="0.25">
      <c r="A43" s="56"/>
      <c r="E43" s="56"/>
    </row>
    <row r="51" spans="1:25" x14ac:dyDescent="0.25">
      <c r="A51" s="26">
        <v>23.961229610598984</v>
      </c>
      <c r="B51" s="21">
        <v>24.352530000000002</v>
      </c>
      <c r="C51" s="28">
        <f t="shared" ref="C51:C54" si="11">(A51-B51)</f>
        <v>-0.39130038940101741</v>
      </c>
      <c r="D51" s="28">
        <f t="shared" ref="D51:D54" si="12">C51^2</f>
        <v>0.15311599474538787</v>
      </c>
      <c r="E51" s="26">
        <v>7.7070672283847621</v>
      </c>
      <c r="F51" s="21">
        <v>7.6942769999999996</v>
      </c>
      <c r="G51" s="28">
        <f t="shared" ref="G51:G54" si="13">(E51-F51)</f>
        <v>1.2790228384762514E-2</v>
      </c>
      <c r="H51" s="28">
        <f t="shared" ref="H51:H54" si="14">G51^2</f>
        <v>1.635899421343847E-4</v>
      </c>
      <c r="I51" s="38"/>
      <c r="J51" s="26" t="s">
        <v>145</v>
      </c>
      <c r="K51" s="27">
        <v>6</v>
      </c>
      <c r="L51" s="27">
        <v>6</v>
      </c>
      <c r="M51" s="27">
        <v>6</v>
      </c>
      <c r="N51" s="27">
        <v>0</v>
      </c>
      <c r="O51" s="27">
        <v>1.9</v>
      </c>
      <c r="P51" s="27">
        <v>2.1</v>
      </c>
      <c r="Q51" s="27">
        <v>14.8</v>
      </c>
      <c r="R51" s="27">
        <v>26.3</v>
      </c>
      <c r="S51" s="27">
        <v>38.799999999999997</v>
      </c>
      <c r="T51" s="26">
        <v>0.45</v>
      </c>
      <c r="U51" s="26">
        <v>3</v>
      </c>
      <c r="V51" s="26">
        <v>4.5</v>
      </c>
      <c r="W51" s="19">
        <v>6.5</v>
      </c>
      <c r="X51" s="41"/>
      <c r="Y51" s="56"/>
    </row>
    <row r="52" spans="1:25" x14ac:dyDescent="0.25">
      <c r="A52" s="26">
        <v>23.584321129942818</v>
      </c>
      <c r="B52" s="21">
        <v>24.352530000000002</v>
      </c>
      <c r="C52" s="28">
        <f t="shared" si="11"/>
        <v>-0.76820887005718319</v>
      </c>
      <c r="D52" s="28">
        <f t="shared" si="12"/>
        <v>0.59014486803453414</v>
      </c>
      <c r="E52" s="26">
        <v>7.7231474273982919</v>
      </c>
      <c r="F52" s="21">
        <v>7.6942769999999996</v>
      </c>
      <c r="G52" s="28">
        <f t="shared" si="13"/>
        <v>2.8870427398292264E-2</v>
      </c>
      <c r="H52" s="28">
        <f t="shared" si="14"/>
        <v>8.3350157816006469E-4</v>
      </c>
      <c r="I52" s="38"/>
      <c r="J52" s="26" t="s">
        <v>145</v>
      </c>
      <c r="K52" s="27">
        <v>6</v>
      </c>
      <c r="L52" s="27">
        <v>6</v>
      </c>
      <c r="M52" s="27">
        <v>6</v>
      </c>
      <c r="N52" s="27">
        <v>0</v>
      </c>
      <c r="O52" s="27">
        <v>1.9</v>
      </c>
      <c r="P52" s="27">
        <v>2.1</v>
      </c>
      <c r="Q52" s="27">
        <v>14.8</v>
      </c>
      <c r="R52" s="27">
        <v>26.3</v>
      </c>
      <c r="S52" s="27">
        <v>38.799999999999997</v>
      </c>
      <c r="T52" s="26">
        <v>0.45</v>
      </c>
      <c r="U52" s="26">
        <v>3</v>
      </c>
      <c r="V52" s="26">
        <v>5</v>
      </c>
      <c r="W52" s="19">
        <v>6.5</v>
      </c>
      <c r="X52" s="41"/>
      <c r="Y52" s="56"/>
    </row>
    <row r="53" spans="1:25" x14ac:dyDescent="0.25">
      <c r="A53" s="26">
        <v>25.155073439092007</v>
      </c>
      <c r="B53" s="21">
        <v>24.352530000000002</v>
      </c>
      <c r="C53" s="28">
        <f t="shared" si="11"/>
        <v>0.80254343909200543</v>
      </c>
      <c r="D53" s="28">
        <f t="shared" si="12"/>
        <v>0.64407597162962338</v>
      </c>
      <c r="E53" s="26">
        <v>7.663851939374255</v>
      </c>
      <c r="F53" s="21">
        <v>7.6942769999999996</v>
      </c>
      <c r="G53" s="28">
        <f t="shared" si="13"/>
        <v>-3.0425060625744571E-2</v>
      </c>
      <c r="H53" s="28">
        <f t="shared" si="14"/>
        <v>9.256843140802326E-4</v>
      </c>
      <c r="I53" s="38"/>
      <c r="J53" s="26" t="s">
        <v>145</v>
      </c>
      <c r="K53" s="27">
        <v>6</v>
      </c>
      <c r="L53" s="27">
        <v>6</v>
      </c>
      <c r="M53" s="27">
        <v>6</v>
      </c>
      <c r="N53" s="27">
        <v>0</v>
      </c>
      <c r="O53" s="27">
        <v>1.9</v>
      </c>
      <c r="P53" s="27">
        <v>2.1</v>
      </c>
      <c r="Q53" s="27">
        <v>14.8</v>
      </c>
      <c r="R53" s="27">
        <v>26.3</v>
      </c>
      <c r="S53" s="27">
        <v>38.799999999999997</v>
      </c>
      <c r="T53" s="26">
        <v>0.45</v>
      </c>
      <c r="U53" s="26">
        <v>3</v>
      </c>
      <c r="V53" s="26">
        <v>3.5</v>
      </c>
      <c r="W53" s="19">
        <v>6.5</v>
      </c>
      <c r="X53" s="41"/>
      <c r="Y53" s="56"/>
    </row>
    <row r="54" spans="1:25" x14ac:dyDescent="0.25">
      <c r="A54" s="26">
        <v>24.709502655651477</v>
      </c>
      <c r="B54" s="21">
        <v>24.352530000000002</v>
      </c>
      <c r="C54" s="28">
        <f t="shared" si="11"/>
        <v>0.35697265565147518</v>
      </c>
      <c r="D54" s="28">
        <f t="shared" si="12"/>
        <v>0.12742947688286668</v>
      </c>
      <c r="E54" s="26">
        <v>7.6830399476080338</v>
      </c>
      <c r="F54" s="21">
        <v>7.6942769999999996</v>
      </c>
      <c r="G54" s="28">
        <f t="shared" si="13"/>
        <v>-1.1237052391965818E-2</v>
      </c>
      <c r="H54" s="28">
        <f t="shared" si="14"/>
        <v>1.2627134645978473E-4</v>
      </c>
      <c r="I54" s="38"/>
      <c r="J54" s="26" t="s">
        <v>145</v>
      </c>
      <c r="K54" s="27">
        <v>6</v>
      </c>
      <c r="L54" s="27">
        <v>6</v>
      </c>
      <c r="M54" s="27">
        <v>6</v>
      </c>
      <c r="N54" s="27">
        <v>0</v>
      </c>
      <c r="O54" s="27">
        <v>1.9</v>
      </c>
      <c r="P54" s="27">
        <v>2.1</v>
      </c>
      <c r="Q54" s="27">
        <v>14.8</v>
      </c>
      <c r="R54" s="27">
        <v>26.3</v>
      </c>
      <c r="S54" s="27">
        <v>38.799999999999997</v>
      </c>
      <c r="T54" s="26">
        <v>0.45</v>
      </c>
      <c r="U54" s="26">
        <v>3</v>
      </c>
      <c r="V54" s="26">
        <v>4</v>
      </c>
      <c r="W54" s="19">
        <v>6.5</v>
      </c>
      <c r="X54" s="41"/>
      <c r="Y54" s="56"/>
    </row>
    <row r="55" spans="1:25" x14ac:dyDescent="0.25">
      <c r="A55" s="56">
        <f>SUM(A51:A54)/4</f>
        <v>24.352531708821321</v>
      </c>
      <c r="B55" s="26"/>
      <c r="C55" s="26"/>
      <c r="D55" s="26"/>
      <c r="E55" s="56">
        <f>SUM(E51:E54)/4</f>
        <v>7.6942766356913355</v>
      </c>
      <c r="F55" s="26"/>
      <c r="G55" s="26"/>
      <c r="H55" s="26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X55" s="65"/>
      <c r="Y55" s="56"/>
    </row>
    <row r="56" spans="1:25" x14ac:dyDescent="0.25">
      <c r="B56" s="26"/>
      <c r="C56" s="26"/>
      <c r="D56" s="26"/>
      <c r="F56" s="26"/>
      <c r="G56" s="26"/>
      <c r="H56" s="26"/>
    </row>
    <row r="57" spans="1:25" x14ac:dyDescent="0.25">
      <c r="B57" s="26"/>
      <c r="C57" s="26"/>
      <c r="D57" s="26"/>
      <c r="F57" s="26"/>
      <c r="G57" s="26"/>
      <c r="H57" s="26"/>
    </row>
    <row r="58" spans="1:25" x14ac:dyDescent="0.25">
      <c r="A58" s="56"/>
      <c r="D58" s="21" t="s">
        <v>152</v>
      </c>
      <c r="E58" s="56"/>
      <c r="H58" s="21" t="s">
        <v>151</v>
      </c>
    </row>
    <row r="59" spans="1:25" x14ac:dyDescent="0.25">
      <c r="A59" s="56"/>
      <c r="D59" s="28">
        <f>SUM(D51:D54)/4</f>
        <v>0.37869157782310303</v>
      </c>
      <c r="E59" s="56"/>
      <c r="H59" s="28">
        <f>SUM(H51:H54)/4</f>
        <v>5.1226179520861669E-4</v>
      </c>
    </row>
    <row r="60" spans="1:25" x14ac:dyDescent="0.25">
      <c r="A60" s="56"/>
      <c r="E60" s="56"/>
    </row>
    <row r="70" spans="1:25" x14ac:dyDescent="0.25">
      <c r="A70" s="26">
        <v>24.142865556356917</v>
      </c>
      <c r="B70" s="21">
        <v>24.532399999999999</v>
      </c>
      <c r="C70" s="28">
        <f t="shared" ref="C70:C73" si="15">(A70-B70)</f>
        <v>-0.38953444364308254</v>
      </c>
      <c r="D70" s="28">
        <f t="shared" ref="D70:D73" si="16">C70^2</f>
        <v>0.15173708278432585</v>
      </c>
      <c r="E70" s="26">
        <v>7.7513895321584174</v>
      </c>
      <c r="F70" s="21">
        <v>7.7386990000000004</v>
      </c>
      <c r="G70" s="28">
        <f t="shared" ref="G70:G73" si="17">(E70-F70)</f>
        <v>1.2690532158416978E-2</v>
      </c>
      <c r="H70" s="28">
        <f t="shared" ref="H70:H73" si="18">G70^2</f>
        <v>1.610496064638155E-4</v>
      </c>
      <c r="I70" s="38"/>
      <c r="J70" s="26" t="s">
        <v>145</v>
      </c>
      <c r="K70" s="27">
        <v>6</v>
      </c>
      <c r="L70" s="27">
        <v>6</v>
      </c>
      <c r="M70" s="27">
        <v>6</v>
      </c>
      <c r="N70" s="27">
        <v>0</v>
      </c>
      <c r="O70" s="27">
        <v>1.9</v>
      </c>
      <c r="P70" s="27">
        <v>2.1</v>
      </c>
      <c r="Q70" s="27">
        <v>14.8</v>
      </c>
      <c r="R70" s="27">
        <v>26.3</v>
      </c>
      <c r="S70" s="27">
        <v>38.799999999999997</v>
      </c>
      <c r="T70" s="26">
        <v>0.45</v>
      </c>
      <c r="U70" s="26">
        <v>3</v>
      </c>
      <c r="V70" s="26">
        <v>4.5</v>
      </c>
      <c r="W70" s="19">
        <v>7</v>
      </c>
      <c r="X70" s="41"/>
      <c r="Y70" s="56"/>
    </row>
    <row r="71" spans="1:25" x14ac:dyDescent="0.25">
      <c r="A71" s="26">
        <v>23.744453326964912</v>
      </c>
      <c r="B71" s="21">
        <v>24.532399999999999</v>
      </c>
      <c r="C71" s="28">
        <f t="shared" si="15"/>
        <v>-0.78794667303508703</v>
      </c>
      <c r="D71" s="28">
        <f t="shared" si="16"/>
        <v>0.6208599595470623</v>
      </c>
      <c r="E71" s="26">
        <v>7.7708212445222093</v>
      </c>
      <c r="F71" s="21">
        <v>7.7386990000000004</v>
      </c>
      <c r="G71" s="28">
        <f t="shared" si="17"/>
        <v>3.2122244522208909E-2</v>
      </c>
      <c r="H71" s="28">
        <f t="shared" si="18"/>
        <v>1.0318385931445803E-3</v>
      </c>
      <c r="I71" s="38"/>
      <c r="J71" s="26" t="s">
        <v>145</v>
      </c>
      <c r="K71" s="27">
        <v>6</v>
      </c>
      <c r="L71" s="27">
        <v>6</v>
      </c>
      <c r="M71" s="27">
        <v>6</v>
      </c>
      <c r="N71" s="27">
        <v>0</v>
      </c>
      <c r="O71" s="27">
        <v>1.9</v>
      </c>
      <c r="P71" s="27">
        <v>2.1</v>
      </c>
      <c r="Q71" s="27">
        <v>14.8</v>
      </c>
      <c r="R71" s="27">
        <v>26.3</v>
      </c>
      <c r="S71" s="27">
        <v>38.799999999999997</v>
      </c>
      <c r="T71" s="26">
        <v>0.45</v>
      </c>
      <c r="U71" s="26">
        <v>3</v>
      </c>
      <c r="V71" s="26">
        <v>5</v>
      </c>
      <c r="W71" s="19">
        <v>7</v>
      </c>
      <c r="X71" s="41"/>
      <c r="Y71" s="56"/>
    </row>
    <row r="72" spans="1:25" x14ac:dyDescent="0.25">
      <c r="A72" s="26">
        <v>25.332475919292442</v>
      </c>
      <c r="B72" s="21">
        <v>24.532399999999999</v>
      </c>
      <c r="C72" s="28">
        <f t="shared" si="15"/>
        <v>0.80007591929244271</v>
      </c>
      <c r="D72" s="28">
        <f t="shared" si="16"/>
        <v>0.64012147663164731</v>
      </c>
      <c r="E72" s="26">
        <v>7.7064959147760215</v>
      </c>
      <c r="F72" s="21">
        <v>7.7386990000000004</v>
      </c>
      <c r="G72" s="28">
        <f t="shared" si="17"/>
        <v>-3.2203085223978967E-2</v>
      </c>
      <c r="H72" s="28">
        <f t="shared" si="18"/>
        <v>1.0370386979428525E-3</v>
      </c>
      <c r="I72" s="38"/>
      <c r="J72" s="26" t="s">
        <v>145</v>
      </c>
      <c r="K72" s="27">
        <v>6</v>
      </c>
      <c r="L72" s="27">
        <v>6</v>
      </c>
      <c r="M72" s="27">
        <v>6</v>
      </c>
      <c r="N72" s="27">
        <v>0</v>
      </c>
      <c r="O72" s="27">
        <v>1.9</v>
      </c>
      <c r="P72" s="27">
        <v>2.1</v>
      </c>
      <c r="Q72" s="27">
        <v>14.8</v>
      </c>
      <c r="R72" s="27">
        <v>26.3</v>
      </c>
      <c r="S72" s="27">
        <v>38.799999999999997</v>
      </c>
      <c r="T72" s="26">
        <v>0.45</v>
      </c>
      <c r="U72" s="26">
        <v>3</v>
      </c>
      <c r="V72" s="26">
        <v>3.5</v>
      </c>
      <c r="W72" s="19">
        <v>7</v>
      </c>
      <c r="X72" s="41"/>
      <c r="Y72" s="56"/>
    </row>
    <row r="73" spans="1:25" x14ac:dyDescent="0.25">
      <c r="A73" s="26">
        <v>24.909819762314065</v>
      </c>
      <c r="B73" s="21">
        <v>24.532399999999999</v>
      </c>
      <c r="C73" s="28">
        <f t="shared" si="15"/>
        <v>0.37741976231406582</v>
      </c>
      <c r="D73" s="28">
        <f t="shared" si="16"/>
        <v>0.14244567698520594</v>
      </c>
      <c r="E73" s="26">
        <v>7.7260877234974954</v>
      </c>
      <c r="F73" s="21">
        <v>7.7386990000000004</v>
      </c>
      <c r="G73" s="28">
        <f t="shared" si="17"/>
        <v>-1.2611276502505042E-2</v>
      </c>
      <c r="H73" s="28">
        <f t="shared" si="18"/>
        <v>1.590442950226358E-4</v>
      </c>
      <c r="I73" s="38"/>
      <c r="J73" s="26" t="s">
        <v>145</v>
      </c>
      <c r="K73" s="27">
        <v>6</v>
      </c>
      <c r="L73" s="27">
        <v>6</v>
      </c>
      <c r="M73" s="27">
        <v>6</v>
      </c>
      <c r="N73" s="27">
        <v>0</v>
      </c>
      <c r="O73" s="27">
        <v>1.9</v>
      </c>
      <c r="P73" s="27">
        <v>2.1</v>
      </c>
      <c r="Q73" s="27">
        <v>14.8</v>
      </c>
      <c r="R73" s="27">
        <v>26.3</v>
      </c>
      <c r="S73" s="27">
        <v>38.799999999999997</v>
      </c>
      <c r="T73" s="26">
        <v>0.45</v>
      </c>
      <c r="U73" s="26">
        <v>3</v>
      </c>
      <c r="V73" s="26">
        <v>4</v>
      </c>
      <c r="W73" s="19">
        <v>7</v>
      </c>
      <c r="X73" s="41"/>
      <c r="Y73" s="56"/>
    </row>
    <row r="74" spans="1:25" x14ac:dyDescent="0.25">
      <c r="A74" s="56">
        <f>SUM(A70:A73)/4</f>
        <v>24.532403641232086</v>
      </c>
      <c r="B74" s="26"/>
      <c r="C74" s="26"/>
      <c r="D74" s="26"/>
      <c r="E74" s="56">
        <f>SUM(E70:E73)/4</f>
        <v>7.7386986037385359</v>
      </c>
      <c r="F74" s="26"/>
      <c r="G74" s="26"/>
      <c r="H74" s="26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X74" s="65"/>
      <c r="Y74" s="56"/>
    </row>
    <row r="75" spans="1:25" x14ac:dyDescent="0.25">
      <c r="B75" s="26"/>
      <c r="C75" s="26"/>
      <c r="D75" s="26"/>
      <c r="F75" s="26"/>
      <c r="G75" s="26"/>
      <c r="H75" s="26"/>
    </row>
    <row r="76" spans="1:25" x14ac:dyDescent="0.25">
      <c r="B76" s="26"/>
      <c r="C76" s="26"/>
      <c r="D76" s="26"/>
      <c r="F76" s="26"/>
      <c r="G76" s="26"/>
      <c r="H76" s="26"/>
    </row>
    <row r="77" spans="1:25" x14ac:dyDescent="0.25">
      <c r="A77" s="56"/>
      <c r="D77" s="21" t="s">
        <v>152</v>
      </c>
      <c r="E77" s="56"/>
      <c r="H77" s="21" t="s">
        <v>151</v>
      </c>
    </row>
    <row r="78" spans="1:25" x14ac:dyDescent="0.25">
      <c r="A78" s="56"/>
      <c r="D78" s="28">
        <f>SUM(D70:D73)/4</f>
        <v>0.38879104898706041</v>
      </c>
      <c r="E78" s="56"/>
      <c r="H78" s="28">
        <f>SUM(H70:H73)/4</f>
        <v>5.9724279814347102E-4</v>
      </c>
    </row>
    <row r="79" spans="1:25" x14ac:dyDescent="0.25">
      <c r="A79" s="56"/>
      <c r="E79" s="56"/>
    </row>
    <row r="92" spans="1:25" x14ac:dyDescent="0.25">
      <c r="A92" s="26">
        <v>24.396098978275813</v>
      </c>
      <c r="B92" s="21">
        <v>24.778379999999999</v>
      </c>
      <c r="C92" s="28">
        <f t="shared" ref="C92:C95" si="19">(A92-B92)</f>
        <v>-0.38228102172418588</v>
      </c>
      <c r="D92" s="28">
        <f t="shared" ref="D92:D95" si="20">C92^2</f>
        <v>0.14613877957048749</v>
      </c>
      <c r="E92" s="26">
        <v>7.78790449536534</v>
      </c>
      <c r="F92" s="21">
        <v>7.7756239999999996</v>
      </c>
      <c r="G92" s="28">
        <f t="shared" ref="G92:G95" si="21">(E92-F92)</f>
        <v>1.2280495365340371E-2</v>
      </c>
      <c r="H92" s="28">
        <f t="shared" ref="H92:H95" si="22">G92^2</f>
        <v>1.5081056641814636E-4</v>
      </c>
      <c r="I92" s="38"/>
      <c r="J92" s="26" t="s">
        <v>145</v>
      </c>
      <c r="K92" s="27">
        <v>6</v>
      </c>
      <c r="L92" s="27">
        <v>6</v>
      </c>
      <c r="M92" s="27">
        <v>6</v>
      </c>
      <c r="N92" s="27">
        <v>0</v>
      </c>
      <c r="O92" s="27">
        <v>1.9</v>
      </c>
      <c r="P92" s="27">
        <v>2.1</v>
      </c>
      <c r="Q92" s="27">
        <v>14.8</v>
      </c>
      <c r="R92" s="27">
        <v>26.3</v>
      </c>
      <c r="S92" s="27">
        <v>38.799999999999997</v>
      </c>
      <c r="T92" s="26">
        <v>0.45</v>
      </c>
      <c r="U92" s="26">
        <v>3</v>
      </c>
      <c r="V92" s="26">
        <v>4.5</v>
      </c>
      <c r="W92" s="19">
        <v>7.5</v>
      </c>
      <c r="X92" s="41"/>
      <c r="Y92" s="56"/>
    </row>
    <row r="93" spans="1:25" x14ac:dyDescent="0.25">
      <c r="A93" s="26">
        <v>24.017013384104914</v>
      </c>
      <c r="B93" s="21">
        <v>24.778379999999999</v>
      </c>
      <c r="C93" s="28">
        <f t="shared" si="19"/>
        <v>-0.76136661589508492</v>
      </c>
      <c r="D93" s="28">
        <f t="shared" si="20"/>
        <v>0.57967912379953379</v>
      </c>
      <c r="E93" s="26">
        <v>7.8053822521286618</v>
      </c>
      <c r="F93" s="21">
        <v>7.7756239999999996</v>
      </c>
      <c r="G93" s="28">
        <f t="shared" si="21"/>
        <v>2.9758252128662122E-2</v>
      </c>
      <c r="H93" s="28">
        <f t="shared" si="22"/>
        <v>8.855535697530237E-4</v>
      </c>
      <c r="I93" s="38"/>
      <c r="J93" s="26" t="s">
        <v>145</v>
      </c>
      <c r="K93" s="27">
        <v>6</v>
      </c>
      <c r="L93" s="27">
        <v>6</v>
      </c>
      <c r="M93" s="27">
        <v>6</v>
      </c>
      <c r="N93" s="27">
        <v>0</v>
      </c>
      <c r="O93" s="27">
        <v>1.9</v>
      </c>
      <c r="P93" s="27">
        <v>2.1</v>
      </c>
      <c r="Q93" s="27">
        <v>14.8</v>
      </c>
      <c r="R93" s="27">
        <v>26.3</v>
      </c>
      <c r="S93" s="27">
        <v>38.799999999999997</v>
      </c>
      <c r="T93" s="26">
        <v>0.45</v>
      </c>
      <c r="U93" s="26">
        <v>3</v>
      </c>
      <c r="V93" s="26">
        <v>5</v>
      </c>
      <c r="W93" s="19">
        <v>7.5</v>
      </c>
      <c r="X93" s="41"/>
      <c r="Y93" s="56"/>
    </row>
    <row r="94" spans="1:25" x14ac:dyDescent="0.25">
      <c r="A94" s="26">
        <v>25.572624440745841</v>
      </c>
      <c r="B94" s="21">
        <v>24.778379999999999</v>
      </c>
      <c r="C94" s="28">
        <f t="shared" si="19"/>
        <v>0.79424444074584244</v>
      </c>
      <c r="D94" s="28">
        <f t="shared" si="20"/>
        <v>0.63082423165567603</v>
      </c>
      <c r="E94" s="26">
        <v>7.7431340461219751</v>
      </c>
      <c r="F94" s="21">
        <v>7.7756239999999996</v>
      </c>
      <c r="G94" s="28">
        <f t="shared" si="21"/>
        <v>-3.2489953878024558E-2</v>
      </c>
      <c r="H94" s="28">
        <f t="shared" si="22"/>
        <v>1.0555971029961629E-3</v>
      </c>
      <c r="I94" s="38"/>
      <c r="J94" s="26" t="s">
        <v>145</v>
      </c>
      <c r="K94" s="27">
        <v>6</v>
      </c>
      <c r="L94" s="27">
        <v>6</v>
      </c>
      <c r="M94" s="27">
        <v>6</v>
      </c>
      <c r="N94" s="27">
        <v>0</v>
      </c>
      <c r="O94" s="27">
        <v>1.9</v>
      </c>
      <c r="P94" s="27">
        <v>2.1</v>
      </c>
      <c r="Q94" s="27">
        <v>14.8</v>
      </c>
      <c r="R94" s="27">
        <v>26.3</v>
      </c>
      <c r="S94" s="27">
        <v>38.799999999999997</v>
      </c>
      <c r="T94" s="26">
        <v>0.45</v>
      </c>
      <c r="U94" s="26">
        <v>3</v>
      </c>
      <c r="V94" s="26">
        <v>3.5</v>
      </c>
      <c r="W94" s="19">
        <v>7.5</v>
      </c>
      <c r="X94" s="41"/>
      <c r="Y94" s="56"/>
    </row>
    <row r="95" spans="1:25" x14ac:dyDescent="0.25">
      <c r="A95" s="26">
        <v>25.127777830954241</v>
      </c>
      <c r="B95" s="21">
        <v>24.778379999999999</v>
      </c>
      <c r="C95" s="28">
        <f t="shared" si="19"/>
        <v>0.34939783095424204</v>
      </c>
      <c r="D95" s="28">
        <f t="shared" si="20"/>
        <v>0.12207884427552909</v>
      </c>
      <c r="E95" s="26">
        <v>7.7660764350150391</v>
      </c>
      <c r="F95" s="21">
        <v>7.7756239999999996</v>
      </c>
      <c r="G95" s="28">
        <f t="shared" si="21"/>
        <v>-9.5475649849605659E-3</v>
      </c>
      <c r="H95" s="28">
        <f t="shared" si="22"/>
        <v>9.1155997142045058E-5</v>
      </c>
      <c r="I95" s="38"/>
      <c r="J95" s="26" t="s">
        <v>145</v>
      </c>
      <c r="K95" s="27">
        <v>6</v>
      </c>
      <c r="L95" s="27">
        <v>6</v>
      </c>
      <c r="M95" s="27">
        <v>6</v>
      </c>
      <c r="N95" s="27">
        <v>0</v>
      </c>
      <c r="O95" s="27">
        <v>1.9</v>
      </c>
      <c r="P95" s="27">
        <v>2.1</v>
      </c>
      <c r="Q95" s="27">
        <v>14.8</v>
      </c>
      <c r="R95" s="27">
        <v>26.3</v>
      </c>
      <c r="S95" s="27">
        <v>38.799999999999997</v>
      </c>
      <c r="T95" s="26">
        <v>0.45</v>
      </c>
      <c r="U95" s="26">
        <v>3</v>
      </c>
      <c r="V95" s="26">
        <v>4</v>
      </c>
      <c r="W95" s="19">
        <v>7.5</v>
      </c>
      <c r="X95" s="41"/>
      <c r="Y95" s="56"/>
    </row>
    <row r="96" spans="1:25" x14ac:dyDescent="0.25">
      <c r="A96" s="56">
        <f>SUM(A92:A95)/4</f>
        <v>24.778378658520204</v>
      </c>
      <c r="B96" s="26"/>
      <c r="C96" s="26"/>
      <c r="D96" s="26"/>
      <c r="E96" s="56">
        <f>SUM(E92:E95)/4</f>
        <v>7.775624307157754</v>
      </c>
      <c r="F96" s="26"/>
      <c r="G96" s="26"/>
      <c r="H96" s="26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X96" s="65"/>
      <c r="Y96" s="56"/>
    </row>
    <row r="97" spans="1:8" x14ac:dyDescent="0.25">
      <c r="B97" s="26"/>
      <c r="C97" s="26"/>
      <c r="D97" s="26"/>
      <c r="F97" s="26"/>
      <c r="G97" s="26"/>
      <c r="H97" s="26"/>
    </row>
    <row r="98" spans="1:8" x14ac:dyDescent="0.25">
      <c r="B98" s="26"/>
      <c r="C98" s="26"/>
      <c r="D98" s="26"/>
      <c r="F98" s="26"/>
      <c r="G98" s="26"/>
      <c r="H98" s="26"/>
    </row>
    <row r="99" spans="1:8" x14ac:dyDescent="0.25">
      <c r="A99" s="56"/>
      <c r="D99" s="21" t="s">
        <v>152</v>
      </c>
      <c r="E99" s="56"/>
      <c r="H99" s="21" t="s">
        <v>151</v>
      </c>
    </row>
    <row r="100" spans="1:8" x14ac:dyDescent="0.25">
      <c r="A100" s="56"/>
      <c r="D100" s="28">
        <f>SUM(D92:D95)/4</f>
        <v>0.36968024482530659</v>
      </c>
      <c r="E100" s="56"/>
      <c r="H100" s="28">
        <f>SUM(H92:H95)/4</f>
        <v>5.4577930907734448E-4</v>
      </c>
    </row>
    <row r="101" spans="1:8" x14ac:dyDescent="0.25">
      <c r="A101" s="56"/>
      <c r="E101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1"/>
  <sheetViews>
    <sheetView zoomScaleNormal="100" workbookViewId="0">
      <pane ySplit="900" topLeftCell="A61" activePane="bottomLeft"/>
      <selection activeCell="Q1" sqref="Q1"/>
      <selection pane="bottomLeft" activeCell="D80" sqref="D80"/>
    </sheetView>
  </sheetViews>
  <sheetFormatPr defaultColWidth="9.140625" defaultRowHeight="15" x14ac:dyDescent="0.25"/>
  <cols>
    <col min="1" max="2" width="9.140625" style="20"/>
    <col min="3" max="3" width="3.7109375" style="20" customWidth="1"/>
    <col min="4" max="4" width="50" style="20" customWidth="1"/>
    <col min="5" max="17" width="9.140625" style="20"/>
    <col min="18" max="18" width="5.42578125" style="20" customWidth="1"/>
    <col min="19" max="36" width="9.140625" style="56"/>
    <col min="37" max="16384" width="9.140625" style="20"/>
  </cols>
  <sheetData>
    <row r="1" spans="1:36" x14ac:dyDescent="0.25">
      <c r="A1" s="43"/>
      <c r="B1" s="43"/>
      <c r="C1" s="43"/>
      <c r="D1" s="43"/>
      <c r="E1" s="43">
        <v>1</v>
      </c>
      <c r="F1" s="43">
        <v>2</v>
      </c>
      <c r="G1" s="43">
        <v>3</v>
      </c>
      <c r="H1" s="43">
        <v>4</v>
      </c>
      <c r="I1" s="43">
        <v>5</v>
      </c>
      <c r="J1" s="43">
        <v>6</v>
      </c>
      <c r="K1" s="43">
        <v>7</v>
      </c>
      <c r="L1" s="43">
        <v>8</v>
      </c>
      <c r="M1" s="43">
        <v>9</v>
      </c>
      <c r="N1" s="43">
        <v>10</v>
      </c>
      <c r="O1" s="43">
        <v>11</v>
      </c>
      <c r="P1" s="43">
        <v>12</v>
      </c>
      <c r="Q1" s="43">
        <v>13</v>
      </c>
      <c r="R1" s="43"/>
    </row>
    <row r="2" spans="1:36" s="9" customFormat="1" x14ac:dyDescent="0.25">
      <c r="A2" s="21" t="s">
        <v>163</v>
      </c>
      <c r="B2" s="21" t="s">
        <v>164</v>
      </c>
      <c r="C2" s="38"/>
      <c r="D2" s="21" t="s">
        <v>0</v>
      </c>
      <c r="E2" s="21" t="s">
        <v>1</v>
      </c>
      <c r="F2" s="21" t="s">
        <v>2</v>
      </c>
      <c r="G2" s="21" t="s">
        <v>3</v>
      </c>
      <c r="H2" s="21" t="s">
        <v>4</v>
      </c>
      <c r="I2" s="21" t="s">
        <v>5</v>
      </c>
      <c r="J2" s="21" t="s">
        <v>6</v>
      </c>
      <c r="K2" s="21" t="s">
        <v>7</v>
      </c>
      <c r="L2" s="21" t="s">
        <v>8</v>
      </c>
      <c r="M2" s="21" t="s">
        <v>9</v>
      </c>
      <c r="N2" s="21" t="s">
        <v>141</v>
      </c>
      <c r="O2" s="21" t="s">
        <v>142</v>
      </c>
      <c r="P2" s="21" t="s">
        <v>143</v>
      </c>
      <c r="Q2" s="21" t="s">
        <v>144</v>
      </c>
      <c r="R2" s="52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</row>
    <row r="3" spans="1:36" x14ac:dyDescent="0.25">
      <c r="A3" s="24">
        <v>37.542477986935907</v>
      </c>
      <c r="B3" s="24">
        <v>8.7058368739999992</v>
      </c>
      <c r="C3" s="38">
        <v>13</v>
      </c>
      <c r="D3" s="25" t="s">
        <v>141</v>
      </c>
      <c r="E3" s="25">
        <v>6</v>
      </c>
      <c r="F3" s="25">
        <v>6</v>
      </c>
      <c r="G3" s="25">
        <v>6</v>
      </c>
      <c r="H3" s="25">
        <v>0</v>
      </c>
      <c r="I3" s="25">
        <v>1.9</v>
      </c>
      <c r="J3" s="25">
        <v>2.1</v>
      </c>
      <c r="K3" s="25">
        <v>14.8</v>
      </c>
      <c r="L3" s="25">
        <v>26.3</v>
      </c>
      <c r="M3" s="25">
        <v>38.799999999999997</v>
      </c>
      <c r="N3" s="24">
        <v>0.29999999999999716</v>
      </c>
      <c r="O3" s="25">
        <v>3</v>
      </c>
      <c r="P3" s="25">
        <v>5</v>
      </c>
      <c r="Q3" s="25">
        <v>8</v>
      </c>
      <c r="R3" s="52">
        <v>13</v>
      </c>
    </row>
    <row r="4" spans="1:36" x14ac:dyDescent="0.25">
      <c r="A4" s="24">
        <v>53.295774328368402</v>
      </c>
      <c r="B4" s="24">
        <v>8.6550892469999994</v>
      </c>
      <c r="C4" s="38"/>
      <c r="D4" s="25" t="s">
        <v>141</v>
      </c>
      <c r="E4" s="25">
        <v>6</v>
      </c>
      <c r="F4" s="25">
        <v>6</v>
      </c>
      <c r="G4" s="25">
        <v>6</v>
      </c>
      <c r="H4" s="25">
        <v>0</v>
      </c>
      <c r="I4" s="25">
        <v>1.9</v>
      </c>
      <c r="J4" s="25">
        <v>2.1</v>
      </c>
      <c r="K4" s="25">
        <v>14.8</v>
      </c>
      <c r="L4" s="25">
        <v>26.3</v>
      </c>
      <c r="M4" s="25">
        <v>38.799999999999997</v>
      </c>
      <c r="N4" s="24">
        <v>0.30999999999999517</v>
      </c>
      <c r="O4" s="25">
        <v>3</v>
      </c>
      <c r="P4" s="25">
        <v>5</v>
      </c>
      <c r="Q4" s="25">
        <v>8</v>
      </c>
      <c r="R4" s="52"/>
    </row>
    <row r="5" spans="1:36" x14ac:dyDescent="0.25">
      <c r="A5" s="24">
        <v>45.13278709897758</v>
      </c>
      <c r="B5" s="24">
        <v>8.6038472020000007</v>
      </c>
      <c r="C5" s="38"/>
      <c r="D5" s="25" t="s">
        <v>141</v>
      </c>
      <c r="E5" s="25">
        <v>6</v>
      </c>
      <c r="F5" s="25">
        <v>6</v>
      </c>
      <c r="G5" s="25">
        <v>6</v>
      </c>
      <c r="H5" s="25">
        <v>0</v>
      </c>
      <c r="I5" s="25">
        <v>1.9</v>
      </c>
      <c r="J5" s="25">
        <v>2.1</v>
      </c>
      <c r="K5" s="25">
        <v>14.8</v>
      </c>
      <c r="L5" s="25">
        <v>26.3</v>
      </c>
      <c r="M5" s="25">
        <v>38.799999999999997</v>
      </c>
      <c r="N5" s="24">
        <v>0.32000000000000028</v>
      </c>
      <c r="O5" s="25">
        <v>3</v>
      </c>
      <c r="P5" s="25">
        <v>5</v>
      </c>
      <c r="Q5" s="25">
        <v>8</v>
      </c>
      <c r="R5" s="52"/>
    </row>
    <row r="6" spans="1:36" x14ac:dyDescent="0.25">
      <c r="A6" s="24">
        <v>34.986955311892622</v>
      </c>
      <c r="B6" s="24">
        <v>8.5629260800000004</v>
      </c>
      <c r="C6" s="38"/>
      <c r="D6" s="25" t="s">
        <v>141</v>
      </c>
      <c r="E6" s="25">
        <v>6</v>
      </c>
      <c r="F6" s="25">
        <v>6</v>
      </c>
      <c r="G6" s="25">
        <v>6</v>
      </c>
      <c r="H6" s="25">
        <v>0</v>
      </c>
      <c r="I6" s="25">
        <v>1.9</v>
      </c>
      <c r="J6" s="25">
        <v>2.1</v>
      </c>
      <c r="K6" s="25">
        <v>14.8</v>
      </c>
      <c r="L6" s="25">
        <v>26.3</v>
      </c>
      <c r="M6" s="25">
        <v>38.799999999999997</v>
      </c>
      <c r="N6" s="24">
        <v>0.32999999999999829</v>
      </c>
      <c r="O6" s="25">
        <v>3</v>
      </c>
      <c r="P6" s="25">
        <v>5</v>
      </c>
      <c r="Q6" s="25">
        <v>8</v>
      </c>
      <c r="R6" s="52"/>
    </row>
    <row r="7" spans="1:36" x14ac:dyDescent="0.25">
      <c r="A7" s="24">
        <v>41.856044485121096</v>
      </c>
      <c r="B7" s="24">
        <v>8.5010953489999999</v>
      </c>
      <c r="C7" s="38"/>
      <c r="D7" s="25" t="s">
        <v>141</v>
      </c>
      <c r="E7" s="25">
        <v>6</v>
      </c>
      <c r="F7" s="25">
        <v>6</v>
      </c>
      <c r="G7" s="25">
        <v>6</v>
      </c>
      <c r="H7" s="25">
        <v>0</v>
      </c>
      <c r="I7" s="25">
        <v>1.9</v>
      </c>
      <c r="J7" s="25">
        <v>2.1</v>
      </c>
      <c r="K7" s="25">
        <v>14.8</v>
      </c>
      <c r="L7" s="25">
        <v>26.3</v>
      </c>
      <c r="M7" s="25">
        <v>38.799999999999997</v>
      </c>
      <c r="N7" s="24">
        <v>0.33999999999999631</v>
      </c>
      <c r="O7" s="25">
        <v>3</v>
      </c>
      <c r="P7" s="25">
        <v>5</v>
      </c>
      <c r="Q7" s="25">
        <v>8</v>
      </c>
      <c r="R7" s="52"/>
    </row>
    <row r="8" spans="1:36" x14ac:dyDescent="0.25">
      <c r="A8" s="24">
        <v>42.133494338875778</v>
      </c>
      <c r="B8" s="24">
        <v>8.4487277850000009</v>
      </c>
      <c r="C8" s="38"/>
      <c r="D8" s="25" t="s">
        <v>141</v>
      </c>
      <c r="E8" s="25">
        <v>6</v>
      </c>
      <c r="F8" s="25">
        <v>6</v>
      </c>
      <c r="G8" s="25">
        <v>6</v>
      </c>
      <c r="H8" s="25">
        <v>0</v>
      </c>
      <c r="I8" s="25">
        <v>1.9</v>
      </c>
      <c r="J8" s="25">
        <v>2.1</v>
      </c>
      <c r="K8" s="25">
        <v>14.8</v>
      </c>
      <c r="L8" s="25">
        <v>26.3</v>
      </c>
      <c r="M8" s="25">
        <v>38.799999999999997</v>
      </c>
      <c r="N8" s="24">
        <v>0.34999999999999432</v>
      </c>
      <c r="O8" s="25">
        <v>3</v>
      </c>
      <c r="P8" s="25">
        <v>5</v>
      </c>
      <c r="Q8" s="25">
        <v>8</v>
      </c>
      <c r="R8" s="52"/>
    </row>
    <row r="9" spans="1:36" x14ac:dyDescent="0.25">
      <c r="A9" s="24">
        <v>50.346958488050149</v>
      </c>
      <c r="B9" s="24">
        <v>8.3985832610000006</v>
      </c>
      <c r="C9" s="38"/>
      <c r="D9" s="25" t="s">
        <v>141</v>
      </c>
      <c r="E9" s="25">
        <v>6</v>
      </c>
      <c r="F9" s="25">
        <v>6</v>
      </c>
      <c r="G9" s="25">
        <v>6</v>
      </c>
      <c r="H9" s="25">
        <v>0</v>
      </c>
      <c r="I9" s="25">
        <v>1.9</v>
      </c>
      <c r="J9" s="25">
        <v>2.1</v>
      </c>
      <c r="K9" s="25">
        <v>14.8</v>
      </c>
      <c r="L9" s="25">
        <v>26.3</v>
      </c>
      <c r="M9" s="25">
        <v>38.799999999999997</v>
      </c>
      <c r="N9" s="24">
        <v>0.35999999999999943</v>
      </c>
      <c r="O9" s="25">
        <v>3</v>
      </c>
      <c r="P9" s="25">
        <v>5</v>
      </c>
      <c r="Q9" s="25">
        <v>8</v>
      </c>
      <c r="R9" s="52"/>
    </row>
    <row r="10" spans="1:36" x14ac:dyDescent="0.25">
      <c r="A10" s="24">
        <v>36.627165743698853</v>
      </c>
      <c r="B10" s="24">
        <v>8.3382628029999992</v>
      </c>
      <c r="C10" s="38"/>
      <c r="D10" s="25" t="s">
        <v>141</v>
      </c>
      <c r="E10" s="25">
        <v>6</v>
      </c>
      <c r="F10" s="25">
        <v>6</v>
      </c>
      <c r="G10" s="25">
        <v>6</v>
      </c>
      <c r="H10" s="25">
        <v>0</v>
      </c>
      <c r="I10" s="25">
        <v>1.9</v>
      </c>
      <c r="J10" s="25">
        <v>2.1</v>
      </c>
      <c r="K10" s="25">
        <v>14.8</v>
      </c>
      <c r="L10" s="25">
        <v>26.3</v>
      </c>
      <c r="M10" s="25">
        <v>38.799999999999997</v>
      </c>
      <c r="N10" s="24">
        <v>0.36999999999999744</v>
      </c>
      <c r="O10" s="25">
        <v>3</v>
      </c>
      <c r="P10" s="25">
        <v>5</v>
      </c>
      <c r="Q10" s="25">
        <v>8</v>
      </c>
      <c r="R10" s="52"/>
    </row>
    <row r="11" spans="1:36" x14ac:dyDescent="0.25">
      <c r="A11" s="24">
        <v>41.617540466599891</v>
      </c>
      <c r="B11" s="24">
        <v>8.2979648899999994</v>
      </c>
      <c r="C11" s="38"/>
      <c r="D11" s="25" t="s">
        <v>141</v>
      </c>
      <c r="E11" s="25">
        <v>6</v>
      </c>
      <c r="F11" s="25">
        <v>6</v>
      </c>
      <c r="G11" s="25">
        <v>6</v>
      </c>
      <c r="H11" s="25">
        <v>0</v>
      </c>
      <c r="I11" s="25">
        <v>1.9</v>
      </c>
      <c r="J11" s="25">
        <v>2.1</v>
      </c>
      <c r="K11" s="25">
        <v>14.8</v>
      </c>
      <c r="L11" s="25">
        <v>26.3</v>
      </c>
      <c r="M11" s="25">
        <v>38.799999999999997</v>
      </c>
      <c r="N11" s="24">
        <v>0.37999999999999545</v>
      </c>
      <c r="O11" s="25">
        <v>3</v>
      </c>
      <c r="P11" s="25">
        <v>5</v>
      </c>
      <c r="Q11" s="25">
        <v>8</v>
      </c>
      <c r="R11" s="52"/>
    </row>
    <row r="12" spans="1:36" x14ac:dyDescent="0.25">
      <c r="A12" s="24">
        <v>48.89014027883956</v>
      </c>
      <c r="B12" s="24">
        <v>8.2308138819999996</v>
      </c>
      <c r="C12" s="38"/>
      <c r="D12" s="25" t="s">
        <v>141</v>
      </c>
      <c r="E12" s="25">
        <v>6</v>
      </c>
      <c r="F12" s="25">
        <v>6</v>
      </c>
      <c r="G12" s="25">
        <v>6</v>
      </c>
      <c r="H12" s="25">
        <v>0</v>
      </c>
      <c r="I12" s="25">
        <v>1.9</v>
      </c>
      <c r="J12" s="25">
        <v>2.1</v>
      </c>
      <c r="K12" s="25">
        <v>14.8</v>
      </c>
      <c r="L12" s="25">
        <v>26.3</v>
      </c>
      <c r="M12" s="25">
        <v>38.799999999999997</v>
      </c>
      <c r="N12" s="24">
        <v>0.39000000000000057</v>
      </c>
      <c r="O12" s="25">
        <v>3</v>
      </c>
      <c r="P12" s="25">
        <v>5</v>
      </c>
      <c r="Q12" s="25">
        <v>8</v>
      </c>
      <c r="R12" s="52"/>
    </row>
    <row r="13" spans="1:36" x14ac:dyDescent="0.25">
      <c r="A13" s="24">
        <v>42.413833201757498</v>
      </c>
      <c r="B13" s="24">
        <v>8.1748076822124833</v>
      </c>
      <c r="C13" s="38"/>
      <c r="D13" s="25" t="s">
        <v>141</v>
      </c>
      <c r="E13" s="25">
        <v>6</v>
      </c>
      <c r="F13" s="25">
        <v>6</v>
      </c>
      <c r="G13" s="25">
        <v>6</v>
      </c>
      <c r="H13" s="25">
        <v>0</v>
      </c>
      <c r="I13" s="25">
        <v>1.9</v>
      </c>
      <c r="J13" s="25">
        <v>2.1</v>
      </c>
      <c r="K13" s="25">
        <v>14.8</v>
      </c>
      <c r="L13" s="25">
        <v>26.3</v>
      </c>
      <c r="M13" s="25">
        <v>38.799999999999997</v>
      </c>
      <c r="N13" s="24">
        <v>0.39999999999999858</v>
      </c>
      <c r="O13" s="25">
        <v>3</v>
      </c>
      <c r="P13" s="25">
        <v>5</v>
      </c>
      <c r="Q13" s="25">
        <v>8</v>
      </c>
      <c r="R13" s="52"/>
    </row>
    <row r="14" spans="1:36" x14ac:dyDescent="0.25">
      <c r="A14" s="24">
        <v>27.281629907894899</v>
      </c>
      <c r="B14" s="24">
        <v>8.09626371930384</v>
      </c>
      <c r="C14" s="38"/>
      <c r="D14" s="25" t="s">
        <v>141</v>
      </c>
      <c r="E14" s="25">
        <v>6</v>
      </c>
      <c r="F14" s="25">
        <v>6</v>
      </c>
      <c r="G14" s="25">
        <v>6</v>
      </c>
      <c r="H14" s="25">
        <v>0</v>
      </c>
      <c r="I14" s="25">
        <v>1.9</v>
      </c>
      <c r="J14" s="25">
        <v>2.1</v>
      </c>
      <c r="K14" s="25">
        <v>14.8</v>
      </c>
      <c r="L14" s="25">
        <v>26.3</v>
      </c>
      <c r="M14" s="25">
        <v>38.799999999999997</v>
      </c>
      <c r="N14" s="24">
        <v>0.40999999999999659</v>
      </c>
      <c r="O14" s="25">
        <v>3</v>
      </c>
      <c r="P14" s="25">
        <v>5</v>
      </c>
      <c r="Q14" s="25">
        <v>8</v>
      </c>
      <c r="R14" s="52"/>
    </row>
    <row r="15" spans="1:36" x14ac:dyDescent="0.25">
      <c r="A15" s="24">
        <v>34.508207427003406</v>
      </c>
      <c r="B15" s="24">
        <v>8.0495020998178557</v>
      </c>
      <c r="C15" s="38"/>
      <c r="D15" s="25" t="s">
        <v>141</v>
      </c>
      <c r="E15" s="25">
        <v>6</v>
      </c>
      <c r="F15" s="25">
        <v>6</v>
      </c>
      <c r="G15" s="25">
        <v>6</v>
      </c>
      <c r="H15" s="25">
        <v>0</v>
      </c>
      <c r="I15" s="25">
        <v>1.9</v>
      </c>
      <c r="J15" s="25">
        <v>2.1</v>
      </c>
      <c r="K15" s="25">
        <v>14.8</v>
      </c>
      <c r="L15" s="25">
        <v>26.3</v>
      </c>
      <c r="M15" s="25">
        <v>38.799999999999997</v>
      </c>
      <c r="N15" s="24">
        <v>0.4199999999999946</v>
      </c>
      <c r="O15" s="25">
        <v>3</v>
      </c>
      <c r="P15" s="25">
        <v>5</v>
      </c>
      <c r="Q15" s="25">
        <v>8</v>
      </c>
      <c r="R15" s="52"/>
    </row>
    <row r="16" spans="1:36" x14ac:dyDescent="0.25">
      <c r="A16" s="24">
        <v>37.262935534921752</v>
      </c>
      <c r="B16" s="24">
        <v>7.994877164789175</v>
      </c>
      <c r="C16" s="38"/>
      <c r="D16" s="25" t="s">
        <v>141</v>
      </c>
      <c r="E16" s="25">
        <v>6</v>
      </c>
      <c r="F16" s="25">
        <v>6</v>
      </c>
      <c r="G16" s="25">
        <v>6</v>
      </c>
      <c r="H16" s="25">
        <v>0</v>
      </c>
      <c r="I16" s="25">
        <v>1.9</v>
      </c>
      <c r="J16" s="25">
        <v>2.1</v>
      </c>
      <c r="K16" s="25">
        <v>14.8</v>
      </c>
      <c r="L16" s="25">
        <v>26.3</v>
      </c>
      <c r="M16" s="25">
        <v>38.799999999999997</v>
      </c>
      <c r="N16" s="24">
        <v>0.42999999999999972</v>
      </c>
      <c r="O16" s="25">
        <v>3</v>
      </c>
      <c r="P16" s="25">
        <v>5</v>
      </c>
      <c r="Q16" s="25">
        <v>8</v>
      </c>
      <c r="R16" s="52"/>
    </row>
    <row r="17" spans="1:18" x14ac:dyDescent="0.25">
      <c r="A17" s="24">
        <v>17.056223368106547</v>
      </c>
      <c r="B17" s="24">
        <v>7.9125054382831985</v>
      </c>
      <c r="C17" s="38"/>
      <c r="D17" s="25" t="s">
        <v>141</v>
      </c>
      <c r="E17" s="25">
        <v>6</v>
      </c>
      <c r="F17" s="25">
        <v>6</v>
      </c>
      <c r="G17" s="25">
        <v>6</v>
      </c>
      <c r="H17" s="25">
        <v>0</v>
      </c>
      <c r="I17" s="25">
        <v>1.9</v>
      </c>
      <c r="J17" s="25">
        <v>2.1</v>
      </c>
      <c r="K17" s="25">
        <v>14.8</v>
      </c>
      <c r="L17" s="25">
        <v>26.3</v>
      </c>
      <c r="M17" s="25">
        <v>38.799999999999997</v>
      </c>
      <c r="N17" s="24">
        <v>0.43999999999999773</v>
      </c>
      <c r="O17" s="25">
        <v>3</v>
      </c>
      <c r="P17" s="25">
        <v>5</v>
      </c>
      <c r="Q17" s="25">
        <v>8</v>
      </c>
      <c r="R17" s="52"/>
    </row>
    <row r="18" spans="1:18" x14ac:dyDescent="0.25">
      <c r="A18" s="24">
        <v>25.161515894234913</v>
      </c>
      <c r="B18" s="24">
        <v>7.8462034635516922</v>
      </c>
      <c r="C18" s="38"/>
      <c r="D18" s="25" t="s">
        <v>141</v>
      </c>
      <c r="E18" s="25">
        <v>6</v>
      </c>
      <c r="F18" s="25">
        <v>6</v>
      </c>
      <c r="G18" s="25">
        <v>6</v>
      </c>
      <c r="H18" s="25">
        <v>0</v>
      </c>
      <c r="I18" s="25">
        <v>1.9</v>
      </c>
      <c r="J18" s="25">
        <v>2.1</v>
      </c>
      <c r="K18" s="25">
        <v>14.8</v>
      </c>
      <c r="L18" s="25">
        <v>26.3</v>
      </c>
      <c r="M18" s="25">
        <v>38.799999999999997</v>
      </c>
      <c r="N18" s="24">
        <v>0.44999999999999574</v>
      </c>
      <c r="O18" s="25">
        <v>3</v>
      </c>
      <c r="P18" s="25">
        <v>5</v>
      </c>
      <c r="Q18" s="25">
        <v>8</v>
      </c>
      <c r="R18" s="52"/>
    </row>
    <row r="19" spans="1:18" x14ac:dyDescent="0.25">
      <c r="A19" s="24">
        <v>26.123146907164362</v>
      </c>
      <c r="B19" s="24">
        <v>7.8167480758133703</v>
      </c>
      <c r="C19" s="38"/>
      <c r="D19" s="25" t="s">
        <v>141</v>
      </c>
      <c r="E19" s="25">
        <v>6</v>
      </c>
      <c r="F19" s="25">
        <v>6</v>
      </c>
      <c r="G19" s="25">
        <v>6</v>
      </c>
      <c r="H19" s="25">
        <v>0</v>
      </c>
      <c r="I19" s="25">
        <v>1.9</v>
      </c>
      <c r="J19" s="25">
        <v>2.1</v>
      </c>
      <c r="K19" s="25">
        <v>14.8</v>
      </c>
      <c r="L19" s="25">
        <v>26.3</v>
      </c>
      <c r="M19" s="25">
        <v>38.799999999999997</v>
      </c>
      <c r="N19" s="24">
        <v>0.46000000000010033</v>
      </c>
      <c r="O19" s="25">
        <v>3</v>
      </c>
      <c r="P19" s="25">
        <v>5</v>
      </c>
      <c r="Q19" s="25">
        <v>8</v>
      </c>
      <c r="R19" s="52"/>
    </row>
    <row r="20" spans="1:18" x14ac:dyDescent="0.25">
      <c r="A20" s="24">
        <v>21.743317383596771</v>
      </c>
      <c r="B20" s="24">
        <v>7.7157618562839634</v>
      </c>
      <c r="C20" s="38"/>
      <c r="D20" s="25" t="s">
        <v>141</v>
      </c>
      <c r="E20" s="25">
        <v>6</v>
      </c>
      <c r="F20" s="25">
        <v>6</v>
      </c>
      <c r="G20" s="25">
        <v>6</v>
      </c>
      <c r="H20" s="25">
        <v>0</v>
      </c>
      <c r="I20" s="25">
        <v>1.9</v>
      </c>
      <c r="J20" s="25">
        <v>2.1</v>
      </c>
      <c r="K20" s="25">
        <v>14.8</v>
      </c>
      <c r="L20" s="25">
        <v>26.3</v>
      </c>
      <c r="M20" s="25">
        <v>38.799999999999997</v>
      </c>
      <c r="N20" s="24">
        <v>0.47000000000009834</v>
      </c>
      <c r="O20" s="25">
        <v>3</v>
      </c>
      <c r="P20" s="25">
        <v>5</v>
      </c>
      <c r="Q20" s="25">
        <v>8</v>
      </c>
      <c r="R20" s="52"/>
    </row>
    <row r="21" spans="1:18" x14ac:dyDescent="0.25">
      <c r="A21" s="24">
        <v>23.506653294498278</v>
      </c>
      <c r="B21" s="24">
        <v>7.668391594</v>
      </c>
      <c r="C21" s="38"/>
      <c r="D21" s="25" t="s">
        <v>141</v>
      </c>
      <c r="E21" s="25">
        <v>6</v>
      </c>
      <c r="F21" s="25">
        <v>6</v>
      </c>
      <c r="G21" s="25">
        <v>6</v>
      </c>
      <c r="H21" s="25">
        <v>0</v>
      </c>
      <c r="I21" s="25">
        <v>1.9</v>
      </c>
      <c r="J21" s="25">
        <v>2.1</v>
      </c>
      <c r="K21" s="25">
        <v>14.8</v>
      </c>
      <c r="L21" s="25">
        <v>26.3</v>
      </c>
      <c r="M21" s="25">
        <v>38.799999999999997</v>
      </c>
      <c r="N21" s="24">
        <v>0.48000000000009635</v>
      </c>
      <c r="O21" s="25">
        <v>3</v>
      </c>
      <c r="P21" s="25">
        <v>5</v>
      </c>
      <c r="Q21" s="25">
        <v>8</v>
      </c>
      <c r="R21" s="52"/>
    </row>
    <row r="22" spans="1:18" x14ac:dyDescent="0.25">
      <c r="A22" s="24">
        <v>21.222189589124159</v>
      </c>
      <c r="B22" s="24">
        <v>7.5693548210000001</v>
      </c>
      <c r="C22" s="38"/>
      <c r="D22" s="25" t="s">
        <v>141</v>
      </c>
      <c r="E22" s="25">
        <v>6</v>
      </c>
      <c r="F22" s="25">
        <v>6</v>
      </c>
      <c r="G22" s="25">
        <v>6</v>
      </c>
      <c r="H22" s="25">
        <v>0</v>
      </c>
      <c r="I22" s="25">
        <v>1.9</v>
      </c>
      <c r="J22" s="25">
        <v>2.1</v>
      </c>
      <c r="K22" s="25">
        <v>14.8</v>
      </c>
      <c r="L22" s="25">
        <v>26.3</v>
      </c>
      <c r="M22" s="25">
        <v>38.799999999999997</v>
      </c>
      <c r="N22" s="24">
        <v>0.49000000000009436</v>
      </c>
      <c r="O22" s="25">
        <v>3</v>
      </c>
      <c r="P22" s="25">
        <v>5</v>
      </c>
      <c r="Q22" s="25">
        <v>8</v>
      </c>
      <c r="R22" s="52"/>
    </row>
    <row r="23" spans="1:18" x14ac:dyDescent="0.25">
      <c r="A23" s="24">
        <v>24.7474527092497</v>
      </c>
      <c r="B23" s="24">
        <v>7.5135785479999999</v>
      </c>
      <c r="C23" s="38"/>
      <c r="D23" s="25" t="s">
        <v>141</v>
      </c>
      <c r="E23" s="25">
        <v>6</v>
      </c>
      <c r="F23" s="25">
        <v>6</v>
      </c>
      <c r="G23" s="25">
        <v>6</v>
      </c>
      <c r="H23" s="25">
        <v>0</v>
      </c>
      <c r="I23" s="25">
        <v>1.9</v>
      </c>
      <c r="J23" s="25">
        <v>2.1</v>
      </c>
      <c r="K23" s="25">
        <v>14.8</v>
      </c>
      <c r="L23" s="25">
        <v>26.3</v>
      </c>
      <c r="M23" s="25">
        <v>38.799999999999997</v>
      </c>
      <c r="N23" s="24">
        <v>0.50000000000009948</v>
      </c>
      <c r="O23" s="25">
        <v>3</v>
      </c>
      <c r="P23" s="25">
        <v>5</v>
      </c>
      <c r="Q23" s="25">
        <v>8</v>
      </c>
      <c r="R23" s="52"/>
    </row>
    <row r="24" spans="1:18" x14ac:dyDescent="0.25">
      <c r="A24" s="24">
        <v>19.784888327352839</v>
      </c>
      <c r="B24" s="24">
        <v>7.4136694379959174</v>
      </c>
      <c r="C24" s="38"/>
      <c r="D24" s="25" t="s">
        <v>141</v>
      </c>
      <c r="E24" s="25">
        <v>6</v>
      </c>
      <c r="F24" s="25">
        <v>6</v>
      </c>
      <c r="G24" s="25">
        <v>6</v>
      </c>
      <c r="H24" s="25">
        <v>0</v>
      </c>
      <c r="I24" s="25">
        <v>1.9</v>
      </c>
      <c r="J24" s="25">
        <v>2.1</v>
      </c>
      <c r="K24" s="25">
        <v>14.8</v>
      </c>
      <c r="L24" s="25">
        <v>26.3</v>
      </c>
      <c r="M24" s="25">
        <v>38.799999999999997</v>
      </c>
      <c r="N24" s="24">
        <v>0.51000000000009749</v>
      </c>
      <c r="O24" s="25">
        <v>3</v>
      </c>
      <c r="P24" s="25">
        <v>5</v>
      </c>
      <c r="Q24" s="25">
        <v>8</v>
      </c>
      <c r="R24" s="52"/>
    </row>
    <row r="25" spans="1:18" x14ac:dyDescent="0.25">
      <c r="A25" s="24">
        <v>22.244172503720922</v>
      </c>
      <c r="B25" s="24">
        <v>7.3704938753877176</v>
      </c>
      <c r="C25" s="38"/>
      <c r="D25" s="25" t="s">
        <v>141</v>
      </c>
      <c r="E25" s="25">
        <v>6</v>
      </c>
      <c r="F25" s="25">
        <v>6</v>
      </c>
      <c r="G25" s="25">
        <v>6</v>
      </c>
      <c r="H25" s="25">
        <v>0</v>
      </c>
      <c r="I25" s="25">
        <v>1.9</v>
      </c>
      <c r="J25" s="25">
        <v>2.1</v>
      </c>
      <c r="K25" s="25">
        <v>14.8</v>
      </c>
      <c r="L25" s="25">
        <v>26.3</v>
      </c>
      <c r="M25" s="25">
        <v>38.799999999999997</v>
      </c>
      <c r="N25" s="24">
        <v>0.5200000000000955</v>
      </c>
      <c r="O25" s="25">
        <v>3</v>
      </c>
      <c r="P25" s="25">
        <v>5</v>
      </c>
      <c r="Q25" s="25">
        <v>8</v>
      </c>
      <c r="R25" s="52"/>
    </row>
    <row r="26" spans="1:18" x14ac:dyDescent="0.25">
      <c r="A26" s="24">
        <v>22.262827633134982</v>
      </c>
      <c r="B26" s="24">
        <v>7.2836740360378354</v>
      </c>
      <c r="C26" s="38"/>
      <c r="D26" s="25" t="s">
        <v>141</v>
      </c>
      <c r="E26" s="25">
        <v>6</v>
      </c>
      <c r="F26" s="25">
        <v>6</v>
      </c>
      <c r="G26" s="25">
        <v>6</v>
      </c>
      <c r="H26" s="25">
        <v>0</v>
      </c>
      <c r="I26" s="25">
        <v>1.9</v>
      </c>
      <c r="J26" s="25">
        <v>2.1</v>
      </c>
      <c r="K26" s="25">
        <v>14.8</v>
      </c>
      <c r="L26" s="25">
        <v>26.3</v>
      </c>
      <c r="M26" s="25">
        <v>38.799999999999997</v>
      </c>
      <c r="N26" s="24">
        <v>0.53000000000010061</v>
      </c>
      <c r="O26" s="25">
        <v>3</v>
      </c>
      <c r="P26" s="25">
        <v>5</v>
      </c>
      <c r="Q26" s="25">
        <v>8</v>
      </c>
      <c r="R26" s="52"/>
    </row>
    <row r="27" spans="1:18" x14ac:dyDescent="0.25">
      <c r="A27" s="24">
        <v>27.130559380934237</v>
      </c>
      <c r="B27" s="24">
        <v>7.2138627373334527</v>
      </c>
      <c r="C27" s="38"/>
      <c r="D27" s="25" t="s">
        <v>141</v>
      </c>
      <c r="E27" s="25">
        <v>6</v>
      </c>
      <c r="F27" s="25">
        <v>6</v>
      </c>
      <c r="G27" s="25">
        <v>6</v>
      </c>
      <c r="H27" s="25">
        <v>0</v>
      </c>
      <c r="I27" s="25">
        <v>1.9</v>
      </c>
      <c r="J27" s="25">
        <v>2.1</v>
      </c>
      <c r="K27" s="25">
        <v>14.8</v>
      </c>
      <c r="L27" s="25">
        <v>26.3</v>
      </c>
      <c r="M27" s="25">
        <v>38.799999999999997</v>
      </c>
      <c r="N27" s="24">
        <v>0.54000000000009862</v>
      </c>
      <c r="O27" s="25">
        <v>3</v>
      </c>
      <c r="P27" s="25">
        <v>5</v>
      </c>
      <c r="Q27" s="25">
        <v>8</v>
      </c>
      <c r="R27" s="52"/>
    </row>
    <row r="28" spans="1:18" x14ac:dyDescent="0.25">
      <c r="A28" s="24">
        <v>18.200660346402731</v>
      </c>
      <c r="B28" s="24">
        <v>7.1107720822979568</v>
      </c>
      <c r="C28" s="38"/>
      <c r="D28" s="25" t="s">
        <v>141</v>
      </c>
      <c r="E28" s="25">
        <v>6</v>
      </c>
      <c r="F28" s="25">
        <v>6</v>
      </c>
      <c r="G28" s="25">
        <v>6</v>
      </c>
      <c r="H28" s="25">
        <v>0</v>
      </c>
      <c r="I28" s="25">
        <v>1.9</v>
      </c>
      <c r="J28" s="25">
        <v>2.1</v>
      </c>
      <c r="K28" s="25">
        <v>14.8</v>
      </c>
      <c r="L28" s="25">
        <v>26.3</v>
      </c>
      <c r="M28" s="25">
        <v>38.799999999999997</v>
      </c>
      <c r="N28" s="24">
        <v>0.55000000000009663</v>
      </c>
      <c r="O28" s="25">
        <v>3</v>
      </c>
      <c r="P28" s="25">
        <v>5</v>
      </c>
      <c r="Q28" s="25">
        <v>8</v>
      </c>
      <c r="R28" s="52"/>
    </row>
    <row r="29" spans="1:18" x14ac:dyDescent="0.25">
      <c r="A29" s="24">
        <v>33.968562133633576</v>
      </c>
      <c r="B29" s="24">
        <v>7.090425362037494</v>
      </c>
      <c r="C29" s="38"/>
      <c r="D29" s="25" t="s">
        <v>141</v>
      </c>
      <c r="E29" s="25">
        <v>6</v>
      </c>
      <c r="F29" s="25">
        <v>6</v>
      </c>
      <c r="G29" s="25">
        <v>6</v>
      </c>
      <c r="H29" s="25">
        <v>0</v>
      </c>
      <c r="I29" s="25">
        <v>1.9</v>
      </c>
      <c r="J29" s="25">
        <v>2.1</v>
      </c>
      <c r="K29" s="25">
        <v>14.8</v>
      </c>
      <c r="L29" s="25">
        <v>26.3</v>
      </c>
      <c r="M29" s="25">
        <v>38.799999999999997</v>
      </c>
      <c r="N29" s="24">
        <v>0.56000000000009464</v>
      </c>
      <c r="O29" s="25">
        <v>3</v>
      </c>
      <c r="P29" s="25">
        <v>5</v>
      </c>
      <c r="Q29" s="25">
        <v>8</v>
      </c>
      <c r="R29" s="52"/>
    </row>
    <row r="30" spans="1:18" x14ac:dyDescent="0.25">
      <c r="A30" s="24">
        <v>22.465725210580629</v>
      </c>
      <c r="B30" s="24">
        <v>7.0391035564726332</v>
      </c>
      <c r="C30" s="38"/>
      <c r="D30" s="25" t="s">
        <v>141</v>
      </c>
      <c r="E30" s="25">
        <v>6</v>
      </c>
      <c r="F30" s="25">
        <v>6</v>
      </c>
      <c r="G30" s="25">
        <v>6</v>
      </c>
      <c r="H30" s="25">
        <v>0</v>
      </c>
      <c r="I30" s="25">
        <v>1.9</v>
      </c>
      <c r="J30" s="25">
        <v>2.1</v>
      </c>
      <c r="K30" s="25">
        <v>14.8</v>
      </c>
      <c r="L30" s="25">
        <v>26.3</v>
      </c>
      <c r="M30" s="25">
        <v>38.799999999999997</v>
      </c>
      <c r="N30" s="24">
        <v>0.57000000000009976</v>
      </c>
      <c r="O30" s="25">
        <v>3</v>
      </c>
      <c r="P30" s="25">
        <v>5</v>
      </c>
      <c r="Q30" s="25">
        <v>8</v>
      </c>
      <c r="R30" s="52"/>
    </row>
    <row r="31" spans="1:18" x14ac:dyDescent="0.25">
      <c r="A31" s="24">
        <v>28.120520177723613</v>
      </c>
      <c r="B31" s="24">
        <v>6.882324670186839</v>
      </c>
      <c r="C31" s="38"/>
      <c r="D31" s="25" t="s">
        <v>141</v>
      </c>
      <c r="E31" s="25">
        <v>6</v>
      </c>
      <c r="F31" s="25">
        <v>6</v>
      </c>
      <c r="G31" s="25">
        <v>6</v>
      </c>
      <c r="H31" s="25">
        <v>0</v>
      </c>
      <c r="I31" s="25">
        <v>1.9</v>
      </c>
      <c r="J31" s="25">
        <v>2.1</v>
      </c>
      <c r="K31" s="25">
        <v>14.8</v>
      </c>
      <c r="L31" s="25">
        <v>26.3</v>
      </c>
      <c r="M31" s="25">
        <v>38.799999999999997</v>
      </c>
      <c r="N31" s="24">
        <v>0.58000000000009777</v>
      </c>
      <c r="O31" s="25">
        <v>3</v>
      </c>
      <c r="P31" s="25">
        <v>5</v>
      </c>
      <c r="Q31" s="25">
        <v>8</v>
      </c>
      <c r="R31" s="52"/>
    </row>
    <row r="32" spans="1:18" x14ac:dyDescent="0.25">
      <c r="A32" s="24">
        <v>36.013069296474221</v>
      </c>
      <c r="B32" s="24">
        <v>6.8333009489999998</v>
      </c>
      <c r="C32" s="38"/>
      <c r="D32" s="25" t="s">
        <v>141</v>
      </c>
      <c r="E32" s="25">
        <v>6</v>
      </c>
      <c r="F32" s="25">
        <v>6</v>
      </c>
      <c r="G32" s="25">
        <v>6</v>
      </c>
      <c r="H32" s="25">
        <v>0</v>
      </c>
      <c r="I32" s="25">
        <v>1.9</v>
      </c>
      <c r="J32" s="25">
        <v>2.1</v>
      </c>
      <c r="K32" s="25">
        <v>14.8</v>
      </c>
      <c r="L32" s="25">
        <v>26.3</v>
      </c>
      <c r="M32" s="25">
        <v>38.799999999999997</v>
      </c>
      <c r="N32" s="24">
        <v>0.59000000000009578</v>
      </c>
      <c r="O32" s="25">
        <v>3</v>
      </c>
      <c r="P32" s="25">
        <v>5</v>
      </c>
      <c r="Q32" s="25">
        <v>8</v>
      </c>
      <c r="R32" s="52"/>
    </row>
    <row r="33" spans="1:18" x14ac:dyDescent="0.25">
      <c r="A33" s="24">
        <v>23.53378788355306</v>
      </c>
      <c r="B33" s="24">
        <v>6.754612093806017</v>
      </c>
      <c r="C33" s="38"/>
      <c r="D33" s="25" t="s">
        <v>141</v>
      </c>
      <c r="E33" s="25">
        <v>6</v>
      </c>
      <c r="F33" s="25">
        <v>6</v>
      </c>
      <c r="G33" s="25">
        <v>6</v>
      </c>
      <c r="H33" s="25">
        <v>0</v>
      </c>
      <c r="I33" s="25">
        <v>1.9</v>
      </c>
      <c r="J33" s="25">
        <v>2.1</v>
      </c>
      <c r="K33" s="25">
        <v>14.8</v>
      </c>
      <c r="L33" s="25">
        <v>26.3</v>
      </c>
      <c r="M33" s="25">
        <v>38.799999999999997</v>
      </c>
      <c r="N33" s="24">
        <v>0.60000000000009379</v>
      </c>
      <c r="O33" s="25">
        <v>3</v>
      </c>
      <c r="P33" s="25">
        <v>5</v>
      </c>
      <c r="Q33" s="25">
        <v>8</v>
      </c>
      <c r="R33" s="52"/>
    </row>
    <row r="34" spans="1:18" x14ac:dyDescent="0.25">
      <c r="A34" s="26">
        <v>24.813141647867283</v>
      </c>
      <c r="B34" s="26">
        <v>7.6269703263466955</v>
      </c>
      <c r="C34" s="38">
        <v>14</v>
      </c>
      <c r="D34" s="26" t="s">
        <v>145</v>
      </c>
      <c r="E34" s="27">
        <v>6</v>
      </c>
      <c r="F34" s="27">
        <v>6</v>
      </c>
      <c r="G34" s="27">
        <v>6</v>
      </c>
      <c r="H34" s="27">
        <v>0</v>
      </c>
      <c r="I34" s="27">
        <v>1.9</v>
      </c>
      <c r="J34" s="27">
        <v>2.1</v>
      </c>
      <c r="K34" s="27">
        <v>14.8</v>
      </c>
      <c r="L34" s="27">
        <v>26.3</v>
      </c>
      <c r="M34" s="27">
        <v>38.799999999999997</v>
      </c>
      <c r="N34" s="26">
        <v>0.45</v>
      </c>
      <c r="O34" s="26">
        <v>3</v>
      </c>
      <c r="P34" s="26">
        <v>4.5</v>
      </c>
      <c r="Q34" s="26">
        <v>5</v>
      </c>
      <c r="R34" s="52">
        <v>14</v>
      </c>
    </row>
    <row r="35" spans="1:18" x14ac:dyDescent="0.25">
      <c r="A35" s="26">
        <v>24.693598185511721</v>
      </c>
      <c r="B35" s="26">
        <v>7.6555016532800391</v>
      </c>
      <c r="C35" s="38"/>
      <c r="D35" s="26" t="s">
        <v>145</v>
      </c>
      <c r="E35" s="27">
        <v>6</v>
      </c>
      <c r="F35" s="27">
        <v>6</v>
      </c>
      <c r="G35" s="27">
        <v>6</v>
      </c>
      <c r="H35" s="27">
        <v>0</v>
      </c>
      <c r="I35" s="27">
        <v>1.9</v>
      </c>
      <c r="J35" s="27">
        <v>2.1</v>
      </c>
      <c r="K35" s="27">
        <v>14.8</v>
      </c>
      <c r="L35" s="27">
        <v>26.3</v>
      </c>
      <c r="M35" s="27">
        <v>38.799999999999997</v>
      </c>
      <c r="N35" s="26">
        <v>0.45</v>
      </c>
      <c r="O35" s="26">
        <v>3</v>
      </c>
      <c r="P35" s="26">
        <v>4.5</v>
      </c>
      <c r="Q35" s="26">
        <v>5.5</v>
      </c>
      <c r="R35" s="52"/>
    </row>
    <row r="36" spans="1:18" x14ac:dyDescent="0.25">
      <c r="A36" s="26">
        <v>23.658476373983444</v>
      </c>
      <c r="B36" s="26">
        <v>7.6844270694985832</v>
      </c>
      <c r="C36" s="38"/>
      <c r="D36" s="26" t="s">
        <v>145</v>
      </c>
      <c r="E36" s="27">
        <v>6</v>
      </c>
      <c r="F36" s="27">
        <v>6</v>
      </c>
      <c r="G36" s="27">
        <v>6</v>
      </c>
      <c r="H36" s="27">
        <v>0</v>
      </c>
      <c r="I36" s="27">
        <v>1.9</v>
      </c>
      <c r="J36" s="27">
        <v>2.1</v>
      </c>
      <c r="K36" s="27">
        <v>14.8</v>
      </c>
      <c r="L36" s="27">
        <v>26.3</v>
      </c>
      <c r="M36" s="27">
        <v>38.799999999999997</v>
      </c>
      <c r="N36" s="26">
        <v>0.45</v>
      </c>
      <c r="O36" s="26">
        <v>3</v>
      </c>
      <c r="P36" s="26">
        <v>4.5</v>
      </c>
      <c r="Q36" s="26">
        <v>6</v>
      </c>
      <c r="R36" s="52"/>
    </row>
    <row r="37" spans="1:18" x14ac:dyDescent="0.25">
      <c r="A37" s="26">
        <v>23.961229610598984</v>
      </c>
      <c r="B37" s="26">
        <v>7.7070672283847621</v>
      </c>
      <c r="C37" s="38"/>
      <c r="D37" s="26" t="s">
        <v>145</v>
      </c>
      <c r="E37" s="27">
        <v>6</v>
      </c>
      <c r="F37" s="27">
        <v>6</v>
      </c>
      <c r="G37" s="27">
        <v>6</v>
      </c>
      <c r="H37" s="27">
        <v>0</v>
      </c>
      <c r="I37" s="27">
        <v>1.9</v>
      </c>
      <c r="J37" s="27">
        <v>2.1</v>
      </c>
      <c r="K37" s="27">
        <v>14.8</v>
      </c>
      <c r="L37" s="27">
        <v>26.3</v>
      </c>
      <c r="M37" s="27">
        <v>38.799999999999997</v>
      </c>
      <c r="N37" s="26">
        <v>0.45</v>
      </c>
      <c r="O37" s="26">
        <v>3</v>
      </c>
      <c r="P37" s="26">
        <v>4.5</v>
      </c>
      <c r="Q37" s="26">
        <v>6.5</v>
      </c>
      <c r="R37" s="52"/>
    </row>
    <row r="38" spans="1:18" x14ac:dyDescent="0.25">
      <c r="A38" s="26">
        <v>24.142865556356917</v>
      </c>
      <c r="B38" s="26">
        <v>7.7513895321584174</v>
      </c>
      <c r="C38" s="38"/>
      <c r="D38" s="26" t="s">
        <v>145</v>
      </c>
      <c r="E38" s="27">
        <v>6</v>
      </c>
      <c r="F38" s="27">
        <v>6</v>
      </c>
      <c r="G38" s="27">
        <v>6</v>
      </c>
      <c r="H38" s="27">
        <v>0</v>
      </c>
      <c r="I38" s="27">
        <v>1.9</v>
      </c>
      <c r="J38" s="27">
        <v>2.1</v>
      </c>
      <c r="K38" s="27">
        <v>14.8</v>
      </c>
      <c r="L38" s="27">
        <v>26.3</v>
      </c>
      <c r="M38" s="27">
        <v>38.799999999999997</v>
      </c>
      <c r="N38" s="26">
        <v>0.45</v>
      </c>
      <c r="O38" s="26">
        <v>3</v>
      </c>
      <c r="P38" s="26">
        <v>4.5</v>
      </c>
      <c r="Q38" s="26">
        <v>7</v>
      </c>
      <c r="R38" s="52"/>
    </row>
    <row r="39" spans="1:18" x14ac:dyDescent="0.25">
      <c r="A39" s="26">
        <v>24.396098978275813</v>
      </c>
      <c r="B39" s="26">
        <v>7.78790449536534</v>
      </c>
      <c r="C39" s="38"/>
      <c r="D39" s="26" t="s">
        <v>145</v>
      </c>
      <c r="E39" s="27">
        <v>6</v>
      </c>
      <c r="F39" s="27">
        <v>6</v>
      </c>
      <c r="G39" s="27">
        <v>6</v>
      </c>
      <c r="H39" s="27">
        <v>0</v>
      </c>
      <c r="I39" s="27">
        <v>1.9</v>
      </c>
      <c r="J39" s="27">
        <v>2.1</v>
      </c>
      <c r="K39" s="27">
        <v>14.8</v>
      </c>
      <c r="L39" s="27">
        <v>26.3</v>
      </c>
      <c r="M39" s="27">
        <v>38.799999999999997</v>
      </c>
      <c r="N39" s="26">
        <v>0.45</v>
      </c>
      <c r="O39" s="26">
        <v>3</v>
      </c>
      <c r="P39" s="26">
        <v>4.5</v>
      </c>
      <c r="Q39" s="26">
        <v>7.5</v>
      </c>
      <c r="R39" s="52"/>
    </row>
    <row r="40" spans="1:18" x14ac:dyDescent="0.25">
      <c r="A40" s="26">
        <v>25.718322231892198</v>
      </c>
      <c r="B40" s="26">
        <v>7.8244812555508787</v>
      </c>
      <c r="C40" s="38"/>
      <c r="D40" s="26" t="s">
        <v>145</v>
      </c>
      <c r="E40" s="27">
        <v>6</v>
      </c>
      <c r="F40" s="27">
        <v>6</v>
      </c>
      <c r="G40" s="27">
        <v>6</v>
      </c>
      <c r="H40" s="27">
        <v>0</v>
      </c>
      <c r="I40" s="27">
        <v>1.9</v>
      </c>
      <c r="J40" s="27">
        <v>2.1</v>
      </c>
      <c r="K40" s="27">
        <v>14.8</v>
      </c>
      <c r="L40" s="27">
        <v>26.3</v>
      </c>
      <c r="M40" s="27">
        <v>38.799999999999997</v>
      </c>
      <c r="N40" s="26">
        <v>0.45</v>
      </c>
      <c r="O40" s="26">
        <v>3</v>
      </c>
      <c r="P40" s="26">
        <v>4.5</v>
      </c>
      <c r="Q40" s="26">
        <v>8</v>
      </c>
      <c r="R40" s="52"/>
    </row>
    <row r="41" spans="1:18" x14ac:dyDescent="0.25">
      <c r="A41" s="26">
        <v>24.384809474218976</v>
      </c>
      <c r="B41" s="26">
        <v>7.6682368891648682</v>
      </c>
      <c r="C41" s="38"/>
      <c r="D41" s="26" t="s">
        <v>145</v>
      </c>
      <c r="E41" s="27">
        <v>6</v>
      </c>
      <c r="F41" s="27">
        <v>6</v>
      </c>
      <c r="G41" s="27">
        <v>6</v>
      </c>
      <c r="H41" s="27">
        <v>0</v>
      </c>
      <c r="I41" s="27">
        <v>1.9</v>
      </c>
      <c r="J41" s="27">
        <v>2.1</v>
      </c>
      <c r="K41" s="27">
        <v>14.8</v>
      </c>
      <c r="L41" s="27">
        <v>26.3</v>
      </c>
      <c r="M41" s="27">
        <v>38.799999999999997</v>
      </c>
      <c r="N41" s="26">
        <v>0.45</v>
      </c>
      <c r="O41" s="26">
        <v>3</v>
      </c>
      <c r="P41" s="26">
        <v>5</v>
      </c>
      <c r="Q41" s="26">
        <v>5.5</v>
      </c>
      <c r="R41" s="52"/>
    </row>
    <row r="42" spans="1:18" x14ac:dyDescent="0.25">
      <c r="A42" s="26">
        <v>23.279173224958054</v>
      </c>
      <c r="B42" s="26">
        <v>7.7010605723414391</v>
      </c>
      <c r="C42" s="38"/>
      <c r="D42" s="26" t="s">
        <v>145</v>
      </c>
      <c r="E42" s="27">
        <v>6</v>
      </c>
      <c r="F42" s="27">
        <v>6</v>
      </c>
      <c r="G42" s="27">
        <v>6</v>
      </c>
      <c r="H42" s="27">
        <v>0</v>
      </c>
      <c r="I42" s="27">
        <v>1.9</v>
      </c>
      <c r="J42" s="27">
        <v>2.1</v>
      </c>
      <c r="K42" s="27">
        <v>14.8</v>
      </c>
      <c r="L42" s="27">
        <v>26.3</v>
      </c>
      <c r="M42" s="27">
        <v>38.799999999999997</v>
      </c>
      <c r="N42" s="26">
        <v>0.45</v>
      </c>
      <c r="O42" s="26">
        <v>3</v>
      </c>
      <c r="P42" s="26">
        <v>5</v>
      </c>
      <c r="Q42" s="26">
        <v>6</v>
      </c>
      <c r="R42" s="52"/>
    </row>
    <row r="43" spans="1:18" x14ac:dyDescent="0.25">
      <c r="A43" s="26">
        <v>23.584321129942818</v>
      </c>
      <c r="B43" s="26">
        <v>7.7231474273982919</v>
      </c>
      <c r="C43" s="38"/>
      <c r="D43" s="26" t="s">
        <v>145</v>
      </c>
      <c r="E43" s="27">
        <v>6</v>
      </c>
      <c r="F43" s="27">
        <v>6</v>
      </c>
      <c r="G43" s="27">
        <v>6</v>
      </c>
      <c r="H43" s="27">
        <v>0</v>
      </c>
      <c r="I43" s="27">
        <v>1.9</v>
      </c>
      <c r="J43" s="27">
        <v>2.1</v>
      </c>
      <c r="K43" s="27">
        <v>14.8</v>
      </c>
      <c r="L43" s="27">
        <v>26.3</v>
      </c>
      <c r="M43" s="27">
        <v>38.799999999999997</v>
      </c>
      <c r="N43" s="26">
        <v>0.45</v>
      </c>
      <c r="O43" s="26">
        <v>3</v>
      </c>
      <c r="P43" s="26">
        <v>5</v>
      </c>
      <c r="Q43" s="26">
        <v>6.5</v>
      </c>
      <c r="R43" s="52"/>
    </row>
    <row r="44" spans="1:18" x14ac:dyDescent="0.25">
      <c r="A44" s="26">
        <v>23.744453326964912</v>
      </c>
      <c r="B44" s="26">
        <v>7.7708212445222093</v>
      </c>
      <c r="C44" s="38"/>
      <c r="D44" s="26" t="s">
        <v>145</v>
      </c>
      <c r="E44" s="27">
        <v>6</v>
      </c>
      <c r="F44" s="27">
        <v>6</v>
      </c>
      <c r="G44" s="27">
        <v>6</v>
      </c>
      <c r="H44" s="27">
        <v>0</v>
      </c>
      <c r="I44" s="27">
        <v>1.9</v>
      </c>
      <c r="J44" s="27">
        <v>2.1</v>
      </c>
      <c r="K44" s="27">
        <v>14.8</v>
      </c>
      <c r="L44" s="27">
        <v>26.3</v>
      </c>
      <c r="M44" s="27">
        <v>38.799999999999997</v>
      </c>
      <c r="N44" s="26">
        <v>0.45</v>
      </c>
      <c r="O44" s="26">
        <v>3</v>
      </c>
      <c r="P44" s="26">
        <v>5</v>
      </c>
      <c r="Q44" s="26">
        <v>7</v>
      </c>
      <c r="R44" s="52"/>
    </row>
    <row r="45" spans="1:18" x14ac:dyDescent="0.25">
      <c r="A45" s="26">
        <v>24.017013384104914</v>
      </c>
      <c r="B45" s="26">
        <v>7.8053822521286618</v>
      </c>
      <c r="C45" s="38"/>
      <c r="D45" s="26" t="s">
        <v>145</v>
      </c>
      <c r="E45" s="27">
        <v>6</v>
      </c>
      <c r="F45" s="27">
        <v>6</v>
      </c>
      <c r="G45" s="27">
        <v>6</v>
      </c>
      <c r="H45" s="27">
        <v>0</v>
      </c>
      <c r="I45" s="27">
        <v>1.9</v>
      </c>
      <c r="J45" s="27">
        <v>2.1</v>
      </c>
      <c r="K45" s="27">
        <v>14.8</v>
      </c>
      <c r="L45" s="27">
        <v>26.3</v>
      </c>
      <c r="M45" s="27">
        <v>38.799999999999997</v>
      </c>
      <c r="N45" s="26">
        <v>0.45</v>
      </c>
      <c r="O45" s="26">
        <v>3</v>
      </c>
      <c r="P45" s="26">
        <v>5</v>
      </c>
      <c r="Q45" s="26">
        <v>7.5</v>
      </c>
      <c r="R45" s="52"/>
    </row>
    <row r="46" spans="1:18" x14ac:dyDescent="0.25">
      <c r="A46" s="26">
        <v>25.316141418788305</v>
      </c>
      <c r="B46" s="26">
        <v>7.8443311395513993</v>
      </c>
      <c r="C46" s="38"/>
      <c r="D46" s="26" t="s">
        <v>145</v>
      </c>
      <c r="E46" s="27">
        <v>6</v>
      </c>
      <c r="F46" s="27">
        <v>6</v>
      </c>
      <c r="G46" s="27">
        <v>6</v>
      </c>
      <c r="H46" s="27">
        <v>0</v>
      </c>
      <c r="I46" s="27">
        <v>1.9</v>
      </c>
      <c r="J46" s="27">
        <v>2.1</v>
      </c>
      <c r="K46" s="27">
        <v>14.8</v>
      </c>
      <c r="L46" s="27">
        <v>26.3</v>
      </c>
      <c r="M46" s="27">
        <v>38.799999999999997</v>
      </c>
      <c r="N46" s="26">
        <v>0.45</v>
      </c>
      <c r="O46" s="26">
        <v>3</v>
      </c>
      <c r="P46" s="26">
        <v>5</v>
      </c>
      <c r="Q46" s="26">
        <v>8</v>
      </c>
      <c r="R46" s="52"/>
    </row>
    <row r="47" spans="1:18" x14ac:dyDescent="0.25">
      <c r="A47" s="26">
        <v>26.165805621334577</v>
      </c>
      <c r="B47" s="26">
        <v>7.5392026632259821</v>
      </c>
      <c r="C47" s="38"/>
      <c r="D47" s="26" t="s">
        <v>145</v>
      </c>
      <c r="E47" s="27">
        <v>6</v>
      </c>
      <c r="F47" s="27">
        <v>6</v>
      </c>
      <c r="G47" s="27">
        <v>6</v>
      </c>
      <c r="H47" s="27">
        <v>0</v>
      </c>
      <c r="I47" s="27">
        <v>1.9</v>
      </c>
      <c r="J47" s="27">
        <v>2.1</v>
      </c>
      <c r="K47" s="27">
        <v>14.8</v>
      </c>
      <c r="L47" s="27">
        <v>26.3</v>
      </c>
      <c r="M47" s="27">
        <v>38.799999999999997</v>
      </c>
      <c r="N47" s="26">
        <v>0.45</v>
      </c>
      <c r="O47" s="26">
        <v>3</v>
      </c>
      <c r="P47" s="26">
        <v>3.5</v>
      </c>
      <c r="Q47" s="26">
        <v>4</v>
      </c>
      <c r="R47" s="52"/>
    </row>
    <row r="48" spans="1:18" x14ac:dyDescent="0.25">
      <c r="A48" s="26">
        <v>26.464945829688375</v>
      </c>
      <c r="B48" s="26">
        <v>7.5680937359499394</v>
      </c>
      <c r="C48" s="38"/>
      <c r="D48" s="26" t="s">
        <v>145</v>
      </c>
      <c r="E48" s="27">
        <v>6</v>
      </c>
      <c r="F48" s="27">
        <v>6</v>
      </c>
      <c r="G48" s="27">
        <v>6</v>
      </c>
      <c r="H48" s="27">
        <v>0</v>
      </c>
      <c r="I48" s="27">
        <v>1.9</v>
      </c>
      <c r="J48" s="27">
        <v>2.1</v>
      </c>
      <c r="K48" s="27">
        <v>14.8</v>
      </c>
      <c r="L48" s="27">
        <v>26.3</v>
      </c>
      <c r="M48" s="27">
        <v>38.799999999999997</v>
      </c>
      <c r="N48" s="26">
        <v>0.45</v>
      </c>
      <c r="O48" s="26">
        <v>3</v>
      </c>
      <c r="P48" s="26">
        <v>3.5</v>
      </c>
      <c r="Q48" s="26">
        <v>4.5</v>
      </c>
      <c r="R48" s="52"/>
    </row>
    <row r="49" spans="1:18" x14ac:dyDescent="0.25">
      <c r="A49" s="26">
        <v>26.2236252842889</v>
      </c>
      <c r="B49" s="26">
        <v>7.5922880589877924</v>
      </c>
      <c r="C49" s="38"/>
      <c r="D49" s="26" t="s">
        <v>145</v>
      </c>
      <c r="E49" s="27">
        <v>6</v>
      </c>
      <c r="F49" s="27">
        <v>6</v>
      </c>
      <c r="G49" s="27">
        <v>6</v>
      </c>
      <c r="H49" s="27">
        <v>0</v>
      </c>
      <c r="I49" s="27">
        <v>1.9</v>
      </c>
      <c r="J49" s="27">
        <v>2.1</v>
      </c>
      <c r="K49" s="27">
        <v>14.8</v>
      </c>
      <c r="L49" s="27">
        <v>26.3</v>
      </c>
      <c r="M49" s="27">
        <v>38.799999999999997</v>
      </c>
      <c r="N49" s="26">
        <v>0.45</v>
      </c>
      <c r="O49" s="26">
        <v>3</v>
      </c>
      <c r="P49" s="26">
        <v>3.5</v>
      </c>
      <c r="Q49" s="26">
        <v>5</v>
      </c>
      <c r="R49" s="52"/>
    </row>
    <row r="50" spans="1:18" x14ac:dyDescent="0.25">
      <c r="A50" s="26">
        <v>26.694971183942041</v>
      </c>
      <c r="B50" s="26">
        <v>7.6156575160790183</v>
      </c>
      <c r="C50" s="38"/>
      <c r="D50" s="26" t="s">
        <v>145</v>
      </c>
      <c r="E50" s="27">
        <v>6</v>
      </c>
      <c r="F50" s="27">
        <v>6</v>
      </c>
      <c r="G50" s="27">
        <v>6</v>
      </c>
      <c r="H50" s="27">
        <v>0</v>
      </c>
      <c r="I50" s="27">
        <v>1.9</v>
      </c>
      <c r="J50" s="27">
        <v>2.1</v>
      </c>
      <c r="K50" s="27">
        <v>14.8</v>
      </c>
      <c r="L50" s="27">
        <v>26.3</v>
      </c>
      <c r="M50" s="27">
        <v>38.799999999999997</v>
      </c>
      <c r="N50" s="26">
        <v>0.45</v>
      </c>
      <c r="O50" s="26">
        <v>3</v>
      </c>
      <c r="P50" s="26">
        <v>3.5</v>
      </c>
      <c r="Q50" s="26">
        <v>5.5</v>
      </c>
      <c r="R50" s="52"/>
    </row>
    <row r="51" spans="1:18" x14ac:dyDescent="0.25">
      <c r="A51" s="26">
        <v>26.296694820622513</v>
      </c>
      <c r="B51" s="26">
        <v>7.6368767465834635</v>
      </c>
      <c r="C51" s="38"/>
      <c r="D51" s="26" t="s">
        <v>145</v>
      </c>
      <c r="E51" s="27">
        <v>6</v>
      </c>
      <c r="F51" s="27">
        <v>6</v>
      </c>
      <c r="G51" s="27">
        <v>6</v>
      </c>
      <c r="H51" s="27">
        <v>0</v>
      </c>
      <c r="I51" s="27">
        <v>1.9</v>
      </c>
      <c r="J51" s="27">
        <v>2.1</v>
      </c>
      <c r="K51" s="27">
        <v>14.8</v>
      </c>
      <c r="L51" s="27">
        <v>26.3</v>
      </c>
      <c r="M51" s="27">
        <v>38.799999999999997</v>
      </c>
      <c r="N51" s="26">
        <v>0.45</v>
      </c>
      <c r="O51" s="26">
        <v>3</v>
      </c>
      <c r="P51" s="26">
        <v>3.5</v>
      </c>
      <c r="Q51" s="26">
        <v>6</v>
      </c>
      <c r="R51" s="52"/>
    </row>
    <row r="52" spans="1:18" x14ac:dyDescent="0.25">
      <c r="A52" s="26">
        <v>25.155073439092007</v>
      </c>
      <c r="B52" s="26">
        <v>7.663851939374255</v>
      </c>
      <c r="C52" s="38"/>
      <c r="D52" s="26" t="s">
        <v>145</v>
      </c>
      <c r="E52" s="27">
        <v>6</v>
      </c>
      <c r="F52" s="27">
        <v>6</v>
      </c>
      <c r="G52" s="27">
        <v>6</v>
      </c>
      <c r="H52" s="27">
        <v>0</v>
      </c>
      <c r="I52" s="27">
        <v>1.9</v>
      </c>
      <c r="J52" s="27">
        <v>2.1</v>
      </c>
      <c r="K52" s="27">
        <v>14.8</v>
      </c>
      <c r="L52" s="27">
        <v>26.3</v>
      </c>
      <c r="M52" s="27">
        <v>38.799999999999997</v>
      </c>
      <c r="N52" s="26">
        <v>0.45</v>
      </c>
      <c r="O52" s="26">
        <v>3</v>
      </c>
      <c r="P52" s="26">
        <v>3.5</v>
      </c>
      <c r="Q52" s="26">
        <v>6.5</v>
      </c>
      <c r="R52" s="52"/>
    </row>
    <row r="53" spans="1:18" x14ac:dyDescent="0.25">
      <c r="A53" s="26">
        <v>25.332475919292442</v>
      </c>
      <c r="B53" s="26">
        <v>7.7064959147760215</v>
      </c>
      <c r="C53" s="38"/>
      <c r="D53" s="26" t="s">
        <v>145</v>
      </c>
      <c r="E53" s="27">
        <v>6</v>
      </c>
      <c r="F53" s="27">
        <v>6</v>
      </c>
      <c r="G53" s="27">
        <v>6</v>
      </c>
      <c r="H53" s="27">
        <v>0</v>
      </c>
      <c r="I53" s="27">
        <v>1.9</v>
      </c>
      <c r="J53" s="27">
        <v>2.1</v>
      </c>
      <c r="K53" s="27">
        <v>14.8</v>
      </c>
      <c r="L53" s="27">
        <v>26.3</v>
      </c>
      <c r="M53" s="27">
        <v>38.799999999999997</v>
      </c>
      <c r="N53" s="26">
        <v>0.45</v>
      </c>
      <c r="O53" s="26">
        <v>3</v>
      </c>
      <c r="P53" s="26">
        <v>3.5</v>
      </c>
      <c r="Q53" s="26">
        <v>7</v>
      </c>
      <c r="R53" s="52"/>
    </row>
    <row r="54" spans="1:18" x14ac:dyDescent="0.25">
      <c r="A54" s="26">
        <v>25.572624440745841</v>
      </c>
      <c r="B54" s="26">
        <v>7.7431340461219751</v>
      </c>
      <c r="C54" s="38"/>
      <c r="D54" s="26" t="s">
        <v>145</v>
      </c>
      <c r="E54" s="27">
        <v>6</v>
      </c>
      <c r="F54" s="27">
        <v>6</v>
      </c>
      <c r="G54" s="27">
        <v>6</v>
      </c>
      <c r="H54" s="27">
        <v>0</v>
      </c>
      <c r="I54" s="27">
        <v>1.9</v>
      </c>
      <c r="J54" s="27">
        <v>2.1</v>
      </c>
      <c r="K54" s="27">
        <v>14.8</v>
      </c>
      <c r="L54" s="27">
        <v>26.3</v>
      </c>
      <c r="M54" s="27">
        <v>38.799999999999997</v>
      </c>
      <c r="N54" s="26">
        <v>0.45</v>
      </c>
      <c r="O54" s="26">
        <v>3</v>
      </c>
      <c r="P54" s="26">
        <v>3.5</v>
      </c>
      <c r="Q54" s="26">
        <v>7.5</v>
      </c>
      <c r="R54" s="52"/>
    </row>
    <row r="55" spans="1:18" x14ac:dyDescent="0.25">
      <c r="A55" s="26">
        <v>26.890382307699429</v>
      </c>
      <c r="B55" s="26">
        <v>7.7809180120266417</v>
      </c>
      <c r="C55" s="38"/>
      <c r="D55" s="26" t="s">
        <v>145</v>
      </c>
      <c r="E55" s="27">
        <v>6</v>
      </c>
      <c r="F55" s="27">
        <v>6</v>
      </c>
      <c r="G55" s="27">
        <v>6</v>
      </c>
      <c r="H55" s="27">
        <v>0</v>
      </c>
      <c r="I55" s="27">
        <v>1.9</v>
      </c>
      <c r="J55" s="27">
        <v>2.1</v>
      </c>
      <c r="K55" s="27">
        <v>14.8</v>
      </c>
      <c r="L55" s="27">
        <v>26.3</v>
      </c>
      <c r="M55" s="27">
        <v>38.799999999999997</v>
      </c>
      <c r="N55" s="26">
        <v>0.45</v>
      </c>
      <c r="O55" s="26">
        <v>3</v>
      </c>
      <c r="P55" s="26">
        <v>3.5</v>
      </c>
      <c r="Q55" s="26">
        <v>8</v>
      </c>
      <c r="R55" s="52"/>
    </row>
    <row r="56" spans="1:18" x14ac:dyDescent="0.25">
      <c r="A56" s="26">
        <v>26.244118068266399</v>
      </c>
      <c r="B56" s="26">
        <v>7.6184843902825188</v>
      </c>
      <c r="C56" s="38"/>
      <c r="D56" s="26" t="s">
        <v>145</v>
      </c>
      <c r="E56" s="27">
        <v>6</v>
      </c>
      <c r="F56" s="27">
        <v>6</v>
      </c>
      <c r="G56" s="27">
        <v>6</v>
      </c>
      <c r="H56" s="27">
        <v>0</v>
      </c>
      <c r="I56" s="27">
        <v>1.9</v>
      </c>
      <c r="J56" s="27">
        <v>2.1</v>
      </c>
      <c r="K56" s="27">
        <v>14.8</v>
      </c>
      <c r="L56" s="27">
        <v>26.3</v>
      </c>
      <c r="M56" s="27">
        <v>38.799999999999997</v>
      </c>
      <c r="N56" s="26">
        <v>0.45</v>
      </c>
      <c r="O56" s="26">
        <v>3</v>
      </c>
      <c r="P56" s="26">
        <v>4</v>
      </c>
      <c r="Q56" s="26">
        <v>5</v>
      </c>
      <c r="R56" s="52"/>
    </row>
    <row r="57" spans="1:18" x14ac:dyDescent="0.25">
      <c r="A57" s="26">
        <v>26.121090853649537</v>
      </c>
      <c r="B57" s="26">
        <v>7.635196070265537</v>
      </c>
      <c r="C57" s="38"/>
      <c r="D57" s="26" t="s">
        <v>145</v>
      </c>
      <c r="E57" s="27">
        <v>6</v>
      </c>
      <c r="F57" s="27">
        <v>6</v>
      </c>
      <c r="G57" s="27">
        <v>6</v>
      </c>
      <c r="H57" s="27">
        <v>0</v>
      </c>
      <c r="I57" s="27">
        <v>1.9</v>
      </c>
      <c r="J57" s="27">
        <v>2.1</v>
      </c>
      <c r="K57" s="27">
        <v>14.8</v>
      </c>
      <c r="L57" s="27">
        <v>26.3</v>
      </c>
      <c r="M57" s="27">
        <v>38.799999999999997</v>
      </c>
      <c r="N57" s="26">
        <v>0.45</v>
      </c>
      <c r="O57" s="26">
        <v>3</v>
      </c>
      <c r="P57" s="26">
        <v>4</v>
      </c>
      <c r="Q57" s="26">
        <v>5.5</v>
      </c>
      <c r="R57" s="52"/>
    </row>
    <row r="58" spans="1:18" x14ac:dyDescent="0.25">
      <c r="A58" s="26">
        <v>25.705519048062719</v>
      </c>
      <c r="B58" s="26">
        <v>7.6578747525002218</v>
      </c>
      <c r="C58" s="38"/>
      <c r="D58" s="26" t="s">
        <v>145</v>
      </c>
      <c r="E58" s="27">
        <v>6</v>
      </c>
      <c r="F58" s="27">
        <v>6</v>
      </c>
      <c r="G58" s="27">
        <v>6</v>
      </c>
      <c r="H58" s="27">
        <v>0</v>
      </c>
      <c r="I58" s="27">
        <v>1.9</v>
      </c>
      <c r="J58" s="27">
        <v>2.1</v>
      </c>
      <c r="K58" s="27">
        <v>14.8</v>
      </c>
      <c r="L58" s="27">
        <v>26.3</v>
      </c>
      <c r="M58" s="27">
        <v>38.799999999999997</v>
      </c>
      <c r="N58" s="26">
        <v>0.45</v>
      </c>
      <c r="O58" s="26">
        <v>3</v>
      </c>
      <c r="P58" s="26">
        <v>4</v>
      </c>
      <c r="Q58" s="26">
        <v>6</v>
      </c>
      <c r="R58" s="52"/>
    </row>
    <row r="59" spans="1:18" x14ac:dyDescent="0.25">
      <c r="A59" s="26">
        <v>24.709502655651477</v>
      </c>
      <c r="B59" s="26">
        <v>7.6830399476080338</v>
      </c>
      <c r="C59" s="38"/>
      <c r="D59" s="26" t="s">
        <v>145</v>
      </c>
      <c r="E59" s="27">
        <v>6</v>
      </c>
      <c r="F59" s="27">
        <v>6</v>
      </c>
      <c r="G59" s="27">
        <v>6</v>
      </c>
      <c r="H59" s="27">
        <v>0</v>
      </c>
      <c r="I59" s="27">
        <v>1.9</v>
      </c>
      <c r="J59" s="27">
        <v>2.1</v>
      </c>
      <c r="K59" s="27">
        <v>14.8</v>
      </c>
      <c r="L59" s="27">
        <v>26.3</v>
      </c>
      <c r="M59" s="27">
        <v>38.799999999999997</v>
      </c>
      <c r="N59" s="26">
        <v>0.45</v>
      </c>
      <c r="O59" s="26">
        <v>3</v>
      </c>
      <c r="P59" s="26">
        <v>4</v>
      </c>
      <c r="Q59" s="26">
        <v>6.5</v>
      </c>
      <c r="R59" s="52"/>
    </row>
    <row r="60" spans="1:18" x14ac:dyDescent="0.25">
      <c r="A60" s="26">
        <v>24.909819762314065</v>
      </c>
      <c r="B60" s="26">
        <v>7.7260877234974954</v>
      </c>
      <c r="C60" s="38"/>
      <c r="D60" s="26" t="s">
        <v>145</v>
      </c>
      <c r="E60" s="27">
        <v>6</v>
      </c>
      <c r="F60" s="27">
        <v>6</v>
      </c>
      <c r="G60" s="27">
        <v>6</v>
      </c>
      <c r="H60" s="27">
        <v>0</v>
      </c>
      <c r="I60" s="27">
        <v>1.9</v>
      </c>
      <c r="J60" s="27">
        <v>2.1</v>
      </c>
      <c r="K60" s="27">
        <v>14.8</v>
      </c>
      <c r="L60" s="27">
        <v>26.3</v>
      </c>
      <c r="M60" s="27">
        <v>38.799999999999997</v>
      </c>
      <c r="N60" s="26">
        <v>0.45</v>
      </c>
      <c r="O60" s="26">
        <v>3</v>
      </c>
      <c r="P60" s="26">
        <v>4</v>
      </c>
      <c r="Q60" s="26">
        <v>7</v>
      </c>
      <c r="R60" s="52"/>
    </row>
    <row r="61" spans="1:18" x14ac:dyDescent="0.25">
      <c r="A61" s="26">
        <v>25.127777830954241</v>
      </c>
      <c r="B61" s="26">
        <v>7.7660764350150391</v>
      </c>
      <c r="C61" s="38"/>
      <c r="D61" s="26" t="s">
        <v>145</v>
      </c>
      <c r="E61" s="27">
        <v>6</v>
      </c>
      <c r="F61" s="27">
        <v>6</v>
      </c>
      <c r="G61" s="27">
        <v>6</v>
      </c>
      <c r="H61" s="27">
        <v>0</v>
      </c>
      <c r="I61" s="27">
        <v>1.9</v>
      </c>
      <c r="J61" s="27">
        <v>2.1</v>
      </c>
      <c r="K61" s="27">
        <v>14.8</v>
      </c>
      <c r="L61" s="27">
        <v>26.3</v>
      </c>
      <c r="M61" s="27">
        <v>38.799999999999997</v>
      </c>
      <c r="N61" s="26">
        <v>0.45</v>
      </c>
      <c r="O61" s="26">
        <v>3</v>
      </c>
      <c r="P61" s="26">
        <v>4</v>
      </c>
      <c r="Q61" s="26">
        <v>7.5</v>
      </c>
      <c r="R61" s="52"/>
    </row>
    <row r="62" spans="1:18" x14ac:dyDescent="0.25">
      <c r="A62" s="26">
        <v>26.461431505131074</v>
      </c>
      <c r="B62" s="26">
        <v>7.8014107559785817</v>
      </c>
      <c r="C62" s="38"/>
      <c r="D62" s="26" t="s">
        <v>145</v>
      </c>
      <c r="E62" s="27">
        <v>6</v>
      </c>
      <c r="F62" s="27">
        <v>6</v>
      </c>
      <c r="G62" s="27">
        <v>6</v>
      </c>
      <c r="H62" s="27">
        <v>0</v>
      </c>
      <c r="I62" s="27">
        <v>1.9</v>
      </c>
      <c r="J62" s="27">
        <v>2.1</v>
      </c>
      <c r="K62" s="27">
        <v>14.8</v>
      </c>
      <c r="L62" s="27">
        <v>26.3</v>
      </c>
      <c r="M62" s="27">
        <v>38.799999999999997</v>
      </c>
      <c r="N62" s="26">
        <v>0.45</v>
      </c>
      <c r="O62" s="26">
        <v>3</v>
      </c>
      <c r="P62" s="26">
        <v>4</v>
      </c>
      <c r="Q62" s="26">
        <v>8</v>
      </c>
      <c r="R62" s="52"/>
    </row>
    <row r="63" spans="1:18" x14ac:dyDescent="0.25">
      <c r="A63" s="28">
        <v>21.686517797172094</v>
      </c>
      <c r="B63" s="28">
        <v>8.6803637113580923</v>
      </c>
      <c r="C63" s="38">
        <v>15</v>
      </c>
      <c r="D63" s="28" t="s">
        <v>146</v>
      </c>
      <c r="E63" s="28">
        <v>3</v>
      </c>
      <c r="F63" s="28">
        <v>3</v>
      </c>
      <c r="G63" s="28">
        <v>3</v>
      </c>
      <c r="H63" s="29">
        <v>0</v>
      </c>
      <c r="I63" s="29">
        <v>1.9</v>
      </c>
      <c r="J63" s="29">
        <v>2.1</v>
      </c>
      <c r="K63" s="29">
        <v>14.8</v>
      </c>
      <c r="L63" s="29">
        <v>26.3</v>
      </c>
      <c r="M63" s="29">
        <v>38.799999999999997</v>
      </c>
      <c r="N63" s="28">
        <v>0.45</v>
      </c>
      <c r="O63" s="28">
        <v>3</v>
      </c>
      <c r="P63" s="28">
        <v>5</v>
      </c>
      <c r="Q63" s="28">
        <v>8</v>
      </c>
      <c r="R63" s="52">
        <v>15</v>
      </c>
    </row>
    <row r="64" spans="1:18" x14ac:dyDescent="0.25">
      <c r="A64" s="28">
        <v>22.345007787598796</v>
      </c>
      <c r="B64" s="28">
        <v>8.7673596460629479</v>
      </c>
      <c r="C64" s="38"/>
      <c r="D64" s="28" t="s">
        <v>146</v>
      </c>
      <c r="E64" s="28">
        <v>3</v>
      </c>
      <c r="F64" s="28">
        <v>3</v>
      </c>
      <c r="G64" s="28">
        <v>4</v>
      </c>
      <c r="H64" s="29">
        <v>0</v>
      </c>
      <c r="I64" s="29">
        <v>1.9</v>
      </c>
      <c r="J64" s="29">
        <v>2.1</v>
      </c>
      <c r="K64" s="29">
        <v>14.8</v>
      </c>
      <c r="L64" s="29">
        <v>26.3</v>
      </c>
      <c r="M64" s="29">
        <v>38.799999999999997</v>
      </c>
      <c r="N64" s="28">
        <v>0.45</v>
      </c>
      <c r="O64" s="28">
        <v>3</v>
      </c>
      <c r="P64" s="28">
        <v>5</v>
      </c>
      <c r="Q64" s="28">
        <v>8</v>
      </c>
      <c r="R64" s="52"/>
    </row>
    <row r="65" spans="1:18" x14ac:dyDescent="0.25">
      <c r="A65" s="28">
        <v>22.972160240401863</v>
      </c>
      <c r="B65" s="28">
        <v>8.7979305587341869</v>
      </c>
      <c r="C65" s="38"/>
      <c r="D65" s="28" t="s">
        <v>146</v>
      </c>
      <c r="E65" s="28">
        <v>3</v>
      </c>
      <c r="F65" s="28">
        <v>3</v>
      </c>
      <c r="G65" s="28">
        <v>5</v>
      </c>
      <c r="H65" s="29">
        <v>0</v>
      </c>
      <c r="I65" s="29">
        <v>1.9</v>
      </c>
      <c r="J65" s="29">
        <v>2.1</v>
      </c>
      <c r="K65" s="29">
        <v>14.8</v>
      </c>
      <c r="L65" s="29">
        <v>26.3</v>
      </c>
      <c r="M65" s="29">
        <v>38.799999999999997</v>
      </c>
      <c r="N65" s="28">
        <v>0.45</v>
      </c>
      <c r="O65" s="28">
        <v>3</v>
      </c>
      <c r="P65" s="28">
        <v>5</v>
      </c>
      <c r="Q65" s="28">
        <v>8</v>
      </c>
      <c r="R65" s="52"/>
    </row>
    <row r="66" spans="1:18" x14ac:dyDescent="0.25">
      <c r="A66" s="28">
        <v>24.204192687854711</v>
      </c>
      <c r="B66" s="28">
        <v>8.7362697415678134</v>
      </c>
      <c r="C66" s="38"/>
      <c r="D66" s="28" t="s">
        <v>146</v>
      </c>
      <c r="E66" s="28">
        <v>3</v>
      </c>
      <c r="F66" s="28">
        <v>3</v>
      </c>
      <c r="G66" s="28">
        <v>6</v>
      </c>
      <c r="H66" s="29">
        <v>0</v>
      </c>
      <c r="I66" s="29">
        <v>1.9</v>
      </c>
      <c r="J66" s="29">
        <v>2.1</v>
      </c>
      <c r="K66" s="29">
        <v>14.8</v>
      </c>
      <c r="L66" s="29">
        <v>26.3</v>
      </c>
      <c r="M66" s="29">
        <v>38.799999999999997</v>
      </c>
      <c r="N66" s="28">
        <v>0.45</v>
      </c>
      <c r="O66" s="28">
        <v>3</v>
      </c>
      <c r="P66" s="28">
        <v>5</v>
      </c>
      <c r="Q66" s="28">
        <v>8</v>
      </c>
      <c r="R66" s="52"/>
    </row>
    <row r="67" spans="1:18" x14ac:dyDescent="0.25">
      <c r="A67" s="28">
        <v>20.763492928404887</v>
      </c>
      <c r="B67" s="28">
        <v>8.7821573910430892</v>
      </c>
      <c r="C67" s="38"/>
      <c r="D67" s="28" t="s">
        <v>146</v>
      </c>
      <c r="E67" s="28">
        <v>3</v>
      </c>
      <c r="F67" s="28">
        <v>4</v>
      </c>
      <c r="G67" s="28">
        <v>4</v>
      </c>
      <c r="H67" s="29">
        <v>0</v>
      </c>
      <c r="I67" s="29">
        <v>1.9</v>
      </c>
      <c r="J67" s="29">
        <v>2.1</v>
      </c>
      <c r="K67" s="29">
        <v>14.8</v>
      </c>
      <c r="L67" s="29">
        <v>26.3</v>
      </c>
      <c r="M67" s="29">
        <v>38.799999999999997</v>
      </c>
      <c r="N67" s="28">
        <v>0.45</v>
      </c>
      <c r="O67" s="28">
        <v>3</v>
      </c>
      <c r="P67" s="28">
        <v>5</v>
      </c>
      <c r="Q67" s="28">
        <v>8</v>
      </c>
      <c r="R67" s="52"/>
    </row>
    <row r="68" spans="1:18" x14ac:dyDescent="0.25">
      <c r="A68" s="28">
        <v>22.072040259106458</v>
      </c>
      <c r="B68" s="28">
        <v>8.7547689593495157</v>
      </c>
      <c r="C68" s="38"/>
      <c r="D68" s="28" t="s">
        <v>146</v>
      </c>
      <c r="E68" s="28">
        <v>3</v>
      </c>
      <c r="F68" s="28">
        <v>4</v>
      </c>
      <c r="G68" s="28">
        <v>5</v>
      </c>
      <c r="H68" s="29">
        <v>0</v>
      </c>
      <c r="I68" s="29">
        <v>1.9</v>
      </c>
      <c r="J68" s="29">
        <v>2.1</v>
      </c>
      <c r="K68" s="29">
        <v>14.8</v>
      </c>
      <c r="L68" s="29">
        <v>26.3</v>
      </c>
      <c r="M68" s="29">
        <v>38.799999999999997</v>
      </c>
      <c r="N68" s="28">
        <v>0.45</v>
      </c>
      <c r="O68" s="28">
        <v>3</v>
      </c>
      <c r="P68" s="28">
        <v>5</v>
      </c>
      <c r="Q68" s="28">
        <v>8</v>
      </c>
      <c r="R68" s="52"/>
    </row>
    <row r="69" spans="1:18" x14ac:dyDescent="0.25">
      <c r="A69" s="28">
        <v>23.863381149674613</v>
      </c>
      <c r="B69" s="28">
        <v>8.6375496134601839</v>
      </c>
      <c r="C69" s="38"/>
      <c r="D69" s="28" t="s">
        <v>146</v>
      </c>
      <c r="E69" s="28">
        <v>3</v>
      </c>
      <c r="F69" s="28">
        <v>4</v>
      </c>
      <c r="G69" s="28">
        <v>6</v>
      </c>
      <c r="H69" s="29">
        <v>0</v>
      </c>
      <c r="I69" s="29">
        <v>1.9</v>
      </c>
      <c r="J69" s="29">
        <v>2.1</v>
      </c>
      <c r="K69" s="29">
        <v>14.8</v>
      </c>
      <c r="L69" s="29">
        <v>26.3</v>
      </c>
      <c r="M69" s="29">
        <v>38.799999999999997</v>
      </c>
      <c r="N69" s="28">
        <v>0.45</v>
      </c>
      <c r="O69" s="28">
        <v>3</v>
      </c>
      <c r="P69" s="28">
        <v>5</v>
      </c>
      <c r="Q69" s="28">
        <v>8</v>
      </c>
      <c r="R69" s="52"/>
    </row>
    <row r="70" spans="1:18" x14ac:dyDescent="0.25">
      <c r="A70" s="28">
        <v>21.502814653107386</v>
      </c>
      <c r="B70" s="28">
        <v>8.6558792105210234</v>
      </c>
      <c r="C70" s="38"/>
      <c r="D70" s="28" t="s">
        <v>146</v>
      </c>
      <c r="E70" s="28">
        <v>3</v>
      </c>
      <c r="F70" s="28">
        <v>5</v>
      </c>
      <c r="G70" s="28">
        <v>5</v>
      </c>
      <c r="H70" s="29">
        <v>0</v>
      </c>
      <c r="I70" s="29">
        <v>1.9</v>
      </c>
      <c r="J70" s="29">
        <v>2.1</v>
      </c>
      <c r="K70" s="29">
        <v>14.8</v>
      </c>
      <c r="L70" s="29">
        <v>26.3</v>
      </c>
      <c r="M70" s="29">
        <v>38.799999999999997</v>
      </c>
      <c r="N70" s="28">
        <v>0.45</v>
      </c>
      <c r="O70" s="28">
        <v>3</v>
      </c>
      <c r="P70" s="28">
        <v>5</v>
      </c>
      <c r="Q70" s="28">
        <v>8</v>
      </c>
      <c r="R70" s="52"/>
    </row>
    <row r="71" spans="1:18" x14ac:dyDescent="0.25">
      <c r="A71" s="28">
        <v>23.547539494979201</v>
      </c>
      <c r="B71" s="28">
        <v>8.4732103308062143</v>
      </c>
      <c r="C71" s="38"/>
      <c r="D71" s="28" t="s">
        <v>146</v>
      </c>
      <c r="E71" s="28">
        <v>3</v>
      </c>
      <c r="F71" s="28">
        <v>5</v>
      </c>
      <c r="G71" s="28">
        <v>6</v>
      </c>
      <c r="H71" s="29">
        <v>0</v>
      </c>
      <c r="I71" s="29">
        <v>1.9</v>
      </c>
      <c r="J71" s="29">
        <v>2.1</v>
      </c>
      <c r="K71" s="29">
        <v>14.8</v>
      </c>
      <c r="L71" s="29">
        <v>26.3</v>
      </c>
      <c r="M71" s="29">
        <v>38.799999999999997</v>
      </c>
      <c r="N71" s="28">
        <v>0.45</v>
      </c>
      <c r="O71" s="28">
        <v>3</v>
      </c>
      <c r="P71" s="28">
        <v>5</v>
      </c>
      <c r="Q71" s="28">
        <v>8</v>
      </c>
      <c r="R71" s="52"/>
    </row>
    <row r="72" spans="1:18" x14ac:dyDescent="0.25">
      <c r="A72" s="28">
        <v>23.932664541951514</v>
      </c>
      <c r="B72" s="28">
        <v>8.2373165074016743</v>
      </c>
      <c r="C72" s="38"/>
      <c r="D72" s="28" t="s">
        <v>146</v>
      </c>
      <c r="E72" s="28">
        <v>3</v>
      </c>
      <c r="F72" s="28">
        <v>6</v>
      </c>
      <c r="G72" s="28">
        <v>6</v>
      </c>
      <c r="H72" s="29">
        <v>0</v>
      </c>
      <c r="I72" s="29">
        <v>1.9</v>
      </c>
      <c r="J72" s="29">
        <v>2.1</v>
      </c>
      <c r="K72" s="29">
        <v>14.8</v>
      </c>
      <c r="L72" s="29">
        <v>26.3</v>
      </c>
      <c r="M72" s="29">
        <v>38.799999999999997</v>
      </c>
      <c r="N72" s="28">
        <v>0.45</v>
      </c>
      <c r="O72" s="28">
        <v>3</v>
      </c>
      <c r="P72" s="28">
        <v>5</v>
      </c>
      <c r="Q72" s="28">
        <v>8</v>
      </c>
      <c r="R72" s="52"/>
    </row>
    <row r="73" spans="1:18" x14ac:dyDescent="0.25">
      <c r="A73" s="28">
        <v>20.572550220500503</v>
      </c>
      <c r="B73" s="28">
        <v>8.791618188019747</v>
      </c>
      <c r="C73" s="38"/>
      <c r="D73" s="28" t="s">
        <v>146</v>
      </c>
      <c r="E73" s="28">
        <v>4</v>
      </c>
      <c r="F73" s="28">
        <v>4</v>
      </c>
      <c r="G73" s="28">
        <v>4</v>
      </c>
      <c r="H73" s="29">
        <v>0</v>
      </c>
      <c r="I73" s="29">
        <v>1.9</v>
      </c>
      <c r="J73" s="29">
        <v>2.1</v>
      </c>
      <c r="K73" s="29">
        <v>14.8</v>
      </c>
      <c r="L73" s="29">
        <v>26.3</v>
      </c>
      <c r="M73" s="29">
        <v>38.799999999999997</v>
      </c>
      <c r="N73" s="28">
        <v>0.45</v>
      </c>
      <c r="O73" s="28">
        <v>3</v>
      </c>
      <c r="P73" s="28">
        <v>5</v>
      </c>
      <c r="Q73" s="28">
        <v>8</v>
      </c>
      <c r="R73" s="52"/>
    </row>
    <row r="74" spans="1:18" x14ac:dyDescent="0.25">
      <c r="A74" s="28">
        <v>22.102730212561532</v>
      </c>
      <c r="B74" s="28">
        <v>8.7627648410230456</v>
      </c>
      <c r="C74" s="38"/>
      <c r="D74" s="28" t="s">
        <v>146</v>
      </c>
      <c r="E74" s="28">
        <v>4</v>
      </c>
      <c r="F74" s="28">
        <v>4</v>
      </c>
      <c r="G74" s="28">
        <v>5</v>
      </c>
      <c r="H74" s="29">
        <v>0</v>
      </c>
      <c r="I74" s="29">
        <v>1.9</v>
      </c>
      <c r="J74" s="29">
        <v>2.1</v>
      </c>
      <c r="K74" s="29">
        <v>14.8</v>
      </c>
      <c r="L74" s="29">
        <v>26.3</v>
      </c>
      <c r="M74" s="29">
        <v>38.799999999999997</v>
      </c>
      <c r="N74" s="28">
        <v>0.45</v>
      </c>
      <c r="O74" s="28">
        <v>3</v>
      </c>
      <c r="P74" s="28">
        <v>5</v>
      </c>
      <c r="Q74" s="28">
        <v>8</v>
      </c>
      <c r="R74" s="52"/>
    </row>
    <row r="75" spans="1:18" x14ac:dyDescent="0.25">
      <c r="A75" s="28">
        <v>23.711654062024117</v>
      </c>
      <c r="B75" s="28">
        <v>8.6427527925510379</v>
      </c>
      <c r="C75" s="38"/>
      <c r="D75" s="28" t="s">
        <v>146</v>
      </c>
      <c r="E75" s="28">
        <v>4</v>
      </c>
      <c r="F75" s="28">
        <v>4</v>
      </c>
      <c r="G75" s="28">
        <v>6</v>
      </c>
      <c r="H75" s="29">
        <v>0</v>
      </c>
      <c r="I75" s="29">
        <v>1.9</v>
      </c>
      <c r="J75" s="29">
        <v>2.1</v>
      </c>
      <c r="K75" s="29">
        <v>14.8</v>
      </c>
      <c r="L75" s="29">
        <v>26.3</v>
      </c>
      <c r="M75" s="29">
        <v>38.799999999999997</v>
      </c>
      <c r="N75" s="28">
        <v>0.45</v>
      </c>
      <c r="O75" s="28">
        <v>3</v>
      </c>
      <c r="P75" s="28">
        <v>5</v>
      </c>
      <c r="Q75" s="28">
        <v>8</v>
      </c>
      <c r="R75" s="52"/>
    </row>
    <row r="76" spans="1:18" x14ac:dyDescent="0.25">
      <c r="A76" s="28">
        <v>21.367883371847139</v>
      </c>
      <c r="B76" s="28">
        <v>8.6576325945393933</v>
      </c>
      <c r="C76" s="38"/>
      <c r="D76" s="28" t="s">
        <v>146</v>
      </c>
      <c r="E76" s="28">
        <v>4</v>
      </c>
      <c r="F76" s="28">
        <v>5</v>
      </c>
      <c r="G76" s="28">
        <v>5</v>
      </c>
      <c r="H76" s="29">
        <v>0</v>
      </c>
      <c r="I76" s="29">
        <v>1.9</v>
      </c>
      <c r="J76" s="29">
        <v>2.1</v>
      </c>
      <c r="K76" s="29">
        <v>14.8</v>
      </c>
      <c r="L76" s="29">
        <v>26.3</v>
      </c>
      <c r="M76" s="29">
        <v>38.799999999999997</v>
      </c>
      <c r="N76" s="28">
        <v>0.45</v>
      </c>
      <c r="O76" s="28">
        <v>3</v>
      </c>
      <c r="P76" s="28">
        <v>5</v>
      </c>
      <c r="Q76" s="28">
        <v>8</v>
      </c>
      <c r="R76" s="52"/>
    </row>
    <row r="77" spans="1:18" x14ac:dyDescent="0.25">
      <c r="A77" s="28">
        <v>23.44526048099231</v>
      </c>
      <c r="B77" s="28">
        <v>8.4697425710759404</v>
      </c>
      <c r="C77" s="38"/>
      <c r="D77" s="28" t="s">
        <v>146</v>
      </c>
      <c r="E77" s="28">
        <v>4</v>
      </c>
      <c r="F77" s="28">
        <v>5</v>
      </c>
      <c r="G77" s="28">
        <v>6</v>
      </c>
      <c r="H77" s="29">
        <v>0</v>
      </c>
      <c r="I77" s="29">
        <v>1.9</v>
      </c>
      <c r="J77" s="29">
        <v>2.1</v>
      </c>
      <c r="K77" s="29">
        <v>14.8</v>
      </c>
      <c r="L77" s="29">
        <v>26.3</v>
      </c>
      <c r="M77" s="29">
        <v>38.799999999999997</v>
      </c>
      <c r="N77" s="28">
        <v>0.45</v>
      </c>
      <c r="O77" s="28">
        <v>3</v>
      </c>
      <c r="P77" s="28">
        <v>5</v>
      </c>
      <c r="Q77" s="28">
        <v>8</v>
      </c>
      <c r="R77" s="52"/>
    </row>
    <row r="78" spans="1:18" x14ac:dyDescent="0.25">
      <c r="A78" s="28">
        <v>24.138369899155368</v>
      </c>
      <c r="B78" s="28">
        <v>8.192553082492152</v>
      </c>
      <c r="C78" s="38"/>
      <c r="D78" s="28" t="s">
        <v>146</v>
      </c>
      <c r="E78" s="28">
        <v>4</v>
      </c>
      <c r="F78" s="28">
        <v>6</v>
      </c>
      <c r="G78" s="28">
        <v>6</v>
      </c>
      <c r="H78" s="29">
        <v>0</v>
      </c>
      <c r="I78" s="29">
        <v>1.9</v>
      </c>
      <c r="J78" s="29">
        <v>2.1</v>
      </c>
      <c r="K78" s="29">
        <v>14.8</v>
      </c>
      <c r="L78" s="29">
        <v>26.3</v>
      </c>
      <c r="M78" s="29">
        <v>38.799999999999997</v>
      </c>
      <c r="N78" s="28">
        <v>0.45</v>
      </c>
      <c r="O78" s="28">
        <v>3</v>
      </c>
      <c r="P78" s="28">
        <v>5</v>
      </c>
      <c r="Q78" s="28">
        <v>8</v>
      </c>
      <c r="R78" s="52"/>
    </row>
    <row r="79" spans="1:18" x14ac:dyDescent="0.25">
      <c r="A79" s="28">
        <v>21.71841848748068</v>
      </c>
      <c r="B79" s="28">
        <v>8.6281662298912227</v>
      </c>
      <c r="C79" s="38"/>
      <c r="D79" s="28" t="s">
        <v>146</v>
      </c>
      <c r="E79" s="28">
        <v>5</v>
      </c>
      <c r="F79" s="28">
        <v>5</v>
      </c>
      <c r="G79" s="28">
        <v>5</v>
      </c>
      <c r="H79" s="29">
        <v>0</v>
      </c>
      <c r="I79" s="29">
        <v>1.9</v>
      </c>
      <c r="J79" s="29">
        <v>2.1</v>
      </c>
      <c r="K79" s="29">
        <v>14.8</v>
      </c>
      <c r="L79" s="29">
        <v>26.3</v>
      </c>
      <c r="M79" s="29">
        <v>38.799999999999997</v>
      </c>
      <c r="N79" s="28">
        <v>0.45</v>
      </c>
      <c r="O79" s="28">
        <v>3</v>
      </c>
      <c r="P79" s="28">
        <v>5</v>
      </c>
      <c r="Q79" s="28">
        <v>8</v>
      </c>
      <c r="R79" s="52"/>
    </row>
    <row r="80" spans="1:18" x14ac:dyDescent="0.25">
      <c r="A80" s="28">
        <v>24.005193426109358</v>
      </c>
      <c r="B80" s="28">
        <v>8.4212320604207669</v>
      </c>
      <c r="C80" s="38"/>
      <c r="D80" s="28" t="s">
        <v>146</v>
      </c>
      <c r="E80" s="28">
        <v>5</v>
      </c>
      <c r="F80" s="28">
        <v>5</v>
      </c>
      <c r="G80" s="28">
        <v>6</v>
      </c>
      <c r="H80" s="29">
        <v>0</v>
      </c>
      <c r="I80" s="29">
        <v>1.9</v>
      </c>
      <c r="J80" s="29">
        <v>2.1</v>
      </c>
      <c r="K80" s="29">
        <v>14.8</v>
      </c>
      <c r="L80" s="29">
        <v>26.3</v>
      </c>
      <c r="M80" s="29">
        <v>38.799999999999997</v>
      </c>
      <c r="N80" s="28">
        <v>0.45</v>
      </c>
      <c r="O80" s="28">
        <v>3</v>
      </c>
      <c r="P80" s="28">
        <v>5</v>
      </c>
      <c r="Q80" s="28">
        <v>8</v>
      </c>
      <c r="R80" s="52"/>
    </row>
    <row r="81" spans="1:18" x14ac:dyDescent="0.25">
      <c r="A81" s="28">
        <v>24.813554287876933</v>
      </c>
      <c r="B81" s="28">
        <v>8.0688685856177571</v>
      </c>
      <c r="C81" s="38"/>
      <c r="D81" s="28" t="s">
        <v>146</v>
      </c>
      <c r="E81" s="28">
        <v>5</v>
      </c>
      <c r="F81" s="28">
        <v>6</v>
      </c>
      <c r="G81" s="28">
        <v>6</v>
      </c>
      <c r="H81" s="29">
        <v>0</v>
      </c>
      <c r="I81" s="29">
        <v>1.9</v>
      </c>
      <c r="J81" s="29">
        <v>2.1</v>
      </c>
      <c r="K81" s="29">
        <v>14.8</v>
      </c>
      <c r="L81" s="29">
        <v>26.3</v>
      </c>
      <c r="M81" s="29">
        <v>38.799999999999997</v>
      </c>
      <c r="N81" s="28">
        <v>0.45</v>
      </c>
      <c r="O81" s="28">
        <v>3</v>
      </c>
      <c r="P81" s="28">
        <v>5</v>
      </c>
      <c r="Q81" s="28">
        <v>8</v>
      </c>
      <c r="R81" s="52"/>
    </row>
    <row r="82" spans="1:18" x14ac:dyDescent="0.25">
      <c r="A82" s="30">
        <v>24.266832768223129</v>
      </c>
      <c r="B82" s="30">
        <v>7.6376702910466818</v>
      </c>
      <c r="C82" s="37">
        <v>16</v>
      </c>
      <c r="D82" s="31" t="s">
        <v>147</v>
      </c>
      <c r="E82" s="31">
        <v>6</v>
      </c>
      <c r="F82" s="31">
        <v>6</v>
      </c>
      <c r="G82" s="31">
        <v>6</v>
      </c>
      <c r="H82" s="30">
        <v>0</v>
      </c>
      <c r="I82" s="30">
        <v>0</v>
      </c>
      <c r="J82" s="30">
        <v>0</v>
      </c>
      <c r="K82" s="32">
        <v>14.8</v>
      </c>
      <c r="L82" s="32">
        <v>26.3</v>
      </c>
      <c r="M82" s="32">
        <v>38.799999999999997</v>
      </c>
      <c r="N82" s="33">
        <v>0.45</v>
      </c>
      <c r="O82" s="33">
        <v>3</v>
      </c>
      <c r="P82" s="33">
        <v>5</v>
      </c>
      <c r="Q82" s="33">
        <v>8</v>
      </c>
      <c r="R82" s="40">
        <v>16</v>
      </c>
    </row>
    <row r="83" spans="1:18" x14ac:dyDescent="0.25">
      <c r="A83" s="61">
        <v>35.44425440216645</v>
      </c>
      <c r="B83" s="61">
        <v>7.879419595826672</v>
      </c>
      <c r="C83" s="60"/>
      <c r="D83" s="31" t="s">
        <v>147</v>
      </c>
      <c r="E83" s="31">
        <v>6</v>
      </c>
      <c r="F83" s="31">
        <v>6</v>
      </c>
      <c r="G83" s="31">
        <v>6</v>
      </c>
      <c r="H83" s="61">
        <v>0</v>
      </c>
      <c r="I83" s="61">
        <v>1</v>
      </c>
      <c r="J83" s="61">
        <v>3</v>
      </c>
      <c r="K83" s="32">
        <v>14.8</v>
      </c>
      <c r="L83" s="32">
        <v>26.3</v>
      </c>
      <c r="M83" s="32">
        <v>38.799999999999997</v>
      </c>
      <c r="N83" s="33">
        <v>0.45</v>
      </c>
      <c r="O83" s="33">
        <v>3</v>
      </c>
      <c r="P83" s="33">
        <v>5</v>
      </c>
      <c r="Q83" s="33">
        <v>8</v>
      </c>
      <c r="R83" s="44"/>
    </row>
    <row r="84" spans="1:18" x14ac:dyDescent="0.25">
      <c r="A84" s="30">
        <v>24.952236284711645</v>
      </c>
      <c r="B84" s="30">
        <v>7.8487091073818069</v>
      </c>
      <c r="C84" s="37"/>
      <c r="D84" s="31" t="s">
        <v>147</v>
      </c>
      <c r="E84" s="31">
        <v>6</v>
      </c>
      <c r="F84" s="31">
        <v>6</v>
      </c>
      <c r="G84" s="31">
        <v>6</v>
      </c>
      <c r="H84" s="30">
        <v>0</v>
      </c>
      <c r="I84" s="30">
        <v>2</v>
      </c>
      <c r="J84" s="30">
        <v>0</v>
      </c>
      <c r="K84" s="32">
        <v>14.8</v>
      </c>
      <c r="L84" s="32">
        <v>26.3</v>
      </c>
      <c r="M84" s="32">
        <v>38.799999999999997</v>
      </c>
      <c r="N84" s="33">
        <v>0.45</v>
      </c>
      <c r="O84" s="33">
        <v>3</v>
      </c>
      <c r="P84" s="33">
        <v>5</v>
      </c>
      <c r="Q84" s="33">
        <v>8</v>
      </c>
      <c r="R84" s="40"/>
    </row>
    <row r="85" spans="1:18" x14ac:dyDescent="0.25">
      <c r="A85" s="30">
        <v>24.558775188840908</v>
      </c>
      <c r="B85" s="30">
        <v>7.9595141844718285</v>
      </c>
      <c r="C85" s="37"/>
      <c r="D85" s="31" t="s">
        <v>147</v>
      </c>
      <c r="E85" s="31">
        <v>6</v>
      </c>
      <c r="F85" s="31">
        <v>6</v>
      </c>
      <c r="G85" s="31">
        <v>6</v>
      </c>
      <c r="H85" s="30">
        <v>0</v>
      </c>
      <c r="I85" s="30">
        <v>2</v>
      </c>
      <c r="J85" s="30">
        <v>2</v>
      </c>
      <c r="K85" s="32">
        <v>14.8</v>
      </c>
      <c r="L85" s="32">
        <v>26.3</v>
      </c>
      <c r="M85" s="32">
        <v>38.799999999999997</v>
      </c>
      <c r="N85" s="33">
        <v>0.45</v>
      </c>
      <c r="O85" s="33">
        <v>3</v>
      </c>
      <c r="P85" s="33">
        <v>5</v>
      </c>
      <c r="Q85" s="33">
        <v>8</v>
      </c>
      <c r="R85" s="40"/>
    </row>
    <row r="86" spans="1:18" x14ac:dyDescent="0.25">
      <c r="A86" s="30">
        <v>36.751451753624089</v>
      </c>
      <c r="B86" s="30">
        <v>7.8800386668211839</v>
      </c>
      <c r="C86" s="37"/>
      <c r="D86" s="31" t="s">
        <v>147</v>
      </c>
      <c r="E86" s="31">
        <v>6</v>
      </c>
      <c r="F86" s="31">
        <v>6</v>
      </c>
      <c r="G86" s="31">
        <v>6</v>
      </c>
      <c r="H86" s="30">
        <v>0</v>
      </c>
      <c r="I86" s="30">
        <v>2</v>
      </c>
      <c r="J86" s="30">
        <v>4</v>
      </c>
      <c r="K86" s="32">
        <v>14.8</v>
      </c>
      <c r="L86" s="32">
        <v>26.3</v>
      </c>
      <c r="M86" s="32">
        <v>38.799999999999997</v>
      </c>
      <c r="N86" s="33">
        <v>0.45</v>
      </c>
      <c r="O86" s="33">
        <v>3</v>
      </c>
      <c r="P86" s="33">
        <v>5</v>
      </c>
      <c r="Q86" s="33">
        <v>8</v>
      </c>
      <c r="R86" s="40"/>
    </row>
    <row r="87" spans="1:18" x14ac:dyDescent="0.25">
      <c r="A87" s="30">
        <v>31.391478778635808</v>
      </c>
      <c r="B87" s="30">
        <v>7.8911380479518156</v>
      </c>
      <c r="C87" s="37"/>
      <c r="D87" s="31" t="s">
        <v>147</v>
      </c>
      <c r="E87" s="31">
        <v>6</v>
      </c>
      <c r="F87" s="31">
        <v>6</v>
      </c>
      <c r="G87" s="31">
        <v>6</v>
      </c>
      <c r="H87" s="30">
        <v>0</v>
      </c>
      <c r="I87" s="30">
        <v>4</v>
      </c>
      <c r="J87" s="30">
        <v>0</v>
      </c>
      <c r="K87" s="32">
        <v>14.8</v>
      </c>
      <c r="L87" s="32">
        <v>26.3</v>
      </c>
      <c r="M87" s="32">
        <v>38.799999999999997</v>
      </c>
      <c r="N87" s="33">
        <v>0.45</v>
      </c>
      <c r="O87" s="33">
        <v>3</v>
      </c>
      <c r="P87" s="33">
        <v>5</v>
      </c>
      <c r="Q87" s="33">
        <v>8</v>
      </c>
      <c r="R87" s="40"/>
    </row>
    <row r="88" spans="1:18" x14ac:dyDescent="0.25">
      <c r="A88" s="30">
        <v>30.625145232537797</v>
      </c>
      <c r="B88" s="30">
        <v>7.9507161143114935</v>
      </c>
      <c r="C88" s="37"/>
      <c r="D88" s="31" t="s">
        <v>147</v>
      </c>
      <c r="E88" s="31">
        <v>6</v>
      </c>
      <c r="F88" s="31">
        <v>6</v>
      </c>
      <c r="G88" s="31">
        <v>6</v>
      </c>
      <c r="H88" s="30">
        <v>0</v>
      </c>
      <c r="I88" s="30">
        <v>4</v>
      </c>
      <c r="J88" s="30">
        <v>4</v>
      </c>
      <c r="K88" s="32">
        <v>14.8</v>
      </c>
      <c r="L88" s="32">
        <v>26.3</v>
      </c>
      <c r="M88" s="32">
        <v>38.799999999999997</v>
      </c>
      <c r="N88" s="33">
        <v>0.45</v>
      </c>
      <c r="O88" s="33">
        <v>3</v>
      </c>
      <c r="P88" s="33">
        <v>5</v>
      </c>
      <c r="Q88" s="33">
        <v>8</v>
      </c>
      <c r="R88" s="40"/>
    </row>
    <row r="89" spans="1:18" x14ac:dyDescent="0.25">
      <c r="A89" s="30">
        <v>23.083645561532133</v>
      </c>
      <c r="B89" s="30">
        <v>7.883916398641837</v>
      </c>
      <c r="C89" s="37"/>
      <c r="D89" s="31" t="s">
        <v>147</v>
      </c>
      <c r="E89" s="31">
        <v>6</v>
      </c>
      <c r="F89" s="31">
        <v>6</v>
      </c>
      <c r="G89" s="31">
        <v>6</v>
      </c>
      <c r="H89" s="30">
        <v>1</v>
      </c>
      <c r="I89" s="30">
        <v>1</v>
      </c>
      <c r="J89" s="30">
        <v>1</v>
      </c>
      <c r="K89" s="32">
        <v>14.8</v>
      </c>
      <c r="L89" s="32">
        <v>26.3</v>
      </c>
      <c r="M89" s="32">
        <v>38.799999999999997</v>
      </c>
      <c r="N89" s="33">
        <v>0.45</v>
      </c>
      <c r="O89" s="33">
        <v>3</v>
      </c>
      <c r="P89" s="33">
        <v>5</v>
      </c>
      <c r="Q89" s="33">
        <v>8</v>
      </c>
      <c r="R89" s="40"/>
    </row>
    <row r="90" spans="1:18" x14ac:dyDescent="0.25">
      <c r="A90" s="30">
        <v>24.614427997222172</v>
      </c>
      <c r="B90" s="30">
        <v>7.9813881191610845</v>
      </c>
      <c r="C90" s="37"/>
      <c r="D90" s="31" t="s">
        <v>147</v>
      </c>
      <c r="E90" s="31">
        <v>6</v>
      </c>
      <c r="F90" s="31">
        <v>6</v>
      </c>
      <c r="G90" s="31">
        <v>6</v>
      </c>
      <c r="H90" s="30">
        <v>1</v>
      </c>
      <c r="I90" s="30">
        <v>2</v>
      </c>
      <c r="J90" s="30">
        <v>2</v>
      </c>
      <c r="K90" s="32">
        <v>14.8</v>
      </c>
      <c r="L90" s="32">
        <v>26.3</v>
      </c>
      <c r="M90" s="32">
        <v>38.799999999999997</v>
      </c>
      <c r="N90" s="33">
        <v>0.45</v>
      </c>
      <c r="O90" s="33">
        <v>3</v>
      </c>
      <c r="P90" s="33">
        <v>5</v>
      </c>
      <c r="Q90" s="33">
        <v>8</v>
      </c>
      <c r="R90" s="40"/>
    </row>
    <row r="91" spans="1:18" x14ac:dyDescent="0.25">
      <c r="A91" s="30">
        <v>31.893550143601029</v>
      </c>
      <c r="B91" s="30">
        <v>7.9479635262375394</v>
      </c>
      <c r="C91" s="37"/>
      <c r="D91" s="31" t="s">
        <v>147</v>
      </c>
      <c r="E91" s="31">
        <v>6</v>
      </c>
      <c r="F91" s="31">
        <v>6</v>
      </c>
      <c r="G91" s="31">
        <v>6</v>
      </c>
      <c r="H91" s="30">
        <v>1</v>
      </c>
      <c r="I91" s="30">
        <v>2</v>
      </c>
      <c r="J91" s="30">
        <v>3</v>
      </c>
      <c r="K91" s="32">
        <v>14.8</v>
      </c>
      <c r="L91" s="32">
        <v>26.3</v>
      </c>
      <c r="M91" s="32">
        <v>38.799999999999997</v>
      </c>
      <c r="N91" s="33">
        <v>0.45</v>
      </c>
      <c r="O91" s="33">
        <v>3</v>
      </c>
      <c r="P91" s="33">
        <v>5</v>
      </c>
      <c r="Q91" s="33">
        <v>8</v>
      </c>
      <c r="R91" s="40"/>
    </row>
    <row r="92" spans="1:18" x14ac:dyDescent="0.25">
      <c r="A92" s="30">
        <v>19.201127763760965</v>
      </c>
      <c r="B92" s="30">
        <v>8.0302111129753602</v>
      </c>
      <c r="C92" s="37"/>
      <c r="D92" s="31" t="s">
        <v>147</v>
      </c>
      <c r="E92" s="31">
        <v>6</v>
      </c>
      <c r="F92" s="31">
        <v>6</v>
      </c>
      <c r="G92" s="31">
        <v>6</v>
      </c>
      <c r="H92" s="30">
        <v>1</v>
      </c>
      <c r="I92" s="30">
        <v>4</v>
      </c>
      <c r="J92" s="30">
        <v>2</v>
      </c>
      <c r="K92" s="32">
        <v>14.8</v>
      </c>
      <c r="L92" s="32">
        <v>26.3</v>
      </c>
      <c r="M92" s="32">
        <v>38.799999999999997</v>
      </c>
      <c r="N92" s="33">
        <v>0.45</v>
      </c>
      <c r="O92" s="33">
        <v>3</v>
      </c>
      <c r="P92" s="33">
        <v>5</v>
      </c>
      <c r="Q92" s="33">
        <v>8</v>
      </c>
      <c r="R92" s="40"/>
    </row>
    <row r="93" spans="1:18" x14ac:dyDescent="0.25">
      <c r="A93" s="30">
        <v>42.776824846831182</v>
      </c>
      <c r="B93" s="30">
        <v>7.7658150540142143</v>
      </c>
      <c r="C93" s="37"/>
      <c r="D93" s="31" t="s">
        <v>147</v>
      </c>
      <c r="E93" s="31">
        <v>6</v>
      </c>
      <c r="F93" s="31">
        <v>6</v>
      </c>
      <c r="G93" s="31">
        <v>6</v>
      </c>
      <c r="H93" s="30">
        <v>2</v>
      </c>
      <c r="I93" s="30">
        <v>0</v>
      </c>
      <c r="J93" s="30">
        <v>4</v>
      </c>
      <c r="K93" s="32">
        <v>14.8</v>
      </c>
      <c r="L93" s="32">
        <v>26.3</v>
      </c>
      <c r="M93" s="32">
        <v>38.799999999999997</v>
      </c>
      <c r="N93" s="33">
        <v>0.45</v>
      </c>
      <c r="O93" s="33">
        <v>3</v>
      </c>
      <c r="P93" s="33">
        <v>5</v>
      </c>
      <c r="Q93" s="33">
        <v>8</v>
      </c>
      <c r="R93" s="40"/>
    </row>
    <row r="94" spans="1:18" x14ac:dyDescent="0.25">
      <c r="A94" s="30">
        <v>23.774180619556667</v>
      </c>
      <c r="B94" s="30">
        <v>7.9926524171825006</v>
      </c>
      <c r="C94" s="37"/>
      <c r="D94" s="31" t="s">
        <v>147</v>
      </c>
      <c r="E94" s="31">
        <v>6</v>
      </c>
      <c r="F94" s="31">
        <v>6</v>
      </c>
      <c r="G94" s="31">
        <v>6</v>
      </c>
      <c r="H94" s="30">
        <v>2</v>
      </c>
      <c r="I94" s="30">
        <v>2</v>
      </c>
      <c r="J94" s="30">
        <v>2</v>
      </c>
      <c r="K94" s="32">
        <v>14.8</v>
      </c>
      <c r="L94" s="32">
        <v>26.3</v>
      </c>
      <c r="M94" s="32">
        <v>38.799999999999997</v>
      </c>
      <c r="N94" s="33">
        <v>0.45</v>
      </c>
      <c r="O94" s="33">
        <v>3</v>
      </c>
      <c r="P94" s="33">
        <v>5</v>
      </c>
      <c r="Q94" s="33">
        <v>8</v>
      </c>
      <c r="R94" s="40"/>
    </row>
    <row r="95" spans="1:18" x14ac:dyDescent="0.25">
      <c r="A95" s="30">
        <v>30.127483815325629</v>
      </c>
      <c r="B95" s="30">
        <v>8.0000356828539534</v>
      </c>
      <c r="C95" s="37"/>
      <c r="D95" s="31" t="s">
        <v>147</v>
      </c>
      <c r="E95" s="31">
        <v>6</v>
      </c>
      <c r="F95" s="31">
        <v>6</v>
      </c>
      <c r="G95" s="31">
        <v>6</v>
      </c>
      <c r="H95" s="30">
        <v>2</v>
      </c>
      <c r="I95" s="30">
        <v>3</v>
      </c>
      <c r="J95" s="30">
        <v>4</v>
      </c>
      <c r="K95" s="32">
        <v>14.8</v>
      </c>
      <c r="L95" s="32">
        <v>26.3</v>
      </c>
      <c r="M95" s="32">
        <v>38.799999999999997</v>
      </c>
      <c r="N95" s="33">
        <v>0.45</v>
      </c>
      <c r="O95" s="33">
        <v>3</v>
      </c>
      <c r="P95" s="33">
        <v>5</v>
      </c>
      <c r="Q95" s="33">
        <v>8</v>
      </c>
      <c r="R95" s="40"/>
    </row>
    <row r="96" spans="1:18" x14ac:dyDescent="0.25">
      <c r="A96" s="30">
        <v>18.720820606837915</v>
      </c>
      <c r="B96" s="30">
        <v>8.0395984791602029</v>
      </c>
      <c r="C96" s="37"/>
      <c r="D96" s="31" t="s">
        <v>147</v>
      </c>
      <c r="E96" s="31">
        <v>6</v>
      </c>
      <c r="F96" s="31">
        <v>6</v>
      </c>
      <c r="G96" s="31">
        <v>6</v>
      </c>
      <c r="H96" s="30">
        <v>2</v>
      </c>
      <c r="I96" s="30">
        <v>4</v>
      </c>
      <c r="J96" s="30">
        <v>2</v>
      </c>
      <c r="K96" s="32">
        <v>14.8</v>
      </c>
      <c r="L96" s="32">
        <v>26.3</v>
      </c>
      <c r="M96" s="32">
        <v>38.799999999999997</v>
      </c>
      <c r="N96" s="33">
        <v>0.45</v>
      </c>
      <c r="O96" s="33">
        <v>3</v>
      </c>
      <c r="P96" s="33">
        <v>5</v>
      </c>
      <c r="Q96" s="33">
        <v>8</v>
      </c>
      <c r="R96" s="40"/>
    </row>
    <row r="97" spans="1:18" x14ac:dyDescent="0.25">
      <c r="A97" s="30">
        <v>25.63251971752825</v>
      </c>
      <c r="B97" s="30">
        <v>7.9677662838391994</v>
      </c>
      <c r="C97" s="37"/>
      <c r="D97" s="31" t="s">
        <v>147</v>
      </c>
      <c r="E97" s="31">
        <v>6</v>
      </c>
      <c r="F97" s="31">
        <v>6</v>
      </c>
      <c r="G97" s="31">
        <v>6</v>
      </c>
      <c r="H97" s="30">
        <v>3</v>
      </c>
      <c r="I97" s="30">
        <v>1</v>
      </c>
      <c r="J97" s="30">
        <v>2</v>
      </c>
      <c r="K97" s="32">
        <v>14.8</v>
      </c>
      <c r="L97" s="32">
        <v>26.3</v>
      </c>
      <c r="M97" s="32">
        <v>38.799999999999997</v>
      </c>
      <c r="N97" s="33">
        <v>0.45</v>
      </c>
      <c r="O97" s="33">
        <v>3</v>
      </c>
      <c r="P97" s="33">
        <v>5</v>
      </c>
      <c r="Q97" s="33">
        <v>8</v>
      </c>
      <c r="R97" s="40"/>
    </row>
    <row r="98" spans="1:18" x14ac:dyDescent="0.25">
      <c r="A98" s="30">
        <v>20.668764607527972</v>
      </c>
      <c r="B98" s="30">
        <v>7.9822880655107253</v>
      </c>
      <c r="C98" s="37"/>
      <c r="D98" s="31" t="s">
        <v>147</v>
      </c>
      <c r="E98" s="31">
        <v>6</v>
      </c>
      <c r="F98" s="31">
        <v>6</v>
      </c>
      <c r="G98" s="31">
        <v>6</v>
      </c>
      <c r="H98" s="30">
        <v>3</v>
      </c>
      <c r="I98" s="30">
        <v>2</v>
      </c>
      <c r="J98" s="30">
        <v>1</v>
      </c>
      <c r="K98" s="32">
        <v>14.8</v>
      </c>
      <c r="L98" s="32">
        <v>26.3</v>
      </c>
      <c r="M98" s="32">
        <v>38.799999999999997</v>
      </c>
      <c r="N98" s="33">
        <v>0.45</v>
      </c>
      <c r="O98" s="33">
        <v>3</v>
      </c>
      <c r="P98" s="33">
        <v>5</v>
      </c>
      <c r="Q98" s="33">
        <v>8</v>
      </c>
      <c r="R98" s="40"/>
    </row>
    <row r="99" spans="1:18" x14ac:dyDescent="0.25">
      <c r="A99" s="30">
        <v>26.396535462625874</v>
      </c>
      <c r="B99" s="30">
        <v>7.9981632932457476</v>
      </c>
      <c r="C99" s="37"/>
      <c r="D99" s="31" t="s">
        <v>147</v>
      </c>
      <c r="E99" s="31">
        <v>6</v>
      </c>
      <c r="F99" s="31">
        <v>6</v>
      </c>
      <c r="G99" s="31">
        <v>6</v>
      </c>
      <c r="H99" s="30">
        <v>3</v>
      </c>
      <c r="I99" s="30">
        <v>3</v>
      </c>
      <c r="J99" s="30">
        <v>3</v>
      </c>
      <c r="K99" s="32">
        <v>14.8</v>
      </c>
      <c r="L99" s="32">
        <v>26.3</v>
      </c>
      <c r="M99" s="32">
        <v>38.799999999999997</v>
      </c>
      <c r="N99" s="33">
        <v>0.45</v>
      </c>
      <c r="O99" s="33">
        <v>3</v>
      </c>
      <c r="P99" s="33">
        <v>5</v>
      </c>
      <c r="Q99" s="33">
        <v>8</v>
      </c>
      <c r="R99" s="40"/>
    </row>
    <row r="100" spans="1:18" x14ac:dyDescent="0.25">
      <c r="A100" s="30">
        <v>30.162910060702323</v>
      </c>
      <c r="B100" s="30">
        <v>7.9517611210697412</v>
      </c>
      <c r="C100" s="37"/>
      <c r="D100" s="31" t="s">
        <v>147</v>
      </c>
      <c r="E100" s="31">
        <v>6</v>
      </c>
      <c r="F100" s="31">
        <v>6</v>
      </c>
      <c r="G100" s="31">
        <v>6</v>
      </c>
      <c r="H100" s="30">
        <v>3</v>
      </c>
      <c r="I100" s="30">
        <v>4</v>
      </c>
      <c r="J100" s="30">
        <v>0</v>
      </c>
      <c r="K100" s="32">
        <v>14.8</v>
      </c>
      <c r="L100" s="32">
        <v>26.3</v>
      </c>
      <c r="M100" s="32">
        <v>38.799999999999997</v>
      </c>
      <c r="N100" s="33">
        <v>0.45</v>
      </c>
      <c r="O100" s="33">
        <v>3</v>
      </c>
      <c r="P100" s="33">
        <v>5</v>
      </c>
      <c r="Q100" s="33">
        <v>8</v>
      </c>
      <c r="R100" s="40"/>
    </row>
    <row r="101" spans="1:18" x14ac:dyDescent="0.25">
      <c r="A101" s="30">
        <v>22.294459038371787</v>
      </c>
      <c r="B101" s="30">
        <v>7.7696855139197698</v>
      </c>
      <c r="C101" s="37"/>
      <c r="D101" s="31" t="s">
        <v>147</v>
      </c>
      <c r="E101" s="31">
        <v>6</v>
      </c>
      <c r="F101" s="31">
        <v>6</v>
      </c>
      <c r="G101" s="31">
        <v>6</v>
      </c>
      <c r="H101" s="30">
        <v>4</v>
      </c>
      <c r="I101" s="30">
        <v>0</v>
      </c>
      <c r="J101" s="30">
        <v>0</v>
      </c>
      <c r="K101" s="32">
        <v>14.8</v>
      </c>
      <c r="L101" s="32">
        <v>26.3</v>
      </c>
      <c r="M101" s="32">
        <v>38.799999999999997</v>
      </c>
      <c r="N101" s="33">
        <v>0.45</v>
      </c>
      <c r="O101" s="33">
        <v>3</v>
      </c>
      <c r="P101" s="33">
        <v>5</v>
      </c>
      <c r="Q101" s="33">
        <v>8</v>
      </c>
      <c r="R101" s="40"/>
    </row>
    <row r="102" spans="1:18" x14ac:dyDescent="0.25">
      <c r="A102" s="30">
        <v>29.768461508780163</v>
      </c>
      <c r="B102" s="30">
        <v>7.8957343567552565</v>
      </c>
      <c r="C102" s="37"/>
      <c r="D102" s="31" t="s">
        <v>147</v>
      </c>
      <c r="E102" s="31">
        <v>6</v>
      </c>
      <c r="F102" s="31">
        <v>6</v>
      </c>
      <c r="G102" s="31">
        <v>6</v>
      </c>
      <c r="H102" s="30">
        <v>4</v>
      </c>
      <c r="I102" s="30">
        <v>0</v>
      </c>
      <c r="J102" s="30">
        <v>2</v>
      </c>
      <c r="K102" s="32">
        <v>14.8</v>
      </c>
      <c r="L102" s="32">
        <v>26.3</v>
      </c>
      <c r="M102" s="32">
        <v>38.799999999999997</v>
      </c>
      <c r="N102" s="33">
        <v>0.45</v>
      </c>
      <c r="O102" s="33">
        <v>3</v>
      </c>
      <c r="P102" s="33">
        <v>5</v>
      </c>
      <c r="Q102" s="33">
        <v>8</v>
      </c>
      <c r="R102" s="40"/>
    </row>
    <row r="103" spans="1:18" x14ac:dyDescent="0.25">
      <c r="A103" s="30">
        <v>23.396589447199307</v>
      </c>
      <c r="B103" s="30">
        <v>7.9347556758400888</v>
      </c>
      <c r="C103" s="37"/>
      <c r="D103" s="31" t="s">
        <v>147</v>
      </c>
      <c r="E103" s="31">
        <v>6</v>
      </c>
      <c r="F103" s="31">
        <v>6</v>
      </c>
      <c r="G103" s="31">
        <v>6</v>
      </c>
      <c r="H103" s="30">
        <v>4</v>
      </c>
      <c r="I103" s="30">
        <v>2</v>
      </c>
      <c r="J103" s="30">
        <v>0</v>
      </c>
      <c r="K103" s="32">
        <v>14.8</v>
      </c>
      <c r="L103" s="32">
        <v>26.3</v>
      </c>
      <c r="M103" s="32">
        <v>38.799999999999997</v>
      </c>
      <c r="N103" s="33">
        <v>0.45</v>
      </c>
      <c r="O103" s="33">
        <v>3</v>
      </c>
      <c r="P103" s="33">
        <v>5</v>
      </c>
      <c r="Q103" s="33">
        <v>8</v>
      </c>
      <c r="R103" s="40"/>
    </row>
    <row r="104" spans="1:18" x14ac:dyDescent="0.25">
      <c r="A104" s="30">
        <v>30.143388836639641</v>
      </c>
      <c r="B104" s="30">
        <v>8.0061362627594157</v>
      </c>
      <c r="C104" s="37"/>
      <c r="D104" s="31" t="s">
        <v>147</v>
      </c>
      <c r="E104" s="31">
        <v>6</v>
      </c>
      <c r="F104" s="31">
        <v>6</v>
      </c>
      <c r="G104" s="31">
        <v>6</v>
      </c>
      <c r="H104" s="30">
        <v>4</v>
      </c>
      <c r="I104" s="30">
        <v>4</v>
      </c>
      <c r="J104" s="30">
        <v>4</v>
      </c>
      <c r="K104" s="32">
        <v>14.8</v>
      </c>
      <c r="L104" s="32">
        <v>26.3</v>
      </c>
      <c r="M104" s="32">
        <v>38.799999999999997</v>
      </c>
      <c r="N104" s="33">
        <v>0.45</v>
      </c>
      <c r="O104" s="33">
        <v>3</v>
      </c>
      <c r="P104" s="33">
        <v>5</v>
      </c>
      <c r="Q104" s="33">
        <v>8</v>
      </c>
      <c r="R104" s="40"/>
    </row>
    <row r="105" spans="1:18" x14ac:dyDescent="0.25">
      <c r="A105" s="30">
        <v>35.17949698288129</v>
      </c>
      <c r="B105" s="30">
        <v>7.8925219841657732</v>
      </c>
      <c r="C105" s="37"/>
      <c r="D105" s="31" t="s">
        <v>147</v>
      </c>
      <c r="E105" s="31">
        <v>6</v>
      </c>
      <c r="F105" s="31">
        <v>6</v>
      </c>
      <c r="G105" s="31">
        <v>6</v>
      </c>
      <c r="H105" s="30">
        <v>5</v>
      </c>
      <c r="I105" s="30">
        <v>0</v>
      </c>
      <c r="J105" s="30">
        <v>3</v>
      </c>
      <c r="K105" s="32">
        <v>14.8</v>
      </c>
      <c r="L105" s="32">
        <v>26.3</v>
      </c>
      <c r="M105" s="32">
        <v>38.799999999999997</v>
      </c>
      <c r="N105" s="33">
        <v>0.45</v>
      </c>
      <c r="O105" s="33">
        <v>3</v>
      </c>
      <c r="P105" s="33">
        <v>5</v>
      </c>
      <c r="Q105" s="33">
        <v>8</v>
      </c>
      <c r="R105" s="40"/>
    </row>
    <row r="106" spans="1:18" x14ac:dyDescent="0.25">
      <c r="A106" s="30">
        <v>20.818752635675946</v>
      </c>
      <c r="B106" s="30">
        <v>8.0529318206351643</v>
      </c>
      <c r="C106" s="37"/>
      <c r="D106" s="31" t="s">
        <v>147</v>
      </c>
      <c r="E106" s="31">
        <v>6</v>
      </c>
      <c r="F106" s="31">
        <v>6</v>
      </c>
      <c r="G106" s="31">
        <v>6</v>
      </c>
      <c r="H106" s="30">
        <v>5</v>
      </c>
      <c r="I106" s="30">
        <v>2</v>
      </c>
      <c r="J106" s="30">
        <v>2</v>
      </c>
      <c r="K106" s="32">
        <v>14.8</v>
      </c>
      <c r="L106" s="32">
        <v>26.3</v>
      </c>
      <c r="M106" s="32">
        <v>38.799999999999997</v>
      </c>
      <c r="N106" s="33">
        <v>0.45</v>
      </c>
      <c r="O106" s="33">
        <v>3</v>
      </c>
      <c r="P106" s="33">
        <v>5</v>
      </c>
      <c r="Q106" s="33">
        <v>8</v>
      </c>
      <c r="R106" s="40"/>
    </row>
    <row r="107" spans="1:18" x14ac:dyDescent="0.25">
      <c r="A107" s="30">
        <v>20.589719571382105</v>
      </c>
      <c r="B107" s="30">
        <v>8.0399272527787939</v>
      </c>
      <c r="C107" s="37"/>
      <c r="D107" s="31" t="s">
        <v>147</v>
      </c>
      <c r="E107" s="31">
        <v>6</v>
      </c>
      <c r="F107" s="31">
        <v>6</v>
      </c>
      <c r="G107" s="31">
        <v>6</v>
      </c>
      <c r="H107" s="30">
        <v>5</v>
      </c>
      <c r="I107" s="30">
        <v>3</v>
      </c>
      <c r="J107" s="30">
        <v>1</v>
      </c>
      <c r="K107" s="32">
        <v>14.8</v>
      </c>
      <c r="L107" s="32">
        <v>26.3</v>
      </c>
      <c r="M107" s="32">
        <v>38.799999999999997</v>
      </c>
      <c r="N107" s="33">
        <v>0.45</v>
      </c>
      <c r="O107" s="33">
        <v>3</v>
      </c>
      <c r="P107" s="33">
        <v>5</v>
      </c>
      <c r="Q107" s="33">
        <v>8</v>
      </c>
      <c r="R107" s="40"/>
    </row>
    <row r="108" spans="1:18" x14ac:dyDescent="0.25">
      <c r="A108" s="30">
        <v>38.700930112495904</v>
      </c>
      <c r="B108" s="30">
        <v>7.8575512051692451</v>
      </c>
      <c r="C108" s="37"/>
      <c r="D108" s="31" t="s">
        <v>147</v>
      </c>
      <c r="E108" s="31">
        <v>6</v>
      </c>
      <c r="F108" s="31">
        <v>6</v>
      </c>
      <c r="G108" s="31">
        <v>6</v>
      </c>
      <c r="H108" s="30">
        <v>6</v>
      </c>
      <c r="I108" s="30">
        <v>0</v>
      </c>
      <c r="J108" s="30">
        <v>4</v>
      </c>
      <c r="K108" s="32">
        <v>14.8</v>
      </c>
      <c r="L108" s="32">
        <v>26.3</v>
      </c>
      <c r="M108" s="32">
        <v>38.799999999999997</v>
      </c>
      <c r="N108" s="33">
        <v>0.45</v>
      </c>
      <c r="O108" s="33">
        <v>3</v>
      </c>
      <c r="P108" s="33">
        <v>5</v>
      </c>
      <c r="Q108" s="33">
        <v>8</v>
      </c>
      <c r="R108" s="40"/>
    </row>
    <row r="109" spans="1:18" x14ac:dyDescent="0.25">
      <c r="A109" s="30">
        <v>32.434702792807954</v>
      </c>
      <c r="B109" s="30">
        <v>7.9809721743652187</v>
      </c>
      <c r="C109" s="37"/>
      <c r="D109" s="31" t="s">
        <v>147</v>
      </c>
      <c r="E109" s="31">
        <v>6</v>
      </c>
      <c r="F109" s="31">
        <v>6</v>
      </c>
      <c r="G109" s="31">
        <v>6</v>
      </c>
      <c r="H109" s="30">
        <v>6</v>
      </c>
      <c r="I109" s="30">
        <v>2</v>
      </c>
      <c r="J109" s="30">
        <v>4</v>
      </c>
      <c r="K109" s="32">
        <v>14.8</v>
      </c>
      <c r="L109" s="32">
        <v>26.3</v>
      </c>
      <c r="M109" s="32">
        <v>38.799999999999997</v>
      </c>
      <c r="N109" s="33">
        <v>0.45</v>
      </c>
      <c r="O109" s="33">
        <v>3</v>
      </c>
      <c r="P109" s="33">
        <v>5</v>
      </c>
      <c r="Q109" s="33">
        <v>8</v>
      </c>
      <c r="R109" s="40"/>
    </row>
    <row r="110" spans="1:18" x14ac:dyDescent="0.25">
      <c r="A110" s="30">
        <v>23.884482100769048</v>
      </c>
      <c r="B110" s="30">
        <v>8.0471185908080614</v>
      </c>
      <c r="C110" s="37"/>
      <c r="D110" s="31" t="s">
        <v>147</v>
      </c>
      <c r="E110" s="31">
        <v>6</v>
      </c>
      <c r="F110" s="31">
        <v>6</v>
      </c>
      <c r="G110" s="31">
        <v>6</v>
      </c>
      <c r="H110" s="30">
        <v>6</v>
      </c>
      <c r="I110" s="30">
        <v>3</v>
      </c>
      <c r="J110" s="30">
        <v>3</v>
      </c>
      <c r="K110" s="32">
        <v>14.8</v>
      </c>
      <c r="L110" s="32">
        <v>26.3</v>
      </c>
      <c r="M110" s="32">
        <v>38.799999999999997</v>
      </c>
      <c r="N110" s="33">
        <v>0.45</v>
      </c>
      <c r="O110" s="33">
        <v>3</v>
      </c>
      <c r="P110" s="33">
        <v>5</v>
      </c>
      <c r="Q110" s="33">
        <v>8</v>
      </c>
      <c r="R110" s="40"/>
    </row>
    <row r="111" spans="1:18" x14ac:dyDescent="0.25">
      <c r="A111" s="30">
        <v>18.761097124739003</v>
      </c>
      <c r="B111" s="30">
        <v>8.102938289222827</v>
      </c>
      <c r="C111" s="37"/>
      <c r="D111" s="31" t="s">
        <v>147</v>
      </c>
      <c r="E111" s="31">
        <v>6</v>
      </c>
      <c r="F111" s="31">
        <v>6</v>
      </c>
      <c r="G111" s="31">
        <v>6</v>
      </c>
      <c r="H111" s="30">
        <v>6</v>
      </c>
      <c r="I111" s="30">
        <v>4</v>
      </c>
      <c r="J111" s="30">
        <v>2</v>
      </c>
      <c r="K111" s="32">
        <v>14.8</v>
      </c>
      <c r="L111" s="32">
        <v>26.3</v>
      </c>
      <c r="M111" s="32">
        <v>38.799999999999997</v>
      </c>
      <c r="N111" s="33">
        <v>0.45</v>
      </c>
      <c r="O111" s="33">
        <v>3</v>
      </c>
      <c r="P111" s="33">
        <v>5</v>
      </c>
      <c r="Q111" s="33">
        <v>8</v>
      </c>
      <c r="R111" s="40"/>
    </row>
    <row r="112" spans="1:18" x14ac:dyDescent="0.25">
      <c r="A112" s="34">
        <v>34.397067584380899</v>
      </c>
      <c r="B112" s="34">
        <v>7.5611739230192345</v>
      </c>
      <c r="C112" s="37">
        <v>17</v>
      </c>
      <c r="D112" s="35" t="s">
        <v>148</v>
      </c>
      <c r="E112" s="35">
        <v>6</v>
      </c>
      <c r="F112" s="35">
        <v>6</v>
      </c>
      <c r="G112" s="35">
        <v>6</v>
      </c>
      <c r="H112" s="34">
        <v>0</v>
      </c>
      <c r="I112" s="34">
        <v>1.9</v>
      </c>
      <c r="J112" s="34">
        <v>2.1</v>
      </c>
      <c r="K112" s="34">
        <v>14.8</v>
      </c>
      <c r="L112" s="34">
        <v>25.3</v>
      </c>
      <c r="M112" s="34">
        <v>39.799999999999997</v>
      </c>
      <c r="N112" s="36">
        <v>0.45</v>
      </c>
      <c r="O112" s="36">
        <v>3</v>
      </c>
      <c r="P112" s="36">
        <v>5</v>
      </c>
      <c r="Q112" s="36">
        <v>8</v>
      </c>
      <c r="R112" s="40">
        <v>17</v>
      </c>
    </row>
    <row r="113" spans="1:18" x14ac:dyDescent="0.25">
      <c r="A113" s="34">
        <v>22.328305456161672</v>
      </c>
      <c r="B113" s="34">
        <v>8.096182685407685</v>
      </c>
      <c r="C113" s="37"/>
      <c r="D113" s="35" t="s">
        <v>148</v>
      </c>
      <c r="E113" s="35">
        <v>6</v>
      </c>
      <c r="F113" s="35">
        <v>6</v>
      </c>
      <c r="G113" s="35">
        <v>6</v>
      </c>
      <c r="H113" s="34">
        <v>0</v>
      </c>
      <c r="I113" s="34">
        <v>1.9</v>
      </c>
      <c r="J113" s="34">
        <v>2.1</v>
      </c>
      <c r="K113" s="34">
        <v>13.8</v>
      </c>
      <c r="L113" s="34">
        <v>26.3</v>
      </c>
      <c r="M113" s="34">
        <v>37.799999999999997</v>
      </c>
      <c r="N113" s="36">
        <v>0.45</v>
      </c>
      <c r="O113" s="36">
        <v>3</v>
      </c>
      <c r="P113" s="36">
        <v>5</v>
      </c>
      <c r="Q113" s="36">
        <v>8</v>
      </c>
      <c r="R113" s="40"/>
    </row>
    <row r="114" spans="1:18" x14ac:dyDescent="0.25">
      <c r="A114" s="34">
        <v>26.132817196563224</v>
      </c>
      <c r="B114" s="34">
        <v>8.0832648358709456</v>
      </c>
      <c r="C114" s="37"/>
      <c r="D114" s="35" t="s">
        <v>148</v>
      </c>
      <c r="E114" s="35">
        <v>6</v>
      </c>
      <c r="F114" s="35">
        <v>6</v>
      </c>
      <c r="G114" s="35">
        <v>6</v>
      </c>
      <c r="H114" s="34">
        <v>0</v>
      </c>
      <c r="I114" s="34">
        <v>1.9</v>
      </c>
      <c r="J114" s="34">
        <v>2.1</v>
      </c>
      <c r="K114" s="34">
        <v>15.8</v>
      </c>
      <c r="L114" s="34">
        <v>25.3</v>
      </c>
      <c r="M114" s="34">
        <v>37.799999999999997</v>
      </c>
      <c r="N114" s="36">
        <v>0.45</v>
      </c>
      <c r="O114" s="36">
        <v>3</v>
      </c>
      <c r="P114" s="36">
        <v>5</v>
      </c>
      <c r="Q114" s="36">
        <v>8</v>
      </c>
      <c r="R114" s="40"/>
    </row>
    <row r="115" spans="1:18" x14ac:dyDescent="0.25">
      <c r="A115" s="34">
        <v>33.015465937561189</v>
      </c>
      <c r="B115" s="34">
        <v>7.2767561324918431</v>
      </c>
      <c r="C115" s="37"/>
      <c r="D115" s="35" t="s">
        <v>148</v>
      </c>
      <c r="E115" s="35">
        <v>6</v>
      </c>
      <c r="F115" s="35">
        <v>6</v>
      </c>
      <c r="G115" s="35">
        <v>6</v>
      </c>
      <c r="H115" s="34">
        <v>0</v>
      </c>
      <c r="I115" s="34">
        <v>1.9</v>
      </c>
      <c r="J115" s="34">
        <v>2.1</v>
      </c>
      <c r="K115" s="34">
        <v>12.8</v>
      </c>
      <c r="L115" s="34">
        <v>26.3</v>
      </c>
      <c r="M115" s="34">
        <v>40.799999999999997</v>
      </c>
      <c r="N115" s="36">
        <v>0.45</v>
      </c>
      <c r="O115" s="36">
        <v>3</v>
      </c>
      <c r="P115" s="36">
        <v>5</v>
      </c>
      <c r="Q115" s="36">
        <v>8</v>
      </c>
      <c r="R115" s="40"/>
    </row>
    <row r="116" spans="1:18" x14ac:dyDescent="0.25">
      <c r="A116" s="34">
        <v>33.992048467328992</v>
      </c>
      <c r="B116" s="34">
        <v>8.076573749508503</v>
      </c>
      <c r="C116" s="37"/>
      <c r="D116" s="35" t="s">
        <v>148</v>
      </c>
      <c r="E116" s="35">
        <v>6</v>
      </c>
      <c r="F116" s="35">
        <v>6</v>
      </c>
      <c r="G116" s="35">
        <v>6</v>
      </c>
      <c r="H116" s="34">
        <v>0</v>
      </c>
      <c r="I116" s="34">
        <v>1.9</v>
      </c>
      <c r="J116" s="34">
        <v>2.1</v>
      </c>
      <c r="K116" s="34">
        <v>13.8</v>
      </c>
      <c r="L116" s="34">
        <v>25.3</v>
      </c>
      <c r="M116" s="34">
        <v>36.799999999999997</v>
      </c>
      <c r="N116" s="36">
        <v>0.45</v>
      </c>
      <c r="O116" s="36">
        <v>3</v>
      </c>
      <c r="P116" s="36">
        <v>5</v>
      </c>
      <c r="Q116" s="36">
        <v>8</v>
      </c>
      <c r="R116" s="40"/>
    </row>
    <row r="117" spans="1:18" x14ac:dyDescent="0.25">
      <c r="A117" s="34">
        <v>27.6371794763227</v>
      </c>
      <c r="B117" s="34">
        <v>8.2729913741474661</v>
      </c>
      <c r="C117" s="37"/>
      <c r="D117" s="35" t="s">
        <v>148</v>
      </c>
      <c r="E117" s="35">
        <v>6</v>
      </c>
      <c r="F117" s="35">
        <v>6</v>
      </c>
      <c r="G117" s="35">
        <v>6</v>
      </c>
      <c r="H117" s="34">
        <v>0</v>
      </c>
      <c r="I117" s="34">
        <v>1.9</v>
      </c>
      <c r="J117" s="34">
        <v>2.1</v>
      </c>
      <c r="K117" s="34">
        <v>16.8</v>
      </c>
      <c r="L117" s="34">
        <v>26.3</v>
      </c>
      <c r="M117" s="34">
        <v>36.799999999999997</v>
      </c>
      <c r="N117" s="36">
        <v>0.45</v>
      </c>
      <c r="O117" s="36">
        <v>3</v>
      </c>
      <c r="P117" s="36">
        <v>5</v>
      </c>
      <c r="Q117" s="36">
        <v>8</v>
      </c>
      <c r="R117" s="40"/>
    </row>
    <row r="118" spans="1:18" x14ac:dyDescent="0.25">
      <c r="A118" s="34">
        <v>34.370633057645058</v>
      </c>
      <c r="B118" s="34">
        <v>7.4185214051220401</v>
      </c>
      <c r="C118" s="37"/>
      <c r="D118" s="35" t="s">
        <v>148</v>
      </c>
      <c r="E118" s="35">
        <v>6</v>
      </c>
      <c r="F118" s="35">
        <v>6</v>
      </c>
      <c r="G118" s="35">
        <v>6</v>
      </c>
      <c r="H118" s="34">
        <v>0</v>
      </c>
      <c r="I118" s="34">
        <v>1.9</v>
      </c>
      <c r="J118" s="34">
        <v>2.1</v>
      </c>
      <c r="K118" s="34">
        <v>16.8</v>
      </c>
      <c r="L118" s="34">
        <v>26.3</v>
      </c>
      <c r="M118" s="34">
        <v>40.799999999999997</v>
      </c>
      <c r="N118" s="36">
        <v>0.45</v>
      </c>
      <c r="O118" s="36">
        <v>3</v>
      </c>
      <c r="P118" s="36">
        <v>5</v>
      </c>
      <c r="Q118" s="36">
        <v>8</v>
      </c>
      <c r="R118" s="40"/>
    </row>
    <row r="119" spans="1:18" x14ac:dyDescent="0.25">
      <c r="A119" s="34">
        <v>27.835599072598544</v>
      </c>
      <c r="B119" s="34">
        <v>7.9372342255054562</v>
      </c>
      <c r="C119" s="37"/>
      <c r="D119" s="35" t="s">
        <v>148</v>
      </c>
      <c r="E119" s="35">
        <v>6</v>
      </c>
      <c r="F119" s="35">
        <v>6</v>
      </c>
      <c r="G119" s="35">
        <v>6</v>
      </c>
      <c r="H119" s="34">
        <v>0</v>
      </c>
      <c r="I119" s="34">
        <v>1.9</v>
      </c>
      <c r="J119" s="34">
        <v>2.1</v>
      </c>
      <c r="K119" s="34">
        <v>12.8</v>
      </c>
      <c r="L119" s="34">
        <v>27.3</v>
      </c>
      <c r="M119" s="34">
        <v>38.799999999999997</v>
      </c>
      <c r="N119" s="36">
        <v>0.45</v>
      </c>
      <c r="O119" s="36">
        <v>3</v>
      </c>
      <c r="P119" s="36">
        <v>5</v>
      </c>
      <c r="Q119" s="36">
        <v>8</v>
      </c>
      <c r="R119" s="40"/>
    </row>
    <row r="120" spans="1:18" x14ac:dyDescent="0.25">
      <c r="A120" s="34">
        <v>37.76546851952579</v>
      </c>
      <c r="B120" s="34">
        <v>7.7004349751827625</v>
      </c>
      <c r="C120" s="37"/>
      <c r="D120" s="35" t="s">
        <v>148</v>
      </c>
      <c r="E120" s="35">
        <v>6</v>
      </c>
      <c r="F120" s="35">
        <v>6</v>
      </c>
      <c r="G120" s="35">
        <v>6</v>
      </c>
      <c r="H120" s="34">
        <v>0</v>
      </c>
      <c r="I120" s="34">
        <v>1.9</v>
      </c>
      <c r="J120" s="34">
        <v>2.1</v>
      </c>
      <c r="K120" s="34">
        <v>12.8</v>
      </c>
      <c r="L120" s="34">
        <v>27.3</v>
      </c>
      <c r="M120" s="34">
        <v>39.799999999999997</v>
      </c>
      <c r="N120" s="36">
        <v>0.45</v>
      </c>
      <c r="O120" s="36">
        <v>3</v>
      </c>
      <c r="P120" s="36">
        <v>5</v>
      </c>
      <c r="Q120" s="36">
        <v>8</v>
      </c>
      <c r="R120" s="40"/>
    </row>
    <row r="121" spans="1:18" x14ac:dyDescent="0.25">
      <c r="A121" s="34">
        <v>22.931061482030124</v>
      </c>
      <c r="B121" s="34">
        <v>8.2604238220512762</v>
      </c>
      <c r="C121" s="37"/>
      <c r="D121" s="35" t="s">
        <v>148</v>
      </c>
      <c r="E121" s="35">
        <v>6</v>
      </c>
      <c r="F121" s="35">
        <v>6</v>
      </c>
      <c r="G121" s="35">
        <v>6</v>
      </c>
      <c r="H121" s="34">
        <v>0</v>
      </c>
      <c r="I121" s="34">
        <v>1.9</v>
      </c>
      <c r="J121" s="34">
        <v>2.1</v>
      </c>
      <c r="K121" s="34">
        <v>16.8</v>
      </c>
      <c r="L121" s="34">
        <v>27.3</v>
      </c>
      <c r="M121" s="34">
        <v>37.799999999999997</v>
      </c>
      <c r="N121" s="36">
        <v>0.45</v>
      </c>
      <c r="O121" s="36">
        <v>3</v>
      </c>
      <c r="P121" s="36">
        <v>5</v>
      </c>
      <c r="Q121" s="36">
        <v>8</v>
      </c>
      <c r="R121" s="40"/>
    </row>
    <row r="122" spans="1:18" x14ac:dyDescent="0.25">
      <c r="A122" s="34">
        <v>44.455210587527269</v>
      </c>
      <c r="B122" s="34">
        <v>7.7223779758469817</v>
      </c>
      <c r="C122" s="37"/>
      <c r="D122" s="35" t="s">
        <v>148</v>
      </c>
      <c r="E122" s="35">
        <v>6</v>
      </c>
      <c r="F122" s="35">
        <v>6</v>
      </c>
      <c r="G122" s="35">
        <v>6</v>
      </c>
      <c r="H122" s="34">
        <v>0</v>
      </c>
      <c r="I122" s="34">
        <v>1.9</v>
      </c>
      <c r="J122" s="34">
        <v>2.1</v>
      </c>
      <c r="K122" s="34">
        <v>12.8</v>
      </c>
      <c r="L122" s="34">
        <v>28.3</v>
      </c>
      <c r="M122" s="34">
        <v>39.799999999999997</v>
      </c>
      <c r="N122" s="36">
        <v>0.45</v>
      </c>
      <c r="O122" s="36">
        <v>3</v>
      </c>
      <c r="P122" s="36">
        <v>5</v>
      </c>
      <c r="Q122" s="36">
        <v>8</v>
      </c>
      <c r="R122" s="40"/>
    </row>
    <row r="123" spans="1:18" x14ac:dyDescent="0.25">
      <c r="A123" s="34">
        <v>38.498724629884535</v>
      </c>
      <c r="B123" s="34">
        <v>7.8257728472260197</v>
      </c>
      <c r="C123" s="37"/>
      <c r="D123" s="35" t="s">
        <v>148</v>
      </c>
      <c r="E123" s="35">
        <v>6</v>
      </c>
      <c r="F123" s="35">
        <v>6</v>
      </c>
      <c r="G123" s="35">
        <v>6</v>
      </c>
      <c r="H123" s="34">
        <v>0</v>
      </c>
      <c r="I123" s="34">
        <v>1.9</v>
      </c>
      <c r="J123" s="34">
        <v>2.1</v>
      </c>
      <c r="K123" s="34">
        <v>16.8</v>
      </c>
      <c r="L123" s="34">
        <v>27.3</v>
      </c>
      <c r="M123" s="34">
        <v>39.799999999999997</v>
      </c>
      <c r="N123" s="36">
        <v>0.45</v>
      </c>
      <c r="O123" s="36">
        <v>3</v>
      </c>
      <c r="P123" s="36">
        <v>5</v>
      </c>
      <c r="Q123" s="36">
        <v>8</v>
      </c>
      <c r="R123" s="40"/>
    </row>
    <row r="124" spans="1:18" x14ac:dyDescent="0.25">
      <c r="A124" s="34">
        <v>36.820065579923288</v>
      </c>
      <c r="B124" s="34">
        <v>7.9577094379133779</v>
      </c>
      <c r="C124" s="37"/>
      <c r="D124" s="35" t="s">
        <v>148</v>
      </c>
      <c r="E124" s="35">
        <v>6</v>
      </c>
      <c r="F124" s="35">
        <v>6</v>
      </c>
      <c r="G124" s="35">
        <v>6</v>
      </c>
      <c r="H124" s="34">
        <v>0</v>
      </c>
      <c r="I124" s="34">
        <v>1.9</v>
      </c>
      <c r="J124" s="34">
        <v>2.1</v>
      </c>
      <c r="K124" s="34">
        <v>12.8</v>
      </c>
      <c r="L124" s="34">
        <v>24.3</v>
      </c>
      <c r="M124" s="34">
        <v>36.799999999999997</v>
      </c>
      <c r="N124" s="36">
        <v>0.45</v>
      </c>
      <c r="O124" s="36">
        <v>3</v>
      </c>
      <c r="P124" s="36">
        <v>5</v>
      </c>
      <c r="Q124" s="36">
        <v>8</v>
      </c>
      <c r="R124" s="40"/>
    </row>
    <row r="125" spans="1:18" x14ac:dyDescent="0.25">
      <c r="A125" s="34">
        <v>21.089871365918729</v>
      </c>
      <c r="B125" s="34">
        <v>8.2047936173999503</v>
      </c>
      <c r="C125" s="37"/>
      <c r="D125" s="35" t="s">
        <v>148</v>
      </c>
      <c r="E125" s="35">
        <v>6</v>
      </c>
      <c r="F125" s="35">
        <v>6</v>
      </c>
      <c r="G125" s="35">
        <v>6</v>
      </c>
      <c r="H125" s="34">
        <v>0</v>
      </c>
      <c r="I125" s="34">
        <v>1.9</v>
      </c>
      <c r="J125" s="34">
        <v>2.1</v>
      </c>
      <c r="K125" s="34">
        <v>12.8</v>
      </c>
      <c r="L125" s="34">
        <v>28.3</v>
      </c>
      <c r="M125" s="34">
        <v>36.799999999999997</v>
      </c>
      <c r="N125" s="36">
        <v>0.45</v>
      </c>
      <c r="O125" s="36">
        <v>3</v>
      </c>
      <c r="P125" s="36">
        <v>5</v>
      </c>
      <c r="Q125" s="36">
        <v>8</v>
      </c>
      <c r="R125" s="40"/>
    </row>
    <row r="126" spans="1:18" x14ac:dyDescent="0.25">
      <c r="A126" s="34">
        <v>26.828246477173845</v>
      </c>
      <c r="B126" s="34">
        <v>8.0020578749401725</v>
      </c>
      <c r="C126" s="37"/>
      <c r="D126" s="35" t="s">
        <v>148</v>
      </c>
      <c r="E126" s="35">
        <v>6</v>
      </c>
      <c r="F126" s="35">
        <v>6</v>
      </c>
      <c r="G126" s="35">
        <v>6</v>
      </c>
      <c r="H126" s="34">
        <v>0</v>
      </c>
      <c r="I126" s="34">
        <v>1.9</v>
      </c>
      <c r="J126" s="34">
        <v>2.1</v>
      </c>
      <c r="K126" s="34">
        <v>13.8</v>
      </c>
      <c r="L126" s="34">
        <v>25.3</v>
      </c>
      <c r="M126" s="34">
        <v>37.799999999999997</v>
      </c>
      <c r="N126" s="36">
        <v>0.45</v>
      </c>
      <c r="O126" s="36">
        <v>3</v>
      </c>
      <c r="P126" s="36">
        <v>5</v>
      </c>
      <c r="Q126" s="36">
        <v>8</v>
      </c>
      <c r="R126" s="40"/>
    </row>
    <row r="127" spans="1:18" x14ac:dyDescent="0.25">
      <c r="A127" s="34">
        <v>23.824255827485562</v>
      </c>
      <c r="B127" s="34">
        <v>7.9363396421937065</v>
      </c>
      <c r="C127" s="37"/>
      <c r="D127" s="35" t="s">
        <v>148</v>
      </c>
      <c r="E127" s="35">
        <v>6</v>
      </c>
      <c r="F127" s="35">
        <v>6</v>
      </c>
      <c r="G127" s="35">
        <v>6</v>
      </c>
      <c r="H127" s="34">
        <v>0</v>
      </c>
      <c r="I127" s="34">
        <v>1.9</v>
      </c>
      <c r="J127" s="34">
        <v>2.1</v>
      </c>
      <c r="K127" s="34">
        <v>14.8</v>
      </c>
      <c r="L127" s="34">
        <v>26.3</v>
      </c>
      <c r="M127" s="34">
        <v>38.799999999999997</v>
      </c>
      <c r="N127" s="36">
        <v>0.45</v>
      </c>
      <c r="O127" s="36">
        <v>3</v>
      </c>
      <c r="P127" s="36">
        <v>5</v>
      </c>
      <c r="Q127" s="36">
        <v>8</v>
      </c>
      <c r="R127" s="40"/>
    </row>
    <row r="128" spans="1:18" x14ac:dyDescent="0.25">
      <c r="A128" s="34">
        <v>33.827000071020016</v>
      </c>
      <c r="B128" s="34">
        <v>8.1135448166425341</v>
      </c>
      <c r="C128" s="37"/>
      <c r="D128" s="35" t="s">
        <v>148</v>
      </c>
      <c r="E128" s="35">
        <v>6</v>
      </c>
      <c r="F128" s="35">
        <v>6</v>
      </c>
      <c r="G128" s="35">
        <v>6</v>
      </c>
      <c r="H128" s="34">
        <v>0</v>
      </c>
      <c r="I128" s="34">
        <v>1.9</v>
      </c>
      <c r="J128" s="34">
        <v>2.1</v>
      </c>
      <c r="K128" s="34">
        <v>14.8</v>
      </c>
      <c r="L128" s="34">
        <v>25.3</v>
      </c>
      <c r="M128" s="34">
        <v>36.799999999999997</v>
      </c>
      <c r="N128" s="36">
        <v>0.45</v>
      </c>
      <c r="O128" s="36">
        <v>3</v>
      </c>
      <c r="P128" s="36">
        <v>5</v>
      </c>
      <c r="Q128" s="36">
        <v>8</v>
      </c>
      <c r="R128" s="40"/>
    </row>
    <row r="129" spans="1:18" x14ac:dyDescent="0.25">
      <c r="A129" s="34">
        <v>37.508253041138261</v>
      </c>
      <c r="B129" s="34">
        <v>8.0160731280866546</v>
      </c>
      <c r="C129" s="37"/>
      <c r="D129" s="35" t="s">
        <v>148</v>
      </c>
      <c r="E129" s="35">
        <v>6</v>
      </c>
      <c r="F129" s="35">
        <v>6</v>
      </c>
      <c r="G129" s="35">
        <v>6</v>
      </c>
      <c r="H129" s="34">
        <v>0</v>
      </c>
      <c r="I129" s="34">
        <v>1.9</v>
      </c>
      <c r="J129" s="34">
        <v>2.1</v>
      </c>
      <c r="K129" s="34">
        <v>14.8</v>
      </c>
      <c r="L129" s="34">
        <v>24.3</v>
      </c>
      <c r="M129" s="34">
        <v>36.799999999999997</v>
      </c>
      <c r="N129" s="36">
        <v>0.45</v>
      </c>
      <c r="O129" s="36">
        <v>3</v>
      </c>
      <c r="P129" s="36">
        <v>5</v>
      </c>
      <c r="Q129" s="36">
        <v>8</v>
      </c>
      <c r="R129" s="40"/>
    </row>
    <row r="130" spans="1:18" x14ac:dyDescent="0.25">
      <c r="A130" s="34">
        <v>36.319457186489622</v>
      </c>
      <c r="B130" s="34">
        <v>8.0434734055653063</v>
      </c>
      <c r="C130" s="37"/>
      <c r="D130" s="35" t="s">
        <v>148</v>
      </c>
      <c r="E130" s="35">
        <v>6</v>
      </c>
      <c r="F130" s="35">
        <v>6</v>
      </c>
      <c r="G130" s="35">
        <v>6</v>
      </c>
      <c r="H130" s="34">
        <v>0</v>
      </c>
      <c r="I130" s="34">
        <v>1.9</v>
      </c>
      <c r="J130" s="34">
        <v>2.1</v>
      </c>
      <c r="K130" s="34">
        <v>14.8</v>
      </c>
      <c r="L130" s="34">
        <v>28.3</v>
      </c>
      <c r="M130" s="34">
        <v>38.799999999999997</v>
      </c>
      <c r="N130" s="36">
        <v>0.45</v>
      </c>
      <c r="O130" s="36">
        <v>3</v>
      </c>
      <c r="P130" s="36">
        <v>5</v>
      </c>
      <c r="Q130" s="36">
        <v>8</v>
      </c>
      <c r="R130" s="40"/>
    </row>
    <row r="131" spans="1:18" x14ac:dyDescent="0.25">
      <c r="A131" s="34">
        <v>19.98223630869461</v>
      </c>
      <c r="B131" s="34">
        <v>8.2642699816144383</v>
      </c>
      <c r="C131" s="37"/>
      <c r="D131" s="35" t="s">
        <v>148</v>
      </c>
      <c r="E131" s="35">
        <v>6</v>
      </c>
      <c r="F131" s="35">
        <v>6</v>
      </c>
      <c r="G131" s="35">
        <v>6</v>
      </c>
      <c r="H131" s="34">
        <v>0</v>
      </c>
      <c r="I131" s="34">
        <v>1.9</v>
      </c>
      <c r="J131" s="34">
        <v>2.1</v>
      </c>
      <c r="K131" s="34">
        <v>14.8</v>
      </c>
      <c r="L131" s="34">
        <v>28.3</v>
      </c>
      <c r="M131" s="34">
        <v>36.799999999999997</v>
      </c>
      <c r="N131" s="36">
        <v>0.45</v>
      </c>
      <c r="O131" s="36">
        <v>3</v>
      </c>
      <c r="P131" s="36">
        <v>5</v>
      </c>
      <c r="Q131" s="36">
        <v>8</v>
      </c>
      <c r="R131" s="40"/>
    </row>
    <row r="132" spans="1:18" x14ac:dyDescent="0.25">
      <c r="A132" s="34">
        <v>29.416018987644044</v>
      </c>
      <c r="B132" s="34">
        <v>8.2425986445383774</v>
      </c>
      <c r="C132" s="37"/>
      <c r="D132" s="35" t="s">
        <v>148</v>
      </c>
      <c r="E132" s="35">
        <v>6</v>
      </c>
      <c r="F132" s="35">
        <v>6</v>
      </c>
      <c r="G132" s="35">
        <v>6</v>
      </c>
      <c r="H132" s="34">
        <v>0</v>
      </c>
      <c r="I132" s="34">
        <v>1.9</v>
      </c>
      <c r="J132" s="34">
        <v>2.1</v>
      </c>
      <c r="K132" s="34">
        <v>15.8</v>
      </c>
      <c r="L132" s="34">
        <v>26.3</v>
      </c>
      <c r="M132" s="34">
        <v>36.799999999999997</v>
      </c>
      <c r="N132" s="36">
        <v>0.45</v>
      </c>
      <c r="O132" s="36">
        <v>3</v>
      </c>
      <c r="P132" s="36">
        <v>5</v>
      </c>
      <c r="Q132" s="36">
        <v>8</v>
      </c>
      <c r="R132" s="40"/>
    </row>
    <row r="133" spans="1:18" x14ac:dyDescent="0.25">
      <c r="A133" s="34">
        <v>34.001351073277029</v>
      </c>
      <c r="B133" s="34">
        <v>7.3027015544798122</v>
      </c>
      <c r="C133" s="37"/>
      <c r="D133" s="35" t="s">
        <v>148</v>
      </c>
      <c r="E133" s="35">
        <v>6</v>
      </c>
      <c r="F133" s="35">
        <v>6</v>
      </c>
      <c r="G133" s="35">
        <v>6</v>
      </c>
      <c r="H133" s="34">
        <v>0</v>
      </c>
      <c r="I133" s="34">
        <v>1.9</v>
      </c>
      <c r="J133" s="34">
        <v>2.1</v>
      </c>
      <c r="K133" s="34">
        <v>13.8</v>
      </c>
      <c r="L133" s="34">
        <v>26.3</v>
      </c>
      <c r="M133" s="34">
        <v>40.799999999999997</v>
      </c>
      <c r="N133" s="36">
        <v>0.45</v>
      </c>
      <c r="O133" s="36">
        <v>3</v>
      </c>
      <c r="P133" s="36">
        <v>5</v>
      </c>
      <c r="Q133" s="36">
        <v>8</v>
      </c>
      <c r="R133" s="40"/>
    </row>
    <row r="134" spans="1:18" x14ac:dyDescent="0.25">
      <c r="A134" s="34">
        <v>35.102360149054682</v>
      </c>
      <c r="B134" s="34">
        <v>7.3861253833768838</v>
      </c>
      <c r="C134" s="37"/>
      <c r="D134" s="35" t="s">
        <v>148</v>
      </c>
      <c r="E134" s="35">
        <v>6</v>
      </c>
      <c r="F134" s="35">
        <v>6</v>
      </c>
      <c r="G134" s="35">
        <v>6</v>
      </c>
      <c r="H134" s="34">
        <v>0</v>
      </c>
      <c r="I134" s="34">
        <v>1.9</v>
      </c>
      <c r="J134" s="34">
        <v>2.1</v>
      </c>
      <c r="K134" s="34">
        <v>15.8</v>
      </c>
      <c r="L134" s="34">
        <v>26.3</v>
      </c>
      <c r="M134" s="34">
        <v>40.799999999999997</v>
      </c>
      <c r="N134" s="36">
        <v>0.45</v>
      </c>
      <c r="O134" s="36">
        <v>3</v>
      </c>
      <c r="P134" s="36">
        <v>5</v>
      </c>
      <c r="Q134" s="36">
        <v>8</v>
      </c>
      <c r="R134" s="40"/>
    </row>
    <row r="135" spans="1:18" x14ac:dyDescent="0.25">
      <c r="A135" s="34">
        <v>39.041250125474328</v>
      </c>
      <c r="B135" s="34">
        <v>7.8040446399383141</v>
      </c>
      <c r="C135" s="37"/>
      <c r="D135" s="35" t="s">
        <v>148</v>
      </c>
      <c r="E135" s="35">
        <v>6</v>
      </c>
      <c r="F135" s="35">
        <v>6</v>
      </c>
      <c r="G135" s="35">
        <v>6</v>
      </c>
      <c r="H135" s="34">
        <v>0</v>
      </c>
      <c r="I135" s="34">
        <v>1.9</v>
      </c>
      <c r="J135" s="34">
        <v>2.1</v>
      </c>
      <c r="K135" s="34">
        <v>15.8</v>
      </c>
      <c r="L135" s="34">
        <v>27.3</v>
      </c>
      <c r="M135" s="34">
        <v>39.799999999999997</v>
      </c>
      <c r="N135" s="36">
        <v>0.45</v>
      </c>
      <c r="O135" s="36">
        <v>3</v>
      </c>
      <c r="P135" s="36">
        <v>5</v>
      </c>
      <c r="Q135" s="36">
        <v>8</v>
      </c>
      <c r="R135" s="40"/>
    </row>
    <row r="136" spans="1:18" x14ac:dyDescent="0.25">
      <c r="A136" s="34">
        <v>19.2987640498433</v>
      </c>
      <c r="B136" s="34">
        <v>7.7563611923340465</v>
      </c>
      <c r="C136" s="37"/>
      <c r="D136" s="35" t="s">
        <v>148</v>
      </c>
      <c r="E136" s="35">
        <v>6</v>
      </c>
      <c r="F136" s="35">
        <v>6</v>
      </c>
      <c r="G136" s="35">
        <v>6</v>
      </c>
      <c r="H136" s="34">
        <v>0</v>
      </c>
      <c r="I136" s="34">
        <v>1.9</v>
      </c>
      <c r="J136" s="34">
        <v>2.1</v>
      </c>
      <c r="K136" s="34">
        <v>15.8</v>
      </c>
      <c r="L136" s="34">
        <v>24.3</v>
      </c>
      <c r="M136" s="34">
        <v>38.799999999999997</v>
      </c>
      <c r="N136" s="36">
        <v>0.45</v>
      </c>
      <c r="O136" s="36">
        <v>3</v>
      </c>
      <c r="P136" s="36">
        <v>5</v>
      </c>
      <c r="Q136" s="36">
        <v>8</v>
      </c>
      <c r="R136" s="40"/>
    </row>
    <row r="137" spans="1:18" x14ac:dyDescent="0.25">
      <c r="A137" s="34">
        <v>35.610420630311694</v>
      </c>
      <c r="B137" s="34">
        <v>8.0103728114300043</v>
      </c>
      <c r="C137" s="37"/>
      <c r="D137" s="35" t="s">
        <v>148</v>
      </c>
      <c r="E137" s="35">
        <v>6</v>
      </c>
      <c r="F137" s="35">
        <v>6</v>
      </c>
      <c r="G137" s="35">
        <v>6</v>
      </c>
      <c r="H137" s="34">
        <v>0</v>
      </c>
      <c r="I137" s="34">
        <v>1.9</v>
      </c>
      <c r="J137" s="34">
        <v>2.1</v>
      </c>
      <c r="K137" s="34">
        <v>13.8</v>
      </c>
      <c r="L137" s="34">
        <v>28.3</v>
      </c>
      <c r="M137" s="34">
        <v>38.799999999999997</v>
      </c>
      <c r="N137" s="36">
        <v>0.45</v>
      </c>
      <c r="O137" s="36">
        <v>3</v>
      </c>
      <c r="P137" s="36">
        <v>5</v>
      </c>
      <c r="Q137" s="36">
        <v>8</v>
      </c>
      <c r="R137" s="40"/>
    </row>
    <row r="138" spans="1:18" x14ac:dyDescent="0.25">
      <c r="A138" s="34">
        <v>31.927449876402715</v>
      </c>
      <c r="B138" s="34">
        <v>7.0583744088115381</v>
      </c>
      <c r="C138" s="37"/>
      <c r="D138" s="35" t="s">
        <v>148</v>
      </c>
      <c r="E138" s="35">
        <v>6</v>
      </c>
      <c r="F138" s="35">
        <v>6</v>
      </c>
      <c r="G138" s="35">
        <v>6</v>
      </c>
      <c r="H138" s="34">
        <v>0</v>
      </c>
      <c r="I138" s="34">
        <v>1.9</v>
      </c>
      <c r="J138" s="34">
        <v>2.1</v>
      </c>
      <c r="K138" s="34">
        <v>13.8</v>
      </c>
      <c r="L138" s="34">
        <v>24.3</v>
      </c>
      <c r="M138" s="34">
        <v>40.799999999999997</v>
      </c>
      <c r="N138" s="36">
        <v>0.45</v>
      </c>
      <c r="O138" s="36">
        <v>3</v>
      </c>
      <c r="P138" s="36">
        <v>5</v>
      </c>
      <c r="Q138" s="36">
        <v>8</v>
      </c>
      <c r="R138" s="40"/>
    </row>
    <row r="139" spans="1:18" x14ac:dyDescent="0.25">
      <c r="A139" s="34">
        <v>19.580835161622566</v>
      </c>
      <c r="B139" s="34">
        <v>8.3178403631979609</v>
      </c>
      <c r="C139" s="37"/>
      <c r="D139" s="35" t="s">
        <v>148</v>
      </c>
      <c r="E139" s="35">
        <v>6</v>
      </c>
      <c r="F139" s="35">
        <v>6</v>
      </c>
      <c r="G139" s="35">
        <v>6</v>
      </c>
      <c r="H139" s="34">
        <v>0</v>
      </c>
      <c r="I139" s="34">
        <v>1.9</v>
      </c>
      <c r="J139" s="34">
        <v>2.1</v>
      </c>
      <c r="K139" s="34">
        <v>15.8</v>
      </c>
      <c r="L139" s="34">
        <v>28.3</v>
      </c>
      <c r="M139" s="34">
        <v>36.799999999999997</v>
      </c>
      <c r="N139" s="36">
        <v>0.45</v>
      </c>
      <c r="O139" s="36">
        <v>3</v>
      </c>
      <c r="P139" s="36">
        <v>5</v>
      </c>
      <c r="Q139" s="36">
        <v>8</v>
      </c>
      <c r="R139" s="40"/>
    </row>
    <row r="140" spans="1:18" x14ac:dyDescent="0.25">
      <c r="A140" s="34">
        <v>31.016359308645349</v>
      </c>
      <c r="B140" s="34">
        <v>7.0298623929979227</v>
      </c>
      <c r="C140" s="37"/>
      <c r="D140" s="35" t="s">
        <v>148</v>
      </c>
      <c r="E140" s="35">
        <v>6</v>
      </c>
      <c r="F140" s="35">
        <v>6</v>
      </c>
      <c r="G140" s="35">
        <v>6</v>
      </c>
      <c r="H140" s="34">
        <v>0</v>
      </c>
      <c r="I140" s="34">
        <v>1.9</v>
      </c>
      <c r="J140" s="34">
        <v>2.1</v>
      </c>
      <c r="K140" s="34">
        <v>12.8</v>
      </c>
      <c r="L140" s="34">
        <v>24.3</v>
      </c>
      <c r="M140" s="34">
        <v>40.799999999999997</v>
      </c>
      <c r="N140" s="36">
        <v>0.45</v>
      </c>
      <c r="O140" s="36">
        <v>3</v>
      </c>
      <c r="P140" s="36">
        <v>5</v>
      </c>
      <c r="Q140" s="36">
        <v>8</v>
      </c>
      <c r="R140" s="40"/>
    </row>
    <row r="141" spans="1:18" x14ac:dyDescent="0.25">
      <c r="A141" s="34">
        <v>44.665721371831459</v>
      </c>
      <c r="B141" s="34">
        <v>7.5729916673960673</v>
      </c>
      <c r="C141" s="37"/>
      <c r="D141" s="35" t="s">
        <v>148</v>
      </c>
      <c r="E141" s="35">
        <v>6</v>
      </c>
      <c r="F141" s="35">
        <v>6</v>
      </c>
      <c r="G141" s="35">
        <v>6</v>
      </c>
      <c r="H141" s="34">
        <v>0</v>
      </c>
      <c r="I141" s="34">
        <v>1.9</v>
      </c>
      <c r="J141" s="34">
        <v>2.1</v>
      </c>
      <c r="K141" s="34">
        <v>16.8</v>
      </c>
      <c r="L141" s="34">
        <v>28.3</v>
      </c>
      <c r="M141" s="34">
        <v>40.799999999999997</v>
      </c>
      <c r="N141" s="36">
        <v>0.45</v>
      </c>
      <c r="O141" s="36">
        <v>3</v>
      </c>
      <c r="P141" s="36">
        <v>5</v>
      </c>
      <c r="Q141" s="36">
        <v>8</v>
      </c>
      <c r="R141" s="40"/>
    </row>
  </sheetData>
  <autoFilter ref="A1:R141"/>
  <sortState ref="A134:G143">
    <sortCondition ref="D13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tabSelected="1" topLeftCell="A127" workbookViewId="0">
      <selection activeCell="P138" sqref="P138"/>
    </sheetView>
  </sheetViews>
  <sheetFormatPr defaultRowHeight="15" x14ac:dyDescent="0.25"/>
  <cols>
    <col min="1" max="1" width="12.140625" style="20" customWidth="1"/>
    <col min="7" max="7" width="9.140625" style="20"/>
  </cols>
  <sheetData>
    <row r="1" spans="1:16" x14ac:dyDescent="0.25">
      <c r="A1" s="24">
        <v>37.542477986935907</v>
      </c>
      <c r="B1">
        <v>28.129256760000001</v>
      </c>
      <c r="C1">
        <f>A1-B1</f>
        <v>9.4132212269359066</v>
      </c>
      <c r="D1">
        <f>C1^2</f>
        <v>88.608733867236737</v>
      </c>
      <c r="G1" s="24">
        <v>8.7058368739999992</v>
      </c>
      <c r="H1">
        <v>7.9277499999999996</v>
      </c>
      <c r="I1">
        <f>G1-H1</f>
        <v>0.77808687399999954</v>
      </c>
      <c r="J1">
        <f>I1^2</f>
        <v>0.60541918349109114</v>
      </c>
      <c r="M1" s="1">
        <v>104.69396875617275</v>
      </c>
      <c r="N1">
        <v>110.7219865385772</v>
      </c>
      <c r="O1">
        <f t="shared" ref="O1:O64" si="0">M1-N1</f>
        <v>-6.0280177824044472</v>
      </c>
      <c r="P1">
        <f t="shared" ref="P1:P64" si="1">O1^2</f>
        <v>36.336998384984227</v>
      </c>
    </row>
    <row r="2" spans="1:16" x14ac:dyDescent="0.25">
      <c r="A2" s="24">
        <v>53.295774328368402</v>
      </c>
      <c r="B2">
        <v>28.129256760000001</v>
      </c>
      <c r="C2">
        <f t="shared" ref="C2:C65" si="2">A2-B2</f>
        <v>25.166517568368402</v>
      </c>
      <c r="D2">
        <f t="shared" ref="D2:D65" si="3">C2^2</f>
        <v>633.35360651899543</v>
      </c>
      <c r="G2" s="24">
        <v>8.6550892469999994</v>
      </c>
      <c r="H2">
        <v>7.9277499999999996</v>
      </c>
      <c r="I2">
        <f t="shared" ref="I2:I65" si="4">G2-H2</f>
        <v>0.72733924699999974</v>
      </c>
      <c r="J2">
        <f t="shared" ref="J2:J65" si="5">I2^2</f>
        <v>0.52902238022652659</v>
      </c>
      <c r="M2" s="1">
        <v>107.49162299380782</v>
      </c>
      <c r="N2">
        <v>110.7219865385772</v>
      </c>
      <c r="O2">
        <f t="shared" si="0"/>
        <v>-3.230363544769375</v>
      </c>
      <c r="P2">
        <f t="shared" si="1"/>
        <v>10.435248631374963</v>
      </c>
    </row>
    <row r="3" spans="1:16" x14ac:dyDescent="0.25">
      <c r="A3" s="24">
        <v>45.13278709897758</v>
      </c>
      <c r="B3">
        <v>28.129256760000001</v>
      </c>
      <c r="C3">
        <f t="shared" si="2"/>
        <v>17.00353033897758</v>
      </c>
      <c r="D3">
        <f t="shared" si="3"/>
        <v>289.12004398853099</v>
      </c>
      <c r="G3" s="24">
        <v>8.6038472020000007</v>
      </c>
      <c r="H3">
        <v>7.9277499999999996</v>
      </c>
      <c r="I3">
        <f t="shared" si="4"/>
        <v>0.67609720200000112</v>
      </c>
      <c r="J3">
        <f t="shared" si="5"/>
        <v>0.4571074265522303</v>
      </c>
      <c r="M3" s="1">
        <v>107.66535580114527</v>
      </c>
      <c r="N3">
        <v>110.7219865385772</v>
      </c>
      <c r="O3">
        <f t="shared" si="0"/>
        <v>-3.0566307374319308</v>
      </c>
      <c r="P3">
        <f t="shared" si="1"/>
        <v>9.3429914650136698</v>
      </c>
    </row>
    <row r="4" spans="1:16" x14ac:dyDescent="0.25">
      <c r="A4" s="24">
        <v>34.986955311892622</v>
      </c>
      <c r="B4">
        <v>28.129256760000001</v>
      </c>
      <c r="C4">
        <f t="shared" si="2"/>
        <v>6.8576985518926215</v>
      </c>
      <c r="D4">
        <f t="shared" si="3"/>
        <v>47.028029428630155</v>
      </c>
      <c r="G4" s="24">
        <v>8.5629260800000004</v>
      </c>
      <c r="H4">
        <v>7.9277499999999996</v>
      </c>
      <c r="I4">
        <f t="shared" si="4"/>
        <v>0.63517608000000081</v>
      </c>
      <c r="J4">
        <f t="shared" si="5"/>
        <v>0.4034486526041674</v>
      </c>
      <c r="M4" s="1">
        <v>110.07557498868501</v>
      </c>
      <c r="N4">
        <v>110.7219865385772</v>
      </c>
      <c r="O4">
        <f t="shared" si="0"/>
        <v>-0.64641154989219274</v>
      </c>
      <c r="P4">
        <f t="shared" si="1"/>
        <v>0.41784789183402676</v>
      </c>
    </row>
    <row r="5" spans="1:16" x14ac:dyDescent="0.25">
      <c r="A5" s="24">
        <v>41.856044485121096</v>
      </c>
      <c r="B5">
        <v>28.129256760000001</v>
      </c>
      <c r="C5">
        <f t="shared" si="2"/>
        <v>13.726787725121095</v>
      </c>
      <c r="D5">
        <f t="shared" si="3"/>
        <v>188.42470125053518</v>
      </c>
      <c r="G5" s="24">
        <v>8.5010953489999999</v>
      </c>
      <c r="H5">
        <v>7.9277499999999996</v>
      </c>
      <c r="I5">
        <f t="shared" si="4"/>
        <v>0.57334534900000023</v>
      </c>
      <c r="J5">
        <f t="shared" si="5"/>
        <v>0.32872488921993204</v>
      </c>
      <c r="M5" s="1">
        <v>109.5643474322296</v>
      </c>
      <c r="N5">
        <v>110.7219865385772</v>
      </c>
      <c r="O5">
        <f t="shared" si="0"/>
        <v>-1.1576391063476024</v>
      </c>
      <c r="P5">
        <f t="shared" si="1"/>
        <v>1.3401283005452753</v>
      </c>
    </row>
    <row r="6" spans="1:16" x14ac:dyDescent="0.25">
      <c r="A6" s="24">
        <v>42.133494338875778</v>
      </c>
      <c r="B6">
        <v>28.129256760000001</v>
      </c>
      <c r="C6">
        <f t="shared" si="2"/>
        <v>14.004237578875777</v>
      </c>
      <c r="D6">
        <f t="shared" si="3"/>
        <v>196.11867016559648</v>
      </c>
      <c r="G6" s="24">
        <v>8.4487277850000009</v>
      </c>
      <c r="H6">
        <v>7.9277499999999996</v>
      </c>
      <c r="I6">
        <f t="shared" si="4"/>
        <v>0.52097778500000125</v>
      </c>
      <c r="J6">
        <f t="shared" si="5"/>
        <v>0.27141785246350753</v>
      </c>
      <c r="M6" s="1">
        <v>112.71394253132951</v>
      </c>
      <c r="N6">
        <v>110.7219865385772</v>
      </c>
      <c r="O6">
        <f t="shared" si="0"/>
        <v>1.9919559927523096</v>
      </c>
      <c r="P6">
        <f t="shared" si="1"/>
        <v>3.9678886770618393</v>
      </c>
    </row>
    <row r="7" spans="1:16" x14ac:dyDescent="0.25">
      <c r="A7" s="24">
        <v>50.346958488050149</v>
      </c>
      <c r="B7">
        <v>28.129256760000001</v>
      </c>
      <c r="C7">
        <f t="shared" si="2"/>
        <v>22.217701728050148</v>
      </c>
      <c r="D7">
        <f t="shared" si="3"/>
        <v>493.62627007660251</v>
      </c>
      <c r="G7" s="24">
        <v>8.3985832610000006</v>
      </c>
      <c r="H7">
        <v>7.9277499999999996</v>
      </c>
      <c r="I7">
        <f t="shared" si="4"/>
        <v>0.470833261000001</v>
      </c>
      <c r="J7">
        <f t="shared" si="5"/>
        <v>0.22168395966389506</v>
      </c>
      <c r="M7" s="1">
        <v>111.98080615085316</v>
      </c>
      <c r="N7">
        <v>110.7219865385772</v>
      </c>
      <c r="O7">
        <f t="shared" si="0"/>
        <v>1.258819612275957</v>
      </c>
      <c r="P7">
        <f t="shared" si="1"/>
        <v>1.5846268162505905</v>
      </c>
    </row>
    <row r="8" spans="1:16" x14ac:dyDescent="0.25">
      <c r="A8" s="24">
        <v>36.627165743698853</v>
      </c>
      <c r="B8">
        <v>28.129256760000001</v>
      </c>
      <c r="C8">
        <f t="shared" si="2"/>
        <v>8.4979089836988528</v>
      </c>
      <c r="D8">
        <f t="shared" si="3"/>
        <v>72.214457095229676</v>
      </c>
      <c r="G8" s="24">
        <v>8.3382628029999992</v>
      </c>
      <c r="H8">
        <v>7.9277499999999996</v>
      </c>
      <c r="I8">
        <f t="shared" si="4"/>
        <v>0.41051280299999959</v>
      </c>
      <c r="J8">
        <f t="shared" si="5"/>
        <v>0.16852076142691647</v>
      </c>
      <c r="M8" s="1">
        <v>115.33640898667248</v>
      </c>
      <c r="N8">
        <v>110.7219865385772</v>
      </c>
      <c r="O8">
        <f t="shared" si="0"/>
        <v>4.6144224480952829</v>
      </c>
      <c r="P8">
        <f t="shared" si="1"/>
        <v>21.292894529485665</v>
      </c>
    </row>
    <row r="9" spans="1:16" x14ac:dyDescent="0.25">
      <c r="A9" s="24">
        <v>41.617540466599891</v>
      </c>
      <c r="B9">
        <v>28.129256760000001</v>
      </c>
      <c r="C9">
        <f t="shared" si="2"/>
        <v>13.488283706599891</v>
      </c>
      <c r="D9">
        <f t="shared" si="3"/>
        <v>181.93379734972808</v>
      </c>
      <c r="G9" s="24">
        <v>8.2979648899999994</v>
      </c>
      <c r="H9">
        <v>7.9277499999999996</v>
      </c>
      <c r="I9">
        <f t="shared" si="4"/>
        <v>0.37021488999999974</v>
      </c>
      <c r="J9">
        <f t="shared" si="5"/>
        <v>0.1370590647777119</v>
      </c>
      <c r="M9" s="1">
        <v>115.09753980917759</v>
      </c>
      <c r="N9">
        <v>110.7219865385772</v>
      </c>
      <c r="O9">
        <f t="shared" si="0"/>
        <v>4.3755532706003919</v>
      </c>
      <c r="P9">
        <f t="shared" si="1"/>
        <v>19.145466423861787</v>
      </c>
    </row>
    <row r="10" spans="1:16" x14ac:dyDescent="0.25">
      <c r="A10" s="24">
        <v>48.89014027883956</v>
      </c>
      <c r="B10">
        <v>28.129256760000001</v>
      </c>
      <c r="C10">
        <f t="shared" si="2"/>
        <v>20.76088351883956</v>
      </c>
      <c r="D10">
        <f t="shared" si="3"/>
        <v>431.01428448282405</v>
      </c>
      <c r="G10" s="24">
        <v>8.2308138819999996</v>
      </c>
      <c r="H10">
        <v>7.9277499999999996</v>
      </c>
      <c r="I10">
        <f t="shared" si="4"/>
        <v>0.30306388200000001</v>
      </c>
      <c r="J10">
        <f t="shared" si="5"/>
        <v>9.1847716572909924E-2</v>
      </c>
      <c r="M10" s="1">
        <v>118.80208733756784</v>
      </c>
      <c r="N10">
        <v>110.7219865385772</v>
      </c>
      <c r="O10">
        <f t="shared" si="0"/>
        <v>8.0801007989906424</v>
      </c>
      <c r="P10">
        <f t="shared" si="1"/>
        <v>65.288028921849218</v>
      </c>
    </row>
    <row r="11" spans="1:16" x14ac:dyDescent="0.25">
      <c r="A11" s="24">
        <v>42.413833201757498</v>
      </c>
      <c r="B11">
        <v>28.129256760000001</v>
      </c>
      <c r="C11">
        <f t="shared" si="2"/>
        <v>14.284576441757498</v>
      </c>
      <c r="D11">
        <f t="shared" si="3"/>
        <v>204.0491241204133</v>
      </c>
      <c r="G11" s="24">
        <v>8.1748076822124833</v>
      </c>
      <c r="H11">
        <v>7.9277499999999996</v>
      </c>
      <c r="I11">
        <f t="shared" si="4"/>
        <v>0.2470576822124837</v>
      </c>
      <c r="J11">
        <f t="shared" si="5"/>
        <v>6.1037498340204582E-2</v>
      </c>
      <c r="M11" s="1">
        <v>117.52118144691897</v>
      </c>
      <c r="N11">
        <v>110.7219865385772</v>
      </c>
      <c r="O11">
        <f t="shared" si="0"/>
        <v>6.7991949083417751</v>
      </c>
      <c r="P11">
        <f t="shared" si="1"/>
        <v>46.229051401620723</v>
      </c>
    </row>
    <row r="12" spans="1:16" x14ac:dyDescent="0.25">
      <c r="A12" s="24">
        <v>27.281629907894899</v>
      </c>
      <c r="B12">
        <v>28.129256760000001</v>
      </c>
      <c r="C12">
        <f t="shared" si="2"/>
        <v>-0.84762685210510114</v>
      </c>
      <c r="D12">
        <f t="shared" si="3"/>
        <v>0.71847128040960295</v>
      </c>
      <c r="G12" s="24">
        <v>8.09626371930384</v>
      </c>
      <c r="H12">
        <v>7.9277499999999996</v>
      </c>
      <c r="I12">
        <f t="shared" si="4"/>
        <v>0.1685137193038404</v>
      </c>
      <c r="J12">
        <f t="shared" si="5"/>
        <v>2.8396873593613516E-2</v>
      </c>
      <c r="M12" s="3">
        <v>101.84280438956556</v>
      </c>
      <c r="N12">
        <v>110.7219865385772</v>
      </c>
      <c r="O12">
        <f t="shared" si="0"/>
        <v>-8.8791821490116405</v>
      </c>
      <c r="P12">
        <f t="shared" si="1"/>
        <v>78.839875635326976</v>
      </c>
    </row>
    <row r="13" spans="1:16" x14ac:dyDescent="0.25">
      <c r="A13" s="24">
        <v>34.508207427003406</v>
      </c>
      <c r="B13">
        <v>28.129256760000001</v>
      </c>
      <c r="C13">
        <f t="shared" si="2"/>
        <v>6.3789506670034051</v>
      </c>
      <c r="D13">
        <f t="shared" si="3"/>
        <v>40.691011612063186</v>
      </c>
      <c r="G13" s="24">
        <v>8.0495020998178557</v>
      </c>
      <c r="H13">
        <v>7.9277499999999996</v>
      </c>
      <c r="I13">
        <f t="shared" si="4"/>
        <v>0.12175209981785606</v>
      </c>
      <c r="J13">
        <f t="shared" si="5"/>
        <v>1.4823573810057186E-2</v>
      </c>
      <c r="M13" s="3">
        <v>104.45733619002888</v>
      </c>
      <c r="N13">
        <v>110.7219865385772</v>
      </c>
      <c r="O13">
        <f t="shared" si="0"/>
        <v>-6.2646503485483152</v>
      </c>
      <c r="P13">
        <f t="shared" si="1"/>
        <v>39.245843989566524</v>
      </c>
    </row>
    <row r="14" spans="1:16" x14ac:dyDescent="0.25">
      <c r="A14" s="24">
        <v>37.262935534921752</v>
      </c>
      <c r="B14">
        <v>28.129256760000001</v>
      </c>
      <c r="C14">
        <f t="shared" si="2"/>
        <v>9.1336787749217514</v>
      </c>
      <c r="D14">
        <f t="shared" si="3"/>
        <v>83.424087963456103</v>
      </c>
      <c r="G14" s="24">
        <v>7.994877164789175</v>
      </c>
      <c r="H14">
        <v>7.9277499999999996</v>
      </c>
      <c r="I14">
        <f t="shared" si="4"/>
        <v>6.7127164789175353E-2</v>
      </c>
      <c r="J14">
        <f t="shared" si="5"/>
        <v>4.5060562526331033E-3</v>
      </c>
      <c r="M14" s="3">
        <v>104.32725778788352</v>
      </c>
      <c r="N14">
        <v>110.7219865385772</v>
      </c>
      <c r="O14">
        <f t="shared" si="0"/>
        <v>-6.3947287506936732</v>
      </c>
      <c r="P14">
        <f t="shared" si="1"/>
        <v>40.892555794948265</v>
      </c>
    </row>
    <row r="15" spans="1:16" x14ac:dyDescent="0.25">
      <c r="A15" s="24">
        <v>17.056223368106547</v>
      </c>
      <c r="B15">
        <v>28.129256760000001</v>
      </c>
      <c r="C15">
        <f t="shared" si="2"/>
        <v>-11.073033391893453</v>
      </c>
      <c r="D15">
        <f t="shared" si="3"/>
        <v>122.61206849798744</v>
      </c>
      <c r="G15" s="24">
        <v>7.9125054382831985</v>
      </c>
      <c r="H15">
        <v>7.9277499999999996</v>
      </c>
      <c r="I15">
        <f t="shared" si="4"/>
        <v>-1.5244561716801108E-2</v>
      </c>
      <c r="J15">
        <f t="shared" si="5"/>
        <v>2.3239666193735796E-4</v>
      </c>
      <c r="M15" s="3">
        <v>106.50612130641491</v>
      </c>
      <c r="N15">
        <v>110.7219865385772</v>
      </c>
      <c r="O15">
        <f t="shared" si="0"/>
        <v>-4.2158652321622867</v>
      </c>
      <c r="P15">
        <f t="shared" si="1"/>
        <v>17.773519655754772</v>
      </c>
    </row>
    <row r="16" spans="1:16" x14ac:dyDescent="0.25">
      <c r="A16" s="24">
        <v>25.161515894234913</v>
      </c>
      <c r="B16">
        <v>28.129256760000001</v>
      </c>
      <c r="C16">
        <f t="shared" si="2"/>
        <v>-2.9677408657650872</v>
      </c>
      <c r="D16">
        <f t="shared" si="3"/>
        <v>8.80748584633211</v>
      </c>
      <c r="G16" s="24">
        <v>7.8462034635516922</v>
      </c>
      <c r="H16">
        <v>7.9277499999999996</v>
      </c>
      <c r="I16">
        <f t="shared" si="4"/>
        <v>-8.154653644830745E-2</v>
      </c>
      <c r="J16">
        <f t="shared" si="5"/>
        <v>6.6498376067151352E-3</v>
      </c>
      <c r="M16" s="3">
        <v>106.04022860599139</v>
      </c>
      <c r="N16">
        <v>110.7219865385772</v>
      </c>
      <c r="O16">
        <f t="shared" si="0"/>
        <v>-4.6817579325858105</v>
      </c>
      <c r="P16">
        <f t="shared" si="1"/>
        <v>21.918857339330163</v>
      </c>
    </row>
    <row r="17" spans="1:16" x14ac:dyDescent="0.25">
      <c r="A17" s="24">
        <v>26.123146907164362</v>
      </c>
      <c r="B17">
        <v>28.129256760000001</v>
      </c>
      <c r="C17">
        <f t="shared" si="2"/>
        <v>-2.0061098528356389</v>
      </c>
      <c r="D17">
        <f t="shared" si="3"/>
        <v>4.0244767416442286</v>
      </c>
      <c r="G17" s="24">
        <v>7.8167480758133703</v>
      </c>
      <c r="H17">
        <v>7.9277499999999996</v>
      </c>
      <c r="I17">
        <f t="shared" si="4"/>
        <v>-0.11100192418662935</v>
      </c>
      <c r="J17">
        <f t="shared" si="5"/>
        <v>1.2321427173134211E-2</v>
      </c>
      <c r="M17" s="3">
        <v>108.74623697946014</v>
      </c>
      <c r="N17">
        <v>110.7219865385772</v>
      </c>
      <c r="O17">
        <f t="shared" si="0"/>
        <v>-1.9757495591170624</v>
      </c>
      <c r="P17">
        <f t="shared" si="1"/>
        <v>3.9035863203512666</v>
      </c>
    </row>
    <row r="18" spans="1:16" x14ac:dyDescent="0.25">
      <c r="A18" s="24">
        <v>21.743317383596771</v>
      </c>
      <c r="B18">
        <v>28.129256760000001</v>
      </c>
      <c r="C18">
        <f t="shared" si="2"/>
        <v>-6.3859393764032291</v>
      </c>
      <c r="D18">
        <f t="shared" si="3"/>
        <v>40.780221719097263</v>
      </c>
      <c r="G18" s="24">
        <v>7.7157618562839634</v>
      </c>
      <c r="H18">
        <v>7.9277499999999996</v>
      </c>
      <c r="I18">
        <f t="shared" si="4"/>
        <v>-0.21198814371603625</v>
      </c>
      <c r="J18">
        <f t="shared" si="5"/>
        <v>4.4938973076170841E-2</v>
      </c>
      <c r="M18" s="3">
        <v>108.18695677270745</v>
      </c>
      <c r="N18">
        <v>110.7219865385772</v>
      </c>
      <c r="O18">
        <f t="shared" si="0"/>
        <v>-2.5350297658697514</v>
      </c>
      <c r="P18">
        <f t="shared" si="1"/>
        <v>6.4263759138456464</v>
      </c>
    </row>
    <row r="19" spans="1:16" x14ac:dyDescent="0.25">
      <c r="A19" s="24">
        <v>23.506653294498278</v>
      </c>
      <c r="B19">
        <v>28.129256760000001</v>
      </c>
      <c r="C19">
        <f t="shared" si="2"/>
        <v>-4.6226034655017223</v>
      </c>
      <c r="D19">
        <f t="shared" si="3"/>
        <v>21.368462799268531</v>
      </c>
      <c r="G19" s="24">
        <v>7.668391594</v>
      </c>
      <c r="H19">
        <v>7.9277499999999996</v>
      </c>
      <c r="I19">
        <f t="shared" si="4"/>
        <v>-0.2593584059999996</v>
      </c>
      <c r="J19">
        <f t="shared" si="5"/>
        <v>6.7266782762860633E-2</v>
      </c>
      <c r="M19" s="3">
        <v>111.15211255469629</v>
      </c>
      <c r="N19">
        <v>110.7219865385772</v>
      </c>
      <c r="O19">
        <f t="shared" si="0"/>
        <v>0.43012601611908963</v>
      </c>
      <c r="P19">
        <f t="shared" si="1"/>
        <v>0.18500838974247935</v>
      </c>
    </row>
    <row r="20" spans="1:16" x14ac:dyDescent="0.25">
      <c r="A20" s="24">
        <v>21.222189589124159</v>
      </c>
      <c r="B20">
        <v>28.129256760000001</v>
      </c>
      <c r="C20">
        <f t="shared" si="2"/>
        <v>-6.9070671708758411</v>
      </c>
      <c r="D20">
        <f t="shared" si="3"/>
        <v>47.707576902990795</v>
      </c>
      <c r="G20" s="24">
        <v>7.5693548210000001</v>
      </c>
      <c r="H20">
        <v>7.9277499999999996</v>
      </c>
      <c r="I20">
        <f t="shared" si="4"/>
        <v>-0.35839517899999951</v>
      </c>
      <c r="J20">
        <f t="shared" si="5"/>
        <v>0.12844710433044168</v>
      </c>
      <c r="M20" s="3">
        <v>114.62940320425773</v>
      </c>
      <c r="N20">
        <v>110.7219865385772</v>
      </c>
      <c r="O20">
        <f t="shared" si="0"/>
        <v>3.9074166656805289</v>
      </c>
      <c r="P20">
        <f t="shared" si="1"/>
        <v>15.267904999237942</v>
      </c>
    </row>
    <row r="21" spans="1:16" x14ac:dyDescent="0.25">
      <c r="A21" s="24">
        <v>24.7474527092497</v>
      </c>
      <c r="B21">
        <v>28.129256760000001</v>
      </c>
      <c r="C21">
        <f t="shared" si="2"/>
        <v>-3.3818040507503007</v>
      </c>
      <c r="D21">
        <f t="shared" si="3"/>
        <v>11.436598637671143</v>
      </c>
      <c r="G21" s="24">
        <v>7.5135785479999999</v>
      </c>
      <c r="H21">
        <v>7.9277499999999996</v>
      </c>
      <c r="I21">
        <f t="shared" si="4"/>
        <v>-0.41417145199999972</v>
      </c>
      <c r="J21">
        <f t="shared" si="5"/>
        <v>0.17153799165178807</v>
      </c>
      <c r="M21" s="3">
        <v>113.41947574552538</v>
      </c>
      <c r="N21">
        <v>110.7219865385772</v>
      </c>
      <c r="O21">
        <f t="shared" si="0"/>
        <v>2.6974892069481768</v>
      </c>
      <c r="P21">
        <f t="shared" si="1"/>
        <v>7.2764480216019036</v>
      </c>
    </row>
    <row r="22" spans="1:16" x14ac:dyDescent="0.25">
      <c r="A22" s="24">
        <v>19.784888327352839</v>
      </c>
      <c r="B22">
        <v>28.129256760000001</v>
      </c>
      <c r="C22">
        <f t="shared" si="2"/>
        <v>-8.3443684326471619</v>
      </c>
      <c r="D22">
        <f t="shared" si="3"/>
        <v>69.628484539758446</v>
      </c>
      <c r="G22" s="24">
        <v>7.4136694379959174</v>
      </c>
      <c r="H22">
        <v>7.9277499999999996</v>
      </c>
      <c r="I22">
        <f t="shared" si="4"/>
        <v>-0.51408056200408225</v>
      </c>
      <c r="J22">
        <f t="shared" si="5"/>
        <v>0.26427882423043308</v>
      </c>
      <c r="M22" s="6">
        <v>102.99586639643736</v>
      </c>
      <c r="N22">
        <v>110.7219865385772</v>
      </c>
      <c r="O22">
        <f t="shared" si="0"/>
        <v>-7.726120142139834</v>
      </c>
      <c r="P22">
        <f t="shared" si="1"/>
        <v>59.692932450778848</v>
      </c>
    </row>
    <row r="23" spans="1:16" x14ac:dyDescent="0.25">
      <c r="A23" s="24">
        <v>22.244172503720922</v>
      </c>
      <c r="B23">
        <v>28.129256760000001</v>
      </c>
      <c r="C23">
        <f t="shared" si="2"/>
        <v>-5.8850842562790788</v>
      </c>
      <c r="D23">
        <f t="shared" si="3"/>
        <v>34.634216703503881</v>
      </c>
      <c r="G23" s="24">
        <v>7.3704938753877176</v>
      </c>
      <c r="H23">
        <v>7.9277499999999996</v>
      </c>
      <c r="I23">
        <f t="shared" si="4"/>
        <v>-0.55725612461228202</v>
      </c>
      <c r="J23">
        <f t="shared" si="5"/>
        <v>0.31053438841789921</v>
      </c>
      <c r="M23" s="6">
        <v>105.59241504121066</v>
      </c>
      <c r="N23">
        <v>110.7219865385772</v>
      </c>
      <c r="O23">
        <f t="shared" si="0"/>
        <v>-5.1295714973665412</v>
      </c>
      <c r="P23">
        <f t="shared" si="1"/>
        <v>26.312503746595219</v>
      </c>
    </row>
    <row r="24" spans="1:16" x14ac:dyDescent="0.25">
      <c r="A24" s="24">
        <v>22.262827633134982</v>
      </c>
      <c r="B24">
        <v>28.129256760000001</v>
      </c>
      <c r="C24">
        <f t="shared" si="2"/>
        <v>-5.8664291268650182</v>
      </c>
      <c r="D24">
        <f t="shared" si="3"/>
        <v>34.414990700530261</v>
      </c>
      <c r="G24" s="24">
        <v>7.2836740360378354</v>
      </c>
      <c r="H24">
        <v>7.9277499999999996</v>
      </c>
      <c r="I24">
        <f t="shared" si="4"/>
        <v>-0.64407596396216427</v>
      </c>
      <c r="J24">
        <f t="shared" si="5"/>
        <v>0.41483384735379114</v>
      </c>
      <c r="M24" s="6">
        <v>105.69762016585378</v>
      </c>
      <c r="N24">
        <v>110.7219865385772</v>
      </c>
      <c r="O24">
        <f t="shared" si="0"/>
        <v>-5.0243663727234207</v>
      </c>
      <c r="P24">
        <f t="shared" si="1"/>
        <v>25.244257447353903</v>
      </c>
    </row>
    <row r="25" spans="1:16" x14ac:dyDescent="0.25">
      <c r="A25" s="24">
        <v>27.130559380934237</v>
      </c>
      <c r="B25">
        <v>28.129256760000001</v>
      </c>
      <c r="C25">
        <f t="shared" si="2"/>
        <v>-0.99869737906576361</v>
      </c>
      <c r="D25">
        <f t="shared" si="3"/>
        <v>0.99739645495282558</v>
      </c>
      <c r="G25" s="24">
        <v>7.2138627373334527</v>
      </c>
      <c r="H25">
        <v>7.9277499999999996</v>
      </c>
      <c r="I25">
        <f t="shared" si="4"/>
        <v>-0.7138872626665469</v>
      </c>
      <c r="J25">
        <f t="shared" si="5"/>
        <v>0.50963502379753534</v>
      </c>
      <c r="M25" s="6">
        <v>108.06071280591676</v>
      </c>
      <c r="N25">
        <v>110.7219865385772</v>
      </c>
      <c r="O25">
        <f t="shared" si="0"/>
        <v>-2.6612737326604332</v>
      </c>
      <c r="P25">
        <f t="shared" si="1"/>
        <v>7.0823778801483952</v>
      </c>
    </row>
    <row r="26" spans="1:16" x14ac:dyDescent="0.25">
      <c r="A26" s="24">
        <v>18.200660346402731</v>
      </c>
      <c r="B26">
        <v>28.129256760000001</v>
      </c>
      <c r="C26">
        <f t="shared" si="2"/>
        <v>-9.9285964135972691</v>
      </c>
      <c r="D26">
        <f t="shared" si="3"/>
        <v>98.577026744096557</v>
      </c>
      <c r="G26" s="24">
        <v>7.1107720822979568</v>
      </c>
      <c r="H26">
        <v>7.9277499999999996</v>
      </c>
      <c r="I26">
        <f t="shared" si="4"/>
        <v>-0.81697791770204287</v>
      </c>
      <c r="J26">
        <f t="shared" si="5"/>
        <v>0.66745291801276596</v>
      </c>
      <c r="M26" s="6">
        <v>107.5547709193545</v>
      </c>
      <c r="N26">
        <v>110.7219865385772</v>
      </c>
      <c r="O26">
        <f t="shared" si="0"/>
        <v>-3.1672156192227021</v>
      </c>
      <c r="P26">
        <f t="shared" si="1"/>
        <v>10.031254778648245</v>
      </c>
    </row>
    <row r="27" spans="1:16" x14ac:dyDescent="0.25">
      <c r="A27" s="24">
        <v>33.968562133633576</v>
      </c>
      <c r="B27">
        <v>28.129256760000001</v>
      </c>
      <c r="C27">
        <f t="shared" si="2"/>
        <v>5.8393053736335752</v>
      </c>
      <c r="D27">
        <f t="shared" si="3"/>
        <v>34.097487246545946</v>
      </c>
      <c r="G27" s="24">
        <v>7.090425362037494</v>
      </c>
      <c r="H27">
        <v>7.9277499999999996</v>
      </c>
      <c r="I27">
        <f t="shared" si="4"/>
        <v>-0.83732463796250567</v>
      </c>
      <c r="J27">
        <f t="shared" si="5"/>
        <v>0.70111254933904121</v>
      </c>
      <c r="M27" s="6">
        <v>110.51758996346342</v>
      </c>
      <c r="N27">
        <v>110.7219865385772</v>
      </c>
      <c r="O27">
        <f t="shared" si="0"/>
        <v>-0.20439657511377618</v>
      </c>
      <c r="P27">
        <f t="shared" si="1"/>
        <v>4.1777959918241549E-2</v>
      </c>
    </row>
    <row r="28" spans="1:16" x14ac:dyDescent="0.25">
      <c r="A28" s="24">
        <v>22.465725210580629</v>
      </c>
      <c r="B28">
        <v>28.129256760000001</v>
      </c>
      <c r="C28">
        <f t="shared" si="2"/>
        <v>-5.6635315494193712</v>
      </c>
      <c r="D28">
        <f t="shared" si="3"/>
        <v>32.075589611268583</v>
      </c>
      <c r="G28" s="24">
        <v>7.0391035564726332</v>
      </c>
      <c r="H28">
        <v>7.9277499999999996</v>
      </c>
      <c r="I28">
        <f t="shared" si="4"/>
        <v>-0.88864644352736644</v>
      </c>
      <c r="J28">
        <f t="shared" si="5"/>
        <v>0.78969250159383686</v>
      </c>
      <c r="M28" s="6">
        <v>109.99864248992164</v>
      </c>
      <c r="N28">
        <v>110.7219865385772</v>
      </c>
      <c r="O28">
        <f t="shared" si="0"/>
        <v>-0.72334404865556223</v>
      </c>
      <c r="P28">
        <f t="shared" si="1"/>
        <v>0.52322661272542037</v>
      </c>
    </row>
    <row r="29" spans="1:16" x14ac:dyDescent="0.25">
      <c r="A29" s="24">
        <v>28.120520177723613</v>
      </c>
      <c r="B29">
        <v>28.129256760000001</v>
      </c>
      <c r="C29">
        <f t="shared" si="2"/>
        <v>-8.7365822763878498E-3</v>
      </c>
      <c r="D29">
        <f t="shared" si="3"/>
        <v>7.6327869872094308E-5</v>
      </c>
      <c r="G29" s="24">
        <v>6.882324670186839</v>
      </c>
      <c r="H29">
        <v>7.9277499999999996</v>
      </c>
      <c r="I29">
        <f t="shared" si="4"/>
        <v>-1.0454253298131606</v>
      </c>
      <c r="J29">
        <f t="shared" si="5"/>
        <v>1.0929141202149557</v>
      </c>
      <c r="M29" s="6">
        <v>112.89949954743845</v>
      </c>
      <c r="N29">
        <v>110.7219865385772</v>
      </c>
      <c r="O29">
        <f t="shared" si="0"/>
        <v>2.1775130088612542</v>
      </c>
      <c r="P29">
        <f t="shared" si="1"/>
        <v>4.7415629037599922</v>
      </c>
    </row>
    <row r="30" spans="1:16" x14ac:dyDescent="0.25">
      <c r="A30" s="24">
        <v>36.013069296474221</v>
      </c>
      <c r="B30">
        <v>28.129256760000001</v>
      </c>
      <c r="C30">
        <f t="shared" si="2"/>
        <v>7.8838125364742204</v>
      </c>
      <c r="D30">
        <f t="shared" si="3"/>
        <v>62.154500110268081</v>
      </c>
      <c r="G30" s="24">
        <v>6.8333009489999998</v>
      </c>
      <c r="H30">
        <v>7.9277499999999996</v>
      </c>
      <c r="I30">
        <f t="shared" si="4"/>
        <v>-1.0944490509999998</v>
      </c>
      <c r="J30">
        <f t="shared" si="5"/>
        <v>1.1978187252348</v>
      </c>
      <c r="M30" s="6">
        <v>112.90254505145411</v>
      </c>
      <c r="N30">
        <v>110.7219865385772</v>
      </c>
      <c r="O30">
        <f t="shared" si="0"/>
        <v>2.1805585128769138</v>
      </c>
      <c r="P30">
        <f t="shared" si="1"/>
        <v>4.7548354280799776</v>
      </c>
    </row>
    <row r="31" spans="1:16" x14ac:dyDescent="0.25">
      <c r="A31" s="24">
        <v>23.53378788355306</v>
      </c>
      <c r="B31">
        <v>28.129256760000001</v>
      </c>
      <c r="C31">
        <f t="shared" si="2"/>
        <v>-4.5954688764469402</v>
      </c>
      <c r="D31">
        <f t="shared" si="3"/>
        <v>21.118334194392503</v>
      </c>
      <c r="G31" s="24">
        <v>6.754612093806017</v>
      </c>
      <c r="H31">
        <v>7.9277499999999996</v>
      </c>
      <c r="I31">
        <f t="shared" si="4"/>
        <v>-1.1731379061939826</v>
      </c>
      <c r="J31">
        <f t="shared" si="5"/>
        <v>1.3762525469492015</v>
      </c>
      <c r="M31" s="6">
        <v>116.57834001936854</v>
      </c>
      <c r="N31">
        <v>110.7219865385772</v>
      </c>
      <c r="O31">
        <f t="shared" si="0"/>
        <v>5.8563534807913413</v>
      </c>
      <c r="P31">
        <f t="shared" si="1"/>
        <v>34.296876091976863</v>
      </c>
    </row>
    <row r="32" spans="1:16" x14ac:dyDescent="0.25">
      <c r="A32" s="26">
        <v>24.813141647867283</v>
      </c>
      <c r="B32">
        <v>28.129256760000001</v>
      </c>
      <c r="C32">
        <f t="shared" si="2"/>
        <v>-3.3161151121327173</v>
      </c>
      <c r="D32">
        <f t="shared" si="3"/>
        <v>10.996619436914983</v>
      </c>
      <c r="G32" s="26">
        <v>7.6269703263466955</v>
      </c>
      <c r="H32">
        <v>7.9277499999999996</v>
      </c>
      <c r="I32">
        <f t="shared" si="4"/>
        <v>-0.30077967365330416</v>
      </c>
      <c r="J32">
        <f t="shared" si="5"/>
        <v>9.0468412082988156E-2</v>
      </c>
      <c r="M32" s="6">
        <v>115.50876796163573</v>
      </c>
      <c r="N32">
        <v>110.7219865385772</v>
      </c>
      <c r="O32">
        <f t="shared" si="0"/>
        <v>4.7867814230585282</v>
      </c>
      <c r="P32">
        <f t="shared" si="1"/>
        <v>22.913276392138229</v>
      </c>
    </row>
    <row r="33" spans="1:16" x14ac:dyDescent="0.25">
      <c r="A33" s="26">
        <v>24.693598185511721</v>
      </c>
      <c r="B33">
        <v>28.129256760000001</v>
      </c>
      <c r="C33">
        <f t="shared" si="2"/>
        <v>-3.4356585744882793</v>
      </c>
      <c r="D33">
        <f t="shared" si="3"/>
        <v>11.803749840454834</v>
      </c>
      <c r="G33" s="26">
        <v>7.6555016532800391</v>
      </c>
      <c r="H33">
        <v>7.9277499999999996</v>
      </c>
      <c r="I33">
        <f t="shared" si="4"/>
        <v>-0.27224834671996057</v>
      </c>
      <c r="J33">
        <f t="shared" si="5"/>
        <v>7.4119162291751861E-2</v>
      </c>
      <c r="M33" s="9">
        <v>104.06506910605891</v>
      </c>
      <c r="N33">
        <v>110.7219865385772</v>
      </c>
      <c r="O33">
        <f t="shared" si="0"/>
        <v>-6.6569174325182843</v>
      </c>
      <c r="P33">
        <f t="shared" si="1"/>
        <v>44.314549703365827</v>
      </c>
    </row>
    <row r="34" spans="1:16" x14ac:dyDescent="0.25">
      <c r="A34" s="26">
        <v>23.658476373983444</v>
      </c>
      <c r="B34">
        <v>28.129256760000001</v>
      </c>
      <c r="C34">
        <f t="shared" si="2"/>
        <v>-4.4707803860165569</v>
      </c>
      <c r="D34">
        <f t="shared" si="3"/>
        <v>19.987877259990352</v>
      </c>
      <c r="G34" s="26">
        <v>7.6844270694985832</v>
      </c>
      <c r="H34">
        <v>7.9277499999999996</v>
      </c>
      <c r="I34">
        <f t="shared" si="4"/>
        <v>-0.2433229305014164</v>
      </c>
      <c r="J34">
        <f t="shared" si="5"/>
        <v>5.9206048507797114E-2</v>
      </c>
      <c r="M34" s="9">
        <v>107.02418594498036</v>
      </c>
      <c r="N34">
        <v>110.7219865385772</v>
      </c>
      <c r="O34">
        <f t="shared" si="0"/>
        <v>-3.6978005935968383</v>
      </c>
      <c r="P34">
        <f t="shared" si="1"/>
        <v>13.673729230005129</v>
      </c>
    </row>
    <row r="35" spans="1:16" x14ac:dyDescent="0.25">
      <c r="A35" s="26">
        <v>23.961229610598984</v>
      </c>
      <c r="B35">
        <v>28.129256760000001</v>
      </c>
      <c r="C35">
        <f t="shared" si="2"/>
        <v>-4.1680271494010164</v>
      </c>
      <c r="D35">
        <f t="shared" si="3"/>
        <v>17.372450318143962</v>
      </c>
      <c r="G35" s="26">
        <v>7.7070672283847621</v>
      </c>
      <c r="H35">
        <v>7.9277499999999996</v>
      </c>
      <c r="I35">
        <f t="shared" si="4"/>
        <v>-0.22068277161523753</v>
      </c>
      <c r="J35">
        <f t="shared" si="5"/>
        <v>4.8700885687783087E-2</v>
      </c>
      <c r="M35" s="9">
        <v>106.9873189673356</v>
      </c>
      <c r="N35">
        <v>110.7219865385772</v>
      </c>
      <c r="O35">
        <f t="shared" si="0"/>
        <v>-3.7346675712416015</v>
      </c>
      <c r="P35">
        <f t="shared" si="1"/>
        <v>13.947741867683643</v>
      </c>
    </row>
    <row r="36" spans="1:16" x14ac:dyDescent="0.25">
      <c r="A36" s="26">
        <v>24.142865556356917</v>
      </c>
      <c r="B36">
        <v>28.129256760000001</v>
      </c>
      <c r="C36">
        <f t="shared" si="2"/>
        <v>-3.986391203643084</v>
      </c>
      <c r="D36">
        <f t="shared" si="3"/>
        <v>15.891314828482956</v>
      </c>
      <c r="G36" s="26">
        <v>7.7513895321584174</v>
      </c>
      <c r="H36">
        <v>7.9277499999999996</v>
      </c>
      <c r="I36">
        <f t="shared" si="4"/>
        <v>-0.17636046784158221</v>
      </c>
      <c r="J36">
        <f t="shared" si="5"/>
        <v>3.1103014617301753E-2</v>
      </c>
      <c r="M36" s="9">
        <v>109.37180592611286</v>
      </c>
      <c r="N36">
        <v>110.7219865385772</v>
      </c>
      <c r="O36">
        <f t="shared" si="0"/>
        <v>-1.3501806124643423</v>
      </c>
      <c r="P36">
        <f t="shared" si="1"/>
        <v>1.8229876862745864</v>
      </c>
    </row>
    <row r="37" spans="1:16" x14ac:dyDescent="0.25">
      <c r="A37" s="26">
        <v>24.396098978275813</v>
      </c>
      <c r="B37">
        <v>28.129256760000001</v>
      </c>
      <c r="C37">
        <f t="shared" si="2"/>
        <v>-3.7331577817241879</v>
      </c>
      <c r="D37">
        <f t="shared" si="3"/>
        <v>13.936467023247859</v>
      </c>
      <c r="G37" s="26">
        <v>7.78790449536534</v>
      </c>
      <c r="H37">
        <v>7.9277499999999996</v>
      </c>
      <c r="I37">
        <f t="shared" si="4"/>
        <v>-0.13984550463465961</v>
      </c>
      <c r="J37">
        <f t="shared" si="5"/>
        <v>1.9556765166522602E-2</v>
      </c>
      <c r="M37" s="9">
        <v>109.07995790511029</v>
      </c>
      <c r="N37">
        <v>110.7219865385772</v>
      </c>
      <c r="O37">
        <f t="shared" si="0"/>
        <v>-1.6420286334669072</v>
      </c>
      <c r="P37">
        <f t="shared" si="1"/>
        <v>2.6962580331251988</v>
      </c>
    </row>
    <row r="38" spans="1:16" x14ac:dyDescent="0.25">
      <c r="A38" s="26">
        <v>25.718322231892198</v>
      </c>
      <c r="B38">
        <v>28.129256760000001</v>
      </c>
      <c r="C38">
        <f t="shared" si="2"/>
        <v>-2.4109345281078021</v>
      </c>
      <c r="D38">
        <f t="shared" si="3"/>
        <v>5.8126052988223904</v>
      </c>
      <c r="G38" s="26">
        <v>7.8244812555508787</v>
      </c>
      <c r="H38">
        <v>7.9277499999999996</v>
      </c>
      <c r="I38">
        <f t="shared" si="4"/>
        <v>-0.10326874444912093</v>
      </c>
      <c r="J38">
        <f t="shared" si="5"/>
        <v>1.0664433580097846E-2</v>
      </c>
      <c r="M38" s="9">
        <v>112.03957522711089</v>
      </c>
      <c r="N38">
        <v>110.7219865385772</v>
      </c>
      <c r="O38">
        <f t="shared" si="0"/>
        <v>1.3175886885336894</v>
      </c>
      <c r="P38">
        <f t="shared" si="1"/>
        <v>1.7360399521519274</v>
      </c>
    </row>
    <row r="39" spans="1:16" x14ac:dyDescent="0.25">
      <c r="A39" s="26">
        <v>24.384809474218976</v>
      </c>
      <c r="B39">
        <v>28.129256760000001</v>
      </c>
      <c r="C39">
        <f t="shared" si="2"/>
        <v>-3.7444472857810247</v>
      </c>
      <c r="D39">
        <f t="shared" si="3"/>
        <v>14.020885475992882</v>
      </c>
      <c r="G39" s="26">
        <v>7.6682368891648682</v>
      </c>
      <c r="H39">
        <v>7.9277499999999996</v>
      </c>
      <c r="I39">
        <f t="shared" si="4"/>
        <v>-0.2595131108351314</v>
      </c>
      <c r="J39">
        <f t="shared" si="5"/>
        <v>6.7347054695327188E-2</v>
      </c>
      <c r="M39" s="9">
        <v>111.4249771034882</v>
      </c>
      <c r="N39">
        <v>110.7219865385772</v>
      </c>
      <c r="O39">
        <f t="shared" si="0"/>
        <v>0.70299056491100487</v>
      </c>
      <c r="P39">
        <f t="shared" si="1"/>
        <v>0.49419573435389375</v>
      </c>
    </row>
    <row r="40" spans="1:16" x14ac:dyDescent="0.25">
      <c r="A40" s="26">
        <v>23.279173224958054</v>
      </c>
      <c r="B40">
        <v>28.129256760000001</v>
      </c>
      <c r="C40">
        <f t="shared" si="2"/>
        <v>-4.8500835350419464</v>
      </c>
      <c r="D40">
        <f t="shared" si="3"/>
        <v>23.523310296884983</v>
      </c>
      <c r="G40" s="26">
        <v>7.7010605723414391</v>
      </c>
      <c r="H40">
        <v>7.9277499999999996</v>
      </c>
      <c r="I40">
        <f t="shared" si="4"/>
        <v>-0.22668942765856048</v>
      </c>
      <c r="J40">
        <f t="shared" si="5"/>
        <v>5.1388096612165729E-2</v>
      </c>
      <c r="M40" s="9">
        <v>117.44532217243317</v>
      </c>
      <c r="N40">
        <v>110.7219865385772</v>
      </c>
      <c r="O40">
        <f t="shared" si="0"/>
        <v>6.7233356338559673</v>
      </c>
      <c r="P40">
        <f t="shared" si="1"/>
        <v>45.203242045477424</v>
      </c>
    </row>
    <row r="41" spans="1:16" x14ac:dyDescent="0.25">
      <c r="A41" s="26">
        <v>23.584321129942818</v>
      </c>
      <c r="B41">
        <v>28.129256760000001</v>
      </c>
      <c r="C41">
        <f t="shared" si="2"/>
        <v>-4.5449356300571822</v>
      </c>
      <c r="D41">
        <f t="shared" si="3"/>
        <v>20.656439881363276</v>
      </c>
      <c r="G41" s="26">
        <v>7.7231474273982919</v>
      </c>
      <c r="H41">
        <v>7.9277499999999996</v>
      </c>
      <c r="I41">
        <f t="shared" si="4"/>
        <v>-0.20460257260170778</v>
      </c>
      <c r="J41">
        <f t="shared" si="5"/>
        <v>4.1862212715237102E-2</v>
      </c>
      <c r="M41" s="9">
        <v>118.41918353539606</v>
      </c>
      <c r="N41">
        <v>110.7219865385772</v>
      </c>
      <c r="O41">
        <f t="shared" si="0"/>
        <v>7.6971969968188603</v>
      </c>
      <c r="P41">
        <f t="shared" si="1"/>
        <v>59.246841607837283</v>
      </c>
    </row>
    <row r="42" spans="1:16" x14ac:dyDescent="0.25">
      <c r="A42" s="26">
        <v>23.744453326964912</v>
      </c>
      <c r="B42">
        <v>28.129256760000001</v>
      </c>
      <c r="C42">
        <f t="shared" si="2"/>
        <v>-4.3848034330350885</v>
      </c>
      <c r="D42">
        <f t="shared" si="3"/>
        <v>19.226501146356298</v>
      </c>
      <c r="G42" s="26">
        <v>7.7708212445222093</v>
      </c>
      <c r="H42">
        <v>7.9277499999999996</v>
      </c>
      <c r="I42">
        <f t="shared" si="4"/>
        <v>-0.15692875547779028</v>
      </c>
      <c r="J42">
        <f t="shared" si="5"/>
        <v>2.4626634295808095E-2</v>
      </c>
      <c r="M42" s="9">
        <v>118.50117382842689</v>
      </c>
      <c r="N42">
        <v>110.7219865385772</v>
      </c>
      <c r="O42">
        <f t="shared" si="0"/>
        <v>7.7791872898496877</v>
      </c>
      <c r="P42">
        <f t="shared" si="1"/>
        <v>60.515754890558931</v>
      </c>
    </row>
    <row r="43" spans="1:16" x14ac:dyDescent="0.25">
      <c r="A43" s="26">
        <v>24.017013384104914</v>
      </c>
      <c r="B43">
        <v>28.129256760000001</v>
      </c>
      <c r="C43">
        <f t="shared" si="2"/>
        <v>-4.1122433758950869</v>
      </c>
      <c r="D43">
        <f t="shared" si="3"/>
        <v>16.91054558259302</v>
      </c>
      <c r="G43" s="26">
        <v>7.8053822521286618</v>
      </c>
      <c r="H43">
        <v>7.9277499999999996</v>
      </c>
      <c r="I43">
        <f t="shared" si="4"/>
        <v>-0.12236774787133786</v>
      </c>
      <c r="J43">
        <f t="shared" si="5"/>
        <v>1.4973865719103311E-2</v>
      </c>
      <c r="M43" s="9">
        <v>117.37925292528489</v>
      </c>
      <c r="N43">
        <v>110.7219865385772</v>
      </c>
      <c r="O43">
        <f t="shared" si="0"/>
        <v>6.6572663867076898</v>
      </c>
      <c r="P43">
        <f t="shared" si="1"/>
        <v>44.319195743588061</v>
      </c>
    </row>
    <row r="44" spans="1:16" x14ac:dyDescent="0.25">
      <c r="A44" s="26">
        <v>25.316141418788305</v>
      </c>
      <c r="B44">
        <v>28.129256760000001</v>
      </c>
      <c r="C44">
        <f t="shared" si="2"/>
        <v>-2.8131153412116952</v>
      </c>
      <c r="D44">
        <f t="shared" si="3"/>
        <v>7.9136179229605919</v>
      </c>
      <c r="G44" s="26">
        <v>7.8443311395513993</v>
      </c>
      <c r="H44">
        <v>7.9277499999999996</v>
      </c>
      <c r="I44">
        <f t="shared" si="4"/>
        <v>-8.3418860448600363E-2</v>
      </c>
      <c r="J44">
        <f t="shared" si="5"/>
        <v>6.9587062785430621E-3</v>
      </c>
      <c r="M44" s="8">
        <v>104.8405791304497</v>
      </c>
      <c r="N44">
        <v>110.7219865385772</v>
      </c>
      <c r="O44">
        <f t="shared" si="0"/>
        <v>-5.881407408127501</v>
      </c>
      <c r="P44">
        <f t="shared" si="1"/>
        <v>34.59095310037705</v>
      </c>
    </row>
    <row r="45" spans="1:16" x14ac:dyDescent="0.25">
      <c r="A45" s="26">
        <v>26.165805621334577</v>
      </c>
      <c r="B45">
        <v>28.129256760000001</v>
      </c>
      <c r="C45">
        <f t="shared" si="2"/>
        <v>-1.9634511386654232</v>
      </c>
      <c r="D45">
        <f t="shared" si="3"/>
        <v>3.8551403739265471</v>
      </c>
      <c r="G45" s="26">
        <v>7.5392026632259821</v>
      </c>
      <c r="H45">
        <v>7.9277499999999996</v>
      </c>
      <c r="I45">
        <f t="shared" si="4"/>
        <v>-0.38854733677401754</v>
      </c>
      <c r="J45">
        <f t="shared" si="5"/>
        <v>0.15096903291418179</v>
      </c>
      <c r="M45" s="8">
        <v>107.59726330962292</v>
      </c>
      <c r="N45">
        <v>110.7219865385772</v>
      </c>
      <c r="O45">
        <f t="shared" si="0"/>
        <v>-3.1247232289542808</v>
      </c>
      <c r="P45">
        <f t="shared" si="1"/>
        <v>9.7638952575664675</v>
      </c>
    </row>
    <row r="46" spans="1:16" x14ac:dyDescent="0.25">
      <c r="A46" s="26">
        <v>26.464945829688375</v>
      </c>
      <c r="B46">
        <v>28.129256760000001</v>
      </c>
      <c r="C46">
        <f t="shared" si="2"/>
        <v>-1.6643109303116255</v>
      </c>
      <c r="D46">
        <f t="shared" si="3"/>
        <v>2.769930872754748</v>
      </c>
      <c r="G46" s="26">
        <v>7.5680937359499394</v>
      </c>
      <c r="H46">
        <v>7.9277499999999996</v>
      </c>
      <c r="I46">
        <f t="shared" si="4"/>
        <v>-0.35965626405006024</v>
      </c>
      <c r="J46">
        <f t="shared" si="5"/>
        <v>0.12935262827044666</v>
      </c>
      <c r="M46" s="8">
        <v>107.7441234060131</v>
      </c>
      <c r="N46">
        <v>110.7219865385772</v>
      </c>
      <c r="O46">
        <f t="shared" si="0"/>
        <v>-2.9778631325640958</v>
      </c>
      <c r="P46">
        <f t="shared" si="1"/>
        <v>8.8676688362844498</v>
      </c>
    </row>
    <row r="47" spans="1:16" x14ac:dyDescent="0.25">
      <c r="A47" s="26">
        <v>26.2236252842889</v>
      </c>
      <c r="B47">
        <v>28.129256760000001</v>
      </c>
      <c r="C47">
        <f t="shared" si="2"/>
        <v>-1.9056314757111004</v>
      </c>
      <c r="D47">
        <f t="shared" si="3"/>
        <v>3.631431321220866</v>
      </c>
      <c r="G47" s="26">
        <v>7.5922880589877924</v>
      </c>
      <c r="H47">
        <v>7.9277499999999996</v>
      </c>
      <c r="I47">
        <f t="shared" si="4"/>
        <v>-0.33546194101220728</v>
      </c>
      <c r="J47">
        <f t="shared" si="5"/>
        <v>0.11253471386767763</v>
      </c>
      <c r="M47" s="8">
        <v>110.14239902015402</v>
      </c>
      <c r="N47">
        <v>110.7219865385772</v>
      </c>
      <c r="O47">
        <f t="shared" si="0"/>
        <v>-0.57958751842318179</v>
      </c>
      <c r="P47">
        <f t="shared" si="1"/>
        <v>0.33592169151194207</v>
      </c>
    </row>
    <row r="48" spans="1:16" x14ac:dyDescent="0.25">
      <c r="A48" s="26">
        <v>26.694971183942041</v>
      </c>
      <c r="B48">
        <v>28.129256760000001</v>
      </c>
      <c r="C48">
        <f t="shared" si="2"/>
        <v>-1.4342855760579596</v>
      </c>
      <c r="D48">
        <f t="shared" si="3"/>
        <v>2.0571751136879128</v>
      </c>
      <c r="G48" s="26">
        <v>7.6156575160790183</v>
      </c>
      <c r="H48">
        <v>7.9277499999999996</v>
      </c>
      <c r="I48">
        <f t="shared" si="4"/>
        <v>-0.31209248392098132</v>
      </c>
      <c r="J48">
        <f t="shared" si="5"/>
        <v>9.7401718519967984E-2</v>
      </c>
      <c r="M48" s="8">
        <v>109.68400716126077</v>
      </c>
      <c r="N48">
        <v>110.7219865385772</v>
      </c>
      <c r="O48">
        <f t="shared" si="0"/>
        <v>-1.0379793773164323</v>
      </c>
      <c r="P48">
        <f t="shared" si="1"/>
        <v>1.0774011877342085</v>
      </c>
    </row>
    <row r="49" spans="1:16" x14ac:dyDescent="0.25">
      <c r="A49" s="26">
        <v>26.296694820622513</v>
      </c>
      <c r="B49">
        <v>28.129256760000001</v>
      </c>
      <c r="C49">
        <f t="shared" si="2"/>
        <v>-1.8325619393774879</v>
      </c>
      <c r="D49">
        <f t="shared" si="3"/>
        <v>3.3582832616549796</v>
      </c>
      <c r="G49" s="26">
        <v>7.6368767465834635</v>
      </c>
      <c r="H49">
        <v>7.9277499999999996</v>
      </c>
      <c r="I49">
        <f t="shared" si="4"/>
        <v>-0.29087325341653614</v>
      </c>
      <c r="J49">
        <f t="shared" si="5"/>
        <v>8.4607249553120448E-2</v>
      </c>
      <c r="M49" s="8">
        <v>112.62594159743117</v>
      </c>
      <c r="N49">
        <v>110.7219865385772</v>
      </c>
      <c r="O49">
        <f t="shared" si="0"/>
        <v>1.9039550588539669</v>
      </c>
      <c r="P49">
        <f t="shared" si="1"/>
        <v>3.6250448661356125</v>
      </c>
    </row>
    <row r="50" spans="1:16" x14ac:dyDescent="0.25">
      <c r="A50" s="26">
        <v>25.155073439092007</v>
      </c>
      <c r="B50">
        <v>28.129256760000001</v>
      </c>
      <c r="C50">
        <f t="shared" si="2"/>
        <v>-2.9741833209079935</v>
      </c>
      <c r="D50">
        <f t="shared" si="3"/>
        <v>8.8457664263673017</v>
      </c>
      <c r="G50" s="26">
        <v>7.663851939374255</v>
      </c>
      <c r="H50">
        <v>7.9277499999999996</v>
      </c>
      <c r="I50">
        <f t="shared" si="4"/>
        <v>-0.26389806062574461</v>
      </c>
      <c r="J50">
        <f t="shared" si="5"/>
        <v>6.9642186402029183E-2</v>
      </c>
      <c r="M50" s="8">
        <v>112.04023860233885</v>
      </c>
      <c r="N50">
        <v>110.7219865385772</v>
      </c>
      <c r="O50">
        <f t="shared" si="0"/>
        <v>1.3182520637616477</v>
      </c>
      <c r="P50">
        <f t="shared" si="1"/>
        <v>1.7377885036118432</v>
      </c>
    </row>
    <row r="51" spans="1:16" x14ac:dyDescent="0.25">
      <c r="A51" s="26">
        <v>25.332475919292442</v>
      </c>
      <c r="B51">
        <v>28.129256760000001</v>
      </c>
      <c r="C51">
        <f t="shared" si="2"/>
        <v>-2.7967808407075587</v>
      </c>
      <c r="D51">
        <f t="shared" si="3"/>
        <v>7.8219830709488791</v>
      </c>
      <c r="G51" s="26">
        <v>7.7064959147760215</v>
      </c>
      <c r="H51">
        <v>7.9277499999999996</v>
      </c>
      <c r="I51">
        <f t="shared" si="4"/>
        <v>-0.22125408522397816</v>
      </c>
      <c r="J51">
        <f t="shared" si="5"/>
        <v>4.8953370228299389E-2</v>
      </c>
      <c r="M51" s="8">
        <v>115.35797451457273</v>
      </c>
      <c r="N51">
        <v>110.7219865385772</v>
      </c>
      <c r="O51">
        <f t="shared" si="0"/>
        <v>4.6359879759955334</v>
      </c>
      <c r="P51">
        <f t="shared" si="1"/>
        <v>21.492384513575161</v>
      </c>
    </row>
    <row r="52" spans="1:16" x14ac:dyDescent="0.25">
      <c r="A52" s="26">
        <v>25.572624440745841</v>
      </c>
      <c r="B52">
        <v>28.129256760000001</v>
      </c>
      <c r="C52">
        <f t="shared" si="2"/>
        <v>-2.5566323192541596</v>
      </c>
      <c r="D52">
        <f t="shared" si="3"/>
        <v>6.5363688158549031</v>
      </c>
      <c r="G52" s="26">
        <v>7.7431340461219751</v>
      </c>
      <c r="H52">
        <v>7.9277499999999996</v>
      </c>
      <c r="I52">
        <f t="shared" si="4"/>
        <v>-0.18461595387802454</v>
      </c>
      <c r="J52">
        <f t="shared" si="5"/>
        <v>3.4083050426292887E-2</v>
      </c>
      <c r="M52" s="8">
        <v>115.26449980373241</v>
      </c>
      <c r="N52">
        <v>110.7219865385772</v>
      </c>
      <c r="O52">
        <f t="shared" si="0"/>
        <v>4.5425132651552076</v>
      </c>
      <c r="P52">
        <f t="shared" si="1"/>
        <v>20.634426764111026</v>
      </c>
    </row>
    <row r="53" spans="1:16" x14ac:dyDescent="0.25">
      <c r="A53" s="26">
        <v>26.890382307699429</v>
      </c>
      <c r="B53">
        <v>28.129256760000001</v>
      </c>
      <c r="C53">
        <f t="shared" si="2"/>
        <v>-1.2388744523005712</v>
      </c>
      <c r="D53">
        <f t="shared" si="3"/>
        <v>1.5348099085630404</v>
      </c>
      <c r="G53" s="26">
        <v>7.7809180120266417</v>
      </c>
      <c r="H53">
        <v>7.9277499999999996</v>
      </c>
      <c r="I53">
        <f t="shared" si="4"/>
        <v>-0.14683198797335795</v>
      </c>
      <c r="J53">
        <f t="shared" si="5"/>
        <v>2.1559632692208335E-2</v>
      </c>
      <c r="M53" s="8">
        <v>118.90179431721585</v>
      </c>
      <c r="N53">
        <v>110.7219865385772</v>
      </c>
      <c r="O53">
        <f t="shared" si="0"/>
        <v>8.1798077786386472</v>
      </c>
      <c r="P53">
        <f t="shared" si="1"/>
        <v>66.909255295477323</v>
      </c>
    </row>
    <row r="54" spans="1:16" x14ac:dyDescent="0.25">
      <c r="A54" s="26">
        <v>26.244118068266399</v>
      </c>
      <c r="B54">
        <v>28.129256760000001</v>
      </c>
      <c r="C54">
        <f t="shared" si="2"/>
        <v>-1.8851386917336015</v>
      </c>
      <c r="D54">
        <f t="shared" si="3"/>
        <v>3.5537478870710748</v>
      </c>
      <c r="G54" s="26">
        <v>7.6184843902825188</v>
      </c>
      <c r="H54">
        <v>7.9277499999999996</v>
      </c>
      <c r="I54">
        <f t="shared" si="4"/>
        <v>-0.30926560971748085</v>
      </c>
      <c r="J54">
        <f t="shared" si="5"/>
        <v>9.5645217353925185E-2</v>
      </c>
      <c r="M54" s="8">
        <v>117.62848257981211</v>
      </c>
      <c r="N54">
        <v>110.7219865385772</v>
      </c>
      <c r="O54">
        <f t="shared" si="0"/>
        <v>6.9064960412349166</v>
      </c>
      <c r="P54">
        <f t="shared" si="1"/>
        <v>47.699687567593571</v>
      </c>
    </row>
    <row r="55" spans="1:16" x14ac:dyDescent="0.25">
      <c r="A55" s="26">
        <v>26.121090853649537</v>
      </c>
      <c r="B55">
        <v>28.129256760000001</v>
      </c>
      <c r="C55">
        <f t="shared" si="2"/>
        <v>-2.0081659063504631</v>
      </c>
      <c r="D55">
        <f t="shared" si="3"/>
        <v>4.0327303074283769</v>
      </c>
      <c r="G55" s="26">
        <v>7.635196070265537</v>
      </c>
      <c r="H55">
        <v>7.9277499999999996</v>
      </c>
      <c r="I55">
        <f t="shared" si="4"/>
        <v>-0.29255392973446259</v>
      </c>
      <c r="J55">
        <f t="shared" si="5"/>
        <v>8.5587801803076874E-2</v>
      </c>
      <c r="M55" s="10">
        <v>104.77755433487205</v>
      </c>
      <c r="N55">
        <v>110.7219865385772</v>
      </c>
      <c r="O55">
        <f t="shared" si="0"/>
        <v>-5.9444322037051478</v>
      </c>
      <c r="P55">
        <f t="shared" si="1"/>
        <v>35.336274224446839</v>
      </c>
    </row>
    <row r="56" spans="1:16" x14ac:dyDescent="0.25">
      <c r="A56" s="26">
        <v>25.705519048062719</v>
      </c>
      <c r="B56">
        <v>28.129256760000001</v>
      </c>
      <c r="C56">
        <f t="shared" si="2"/>
        <v>-2.4237377119372816</v>
      </c>
      <c r="D56">
        <f t="shared" si="3"/>
        <v>5.8745044962669688</v>
      </c>
      <c r="G56" s="26">
        <v>7.6578747525002218</v>
      </c>
      <c r="H56">
        <v>7.9277499999999996</v>
      </c>
      <c r="I56">
        <f t="shared" si="4"/>
        <v>-0.26987524749977787</v>
      </c>
      <c r="J56">
        <f t="shared" si="5"/>
        <v>7.2832649213066356E-2</v>
      </c>
      <c r="M56" s="10">
        <v>107.48097610713589</v>
      </c>
      <c r="N56">
        <v>110.7219865385772</v>
      </c>
      <c r="O56">
        <f t="shared" si="0"/>
        <v>-3.2410104314413104</v>
      </c>
      <c r="P56">
        <f t="shared" si="1"/>
        <v>10.504148616711388</v>
      </c>
    </row>
    <row r="57" spans="1:16" x14ac:dyDescent="0.25">
      <c r="A57" s="26">
        <v>24.709502655651477</v>
      </c>
      <c r="B57">
        <v>28.129256760000001</v>
      </c>
      <c r="C57">
        <f t="shared" si="2"/>
        <v>-3.4197541043485238</v>
      </c>
      <c r="D57">
        <f t="shared" si="3"/>
        <v>11.694718134208575</v>
      </c>
      <c r="G57" s="26">
        <v>7.6830399476080338</v>
      </c>
      <c r="H57">
        <v>7.9277499999999996</v>
      </c>
      <c r="I57">
        <f t="shared" si="4"/>
        <v>-0.24471005239196586</v>
      </c>
      <c r="J57">
        <f t="shared" si="5"/>
        <v>5.9883009741678678E-2</v>
      </c>
      <c r="M57" s="10">
        <v>107.70008250694704</v>
      </c>
      <c r="N57">
        <v>110.7219865385772</v>
      </c>
      <c r="O57">
        <f t="shared" si="0"/>
        <v>-3.0219040316301573</v>
      </c>
      <c r="P57">
        <f t="shared" si="1"/>
        <v>9.1319039763825991</v>
      </c>
    </row>
    <row r="58" spans="1:16" x14ac:dyDescent="0.25">
      <c r="A58" s="26">
        <v>24.909819762314065</v>
      </c>
      <c r="B58">
        <v>28.129256760000001</v>
      </c>
      <c r="C58">
        <f t="shared" si="2"/>
        <v>-3.2194369976859356</v>
      </c>
      <c r="D58">
        <f t="shared" si="3"/>
        <v>10.364774582069032</v>
      </c>
      <c r="G58" s="26">
        <v>7.7260877234974954</v>
      </c>
      <c r="H58">
        <v>7.9277499999999996</v>
      </c>
      <c r="I58">
        <f t="shared" si="4"/>
        <v>-0.20166227650250423</v>
      </c>
      <c r="J58">
        <f t="shared" si="5"/>
        <v>4.066767376417247E-2</v>
      </c>
      <c r="M58" s="10">
        <v>110.09315475739878</v>
      </c>
      <c r="N58">
        <v>110.7219865385772</v>
      </c>
      <c r="O58">
        <f t="shared" si="0"/>
        <v>-0.62883178117841965</v>
      </c>
      <c r="P58">
        <f t="shared" si="1"/>
        <v>0.39542940902002383</v>
      </c>
    </row>
    <row r="59" spans="1:16" x14ac:dyDescent="0.25">
      <c r="A59" s="26">
        <v>25.127777830954241</v>
      </c>
      <c r="B59">
        <v>28.129256760000001</v>
      </c>
      <c r="C59">
        <f t="shared" si="2"/>
        <v>-3.00147892904576</v>
      </c>
      <c r="D59">
        <f t="shared" si="3"/>
        <v>9.0088757615056814</v>
      </c>
      <c r="G59" s="26">
        <v>7.7660764350150391</v>
      </c>
      <c r="H59">
        <v>7.9277499999999996</v>
      </c>
      <c r="I59">
        <f t="shared" si="4"/>
        <v>-0.16167356498496055</v>
      </c>
      <c r="J59">
        <f t="shared" si="5"/>
        <v>2.6138341614946263E-2</v>
      </c>
      <c r="M59" s="10">
        <v>109.58952199429979</v>
      </c>
      <c r="N59">
        <v>110.7219865385772</v>
      </c>
      <c r="O59">
        <f t="shared" si="0"/>
        <v>-1.1324645442774113</v>
      </c>
      <c r="P59">
        <f t="shared" si="1"/>
        <v>1.2824759440454447</v>
      </c>
    </row>
    <row r="60" spans="1:16" x14ac:dyDescent="0.25">
      <c r="A60" s="26">
        <v>26.461431505131074</v>
      </c>
      <c r="B60">
        <v>28.129256760000001</v>
      </c>
      <c r="C60">
        <f t="shared" si="2"/>
        <v>-1.6678252548689265</v>
      </c>
      <c r="D60">
        <f t="shared" si="3"/>
        <v>2.7816410807785998</v>
      </c>
      <c r="G60" s="26">
        <v>7.8014107559785817</v>
      </c>
      <c r="H60">
        <v>7.9277499999999996</v>
      </c>
      <c r="I60">
        <f t="shared" si="4"/>
        <v>-0.12633924402141794</v>
      </c>
      <c r="J60">
        <f t="shared" si="5"/>
        <v>1.596160457990339E-2</v>
      </c>
      <c r="M60" s="10">
        <v>112.54748947546504</v>
      </c>
      <c r="N60">
        <v>110.7219865385772</v>
      </c>
      <c r="O60">
        <f t="shared" si="0"/>
        <v>1.8255029368878439</v>
      </c>
      <c r="P60">
        <f t="shared" si="1"/>
        <v>3.3324609725861434</v>
      </c>
    </row>
    <row r="61" spans="1:16" x14ac:dyDescent="0.25">
      <c r="A61" s="28">
        <v>21.686517797172094</v>
      </c>
      <c r="B61">
        <v>28.129256760000001</v>
      </c>
      <c r="C61">
        <f t="shared" si="2"/>
        <v>-6.4427389628279066</v>
      </c>
      <c r="D61">
        <f t="shared" si="3"/>
        <v>41.508885343140811</v>
      </c>
      <c r="G61" s="28">
        <v>8.6803637113580923</v>
      </c>
      <c r="H61">
        <v>7.9277499999999996</v>
      </c>
      <c r="I61">
        <f t="shared" si="4"/>
        <v>0.75261371135809263</v>
      </c>
      <c r="J61">
        <f t="shared" si="5"/>
        <v>0.56642739852420232</v>
      </c>
      <c r="M61" s="10">
        <v>112.00837530688247</v>
      </c>
      <c r="N61">
        <v>110.7219865385772</v>
      </c>
      <c r="O61">
        <f t="shared" si="0"/>
        <v>1.2863887683052724</v>
      </c>
      <c r="P61">
        <f t="shared" si="1"/>
        <v>1.6547960632219558</v>
      </c>
    </row>
    <row r="62" spans="1:16" x14ac:dyDescent="0.25">
      <c r="A62" s="28">
        <v>22.345007787598796</v>
      </c>
      <c r="B62">
        <v>28.129256760000001</v>
      </c>
      <c r="C62">
        <f t="shared" si="2"/>
        <v>-5.7842489724012047</v>
      </c>
      <c r="D62">
        <f t="shared" si="3"/>
        <v>33.457536174724396</v>
      </c>
      <c r="G62" s="28">
        <v>8.7673596460629479</v>
      </c>
      <c r="H62">
        <v>7.9277499999999996</v>
      </c>
      <c r="I62">
        <f t="shared" si="4"/>
        <v>0.8396096460629483</v>
      </c>
      <c r="J62">
        <f t="shared" si="5"/>
        <v>0.7049443577619493</v>
      </c>
      <c r="M62" s="10">
        <v>115.33254368153975</v>
      </c>
      <c r="N62">
        <v>110.7219865385772</v>
      </c>
      <c r="O62">
        <f t="shared" si="0"/>
        <v>4.6105571429625485</v>
      </c>
      <c r="P62">
        <f t="shared" si="1"/>
        <v>21.257237168522977</v>
      </c>
    </row>
    <row r="63" spans="1:16" x14ac:dyDescent="0.25">
      <c r="A63" s="28">
        <v>22.972160240401863</v>
      </c>
      <c r="B63">
        <v>28.129256760000001</v>
      </c>
      <c r="C63">
        <f t="shared" si="2"/>
        <v>-5.157096519598138</v>
      </c>
      <c r="D63">
        <f t="shared" si="3"/>
        <v>26.595644512451226</v>
      </c>
      <c r="G63" s="28">
        <v>8.7979305587341869</v>
      </c>
      <c r="H63">
        <v>7.9277499999999996</v>
      </c>
      <c r="I63">
        <f t="shared" si="4"/>
        <v>0.87018055873418731</v>
      </c>
      <c r="J63">
        <f t="shared" si="5"/>
        <v>0.75721420479894241</v>
      </c>
      <c r="M63" s="10">
        <v>115.41767817151944</v>
      </c>
      <c r="N63">
        <v>110.7219865385772</v>
      </c>
      <c r="O63">
        <f t="shared" si="0"/>
        <v>4.6956916329422427</v>
      </c>
      <c r="P63">
        <f t="shared" si="1"/>
        <v>22.049519911683785</v>
      </c>
    </row>
    <row r="64" spans="1:16" x14ac:dyDescent="0.25">
      <c r="A64" s="28">
        <v>24.204192687854711</v>
      </c>
      <c r="B64">
        <v>28.129256760000001</v>
      </c>
      <c r="C64">
        <f t="shared" si="2"/>
        <v>-3.9250640721452896</v>
      </c>
      <c r="D64">
        <f t="shared" si="3"/>
        <v>15.406127970445763</v>
      </c>
      <c r="G64" s="28">
        <v>8.7362697415678134</v>
      </c>
      <c r="H64">
        <v>7.9277499999999996</v>
      </c>
      <c r="I64">
        <f t="shared" si="4"/>
        <v>0.80851974156781381</v>
      </c>
      <c r="J64">
        <f t="shared" si="5"/>
        <v>0.65370417250488444</v>
      </c>
      <c r="M64" s="10">
        <v>118.82189024087526</v>
      </c>
      <c r="N64">
        <v>110.7219865385772</v>
      </c>
      <c r="O64">
        <f t="shared" si="0"/>
        <v>8.0999037022980644</v>
      </c>
      <c r="P64">
        <f t="shared" si="1"/>
        <v>65.608439986501892</v>
      </c>
    </row>
    <row r="65" spans="1:16" x14ac:dyDescent="0.25">
      <c r="A65" s="28">
        <v>20.763492928404887</v>
      </c>
      <c r="B65">
        <v>28.129256760000001</v>
      </c>
      <c r="C65">
        <f t="shared" si="2"/>
        <v>-7.3657638315951139</v>
      </c>
      <c r="D65">
        <f t="shared" si="3"/>
        <v>54.254476822834732</v>
      </c>
      <c r="G65" s="28">
        <v>8.7821573910430892</v>
      </c>
      <c r="H65">
        <v>7.9277499999999996</v>
      </c>
      <c r="I65">
        <f t="shared" si="4"/>
        <v>0.8544073910430896</v>
      </c>
      <c r="J65">
        <f t="shared" si="5"/>
        <v>0.73001198986905902</v>
      </c>
      <c r="M65" s="22">
        <v>117.63473240876679</v>
      </c>
      <c r="N65">
        <v>110.7219865385772</v>
      </c>
      <c r="O65">
        <f t="shared" ref="O65:O128" si="6">M65-N65</f>
        <v>6.9127458701895961</v>
      </c>
      <c r="P65">
        <f t="shared" ref="P65:P128" si="7">O65^2</f>
        <v>47.786055465823317</v>
      </c>
    </row>
    <row r="66" spans="1:16" x14ac:dyDescent="0.25">
      <c r="A66" s="28">
        <v>22.072040259106458</v>
      </c>
      <c r="B66">
        <v>28.129256760000001</v>
      </c>
      <c r="C66">
        <f t="shared" ref="C66:C129" si="8">A66-B66</f>
        <v>-6.0572165008935421</v>
      </c>
      <c r="D66">
        <f t="shared" ref="D66:D129" si="9">C66^2</f>
        <v>36.689871738697008</v>
      </c>
      <c r="G66" s="28">
        <v>8.7547689593495157</v>
      </c>
      <c r="H66">
        <v>7.9277499999999996</v>
      </c>
      <c r="I66">
        <f t="shared" ref="I66:I129" si="10">G66-H66</f>
        <v>0.82701895934951608</v>
      </c>
      <c r="J66">
        <f t="shared" ref="J66:J129" si="11">I66^2</f>
        <v>0.68396035912355657</v>
      </c>
      <c r="M66" s="12">
        <v>104.72582807181736</v>
      </c>
      <c r="N66">
        <v>110.7219865385772</v>
      </c>
      <c r="O66">
        <f t="shared" si="6"/>
        <v>-5.9961584667598373</v>
      </c>
      <c r="P66">
        <f t="shared" si="7"/>
        <v>35.953916358495682</v>
      </c>
    </row>
    <row r="67" spans="1:16" x14ac:dyDescent="0.25">
      <c r="A67" s="28">
        <v>23.863381149674613</v>
      </c>
      <c r="B67">
        <v>28.129256760000001</v>
      </c>
      <c r="C67">
        <f t="shared" si="8"/>
        <v>-4.2658756103253879</v>
      </c>
      <c r="D67">
        <f t="shared" si="9"/>
        <v>18.197694722769</v>
      </c>
      <c r="G67" s="28">
        <v>8.6375496134601839</v>
      </c>
      <c r="H67">
        <v>7.9277499999999996</v>
      </c>
      <c r="I67">
        <f t="shared" si="10"/>
        <v>0.70979961346018428</v>
      </c>
      <c r="J67">
        <f t="shared" si="11"/>
        <v>0.503815491268227</v>
      </c>
      <c r="M67" s="12">
        <v>107.57284292710024</v>
      </c>
      <c r="N67">
        <v>110.7219865385772</v>
      </c>
      <c r="O67">
        <f t="shared" si="6"/>
        <v>-3.1491436114769584</v>
      </c>
      <c r="P67">
        <f t="shared" si="7"/>
        <v>9.9171054857061414</v>
      </c>
    </row>
    <row r="68" spans="1:16" x14ac:dyDescent="0.25">
      <c r="A68" s="28">
        <v>21.502814653107386</v>
      </c>
      <c r="B68">
        <v>28.129256760000001</v>
      </c>
      <c r="C68">
        <f t="shared" si="8"/>
        <v>-6.6264421068926147</v>
      </c>
      <c r="D68">
        <f t="shared" si="9"/>
        <v>43.909734995999436</v>
      </c>
      <c r="G68" s="28">
        <v>8.6558792105210234</v>
      </c>
      <c r="H68">
        <v>7.9277499999999996</v>
      </c>
      <c r="I68">
        <f t="shared" si="10"/>
        <v>0.72812921052102375</v>
      </c>
      <c r="J68">
        <f t="shared" si="11"/>
        <v>0.53017214721396932</v>
      </c>
      <c r="M68" s="12">
        <v>107.69976211947635</v>
      </c>
      <c r="N68">
        <v>110.7219865385772</v>
      </c>
      <c r="O68">
        <f t="shared" si="6"/>
        <v>-3.0222244191008514</v>
      </c>
      <c r="P68">
        <f t="shared" si="7"/>
        <v>9.1338404394094788</v>
      </c>
    </row>
    <row r="69" spans="1:16" x14ac:dyDescent="0.25">
      <c r="A69" s="28">
        <v>23.547539494979201</v>
      </c>
      <c r="B69">
        <v>28.129256760000001</v>
      </c>
      <c r="C69">
        <f t="shared" si="8"/>
        <v>-4.5817172650207993</v>
      </c>
      <c r="D69">
        <f t="shared" si="9"/>
        <v>20.992133096589672</v>
      </c>
      <c r="G69" s="28">
        <v>8.4732103308062143</v>
      </c>
      <c r="H69">
        <v>7.9277499999999996</v>
      </c>
      <c r="I69">
        <f t="shared" si="10"/>
        <v>0.5454603308062147</v>
      </c>
      <c r="J69">
        <f t="shared" si="11"/>
        <v>0.29752697248322518</v>
      </c>
      <c r="M69" s="12">
        <v>110.10339067085269</v>
      </c>
      <c r="N69">
        <v>110.7219865385772</v>
      </c>
      <c r="O69">
        <f t="shared" si="6"/>
        <v>-0.61859586772450825</v>
      </c>
      <c r="P69">
        <f t="shared" si="7"/>
        <v>0.38266084756583729</v>
      </c>
    </row>
    <row r="70" spans="1:16" x14ac:dyDescent="0.25">
      <c r="A70" s="28">
        <v>23.932664541951514</v>
      </c>
      <c r="B70">
        <v>28.129256760000001</v>
      </c>
      <c r="C70">
        <f t="shared" si="8"/>
        <v>-4.1965922180484867</v>
      </c>
      <c r="D70">
        <f t="shared" si="9"/>
        <v>17.611386244585116</v>
      </c>
      <c r="G70" s="28">
        <v>8.2373165074016743</v>
      </c>
      <c r="H70">
        <v>7.9277499999999996</v>
      </c>
      <c r="I70">
        <f t="shared" si="10"/>
        <v>0.30956650740167468</v>
      </c>
      <c r="J70">
        <f t="shared" si="11"/>
        <v>9.5831422504871103E-2</v>
      </c>
      <c r="M70" s="12">
        <v>109.65498358637215</v>
      </c>
      <c r="N70">
        <v>110.7219865385772</v>
      </c>
      <c r="O70">
        <f t="shared" si="6"/>
        <v>-1.0670029522050442</v>
      </c>
      <c r="P70">
        <f t="shared" si="7"/>
        <v>1.1384953000142797</v>
      </c>
    </row>
    <row r="71" spans="1:16" x14ac:dyDescent="0.25">
      <c r="A71" s="28">
        <v>20.572550220500503</v>
      </c>
      <c r="B71">
        <v>28.129256760000001</v>
      </c>
      <c r="C71">
        <f t="shared" si="8"/>
        <v>-7.5567065394994977</v>
      </c>
      <c r="D71">
        <f t="shared" si="9"/>
        <v>57.103813724114474</v>
      </c>
      <c r="G71" s="28">
        <v>8.791618188019747</v>
      </c>
      <c r="H71">
        <v>7.9277499999999996</v>
      </c>
      <c r="I71">
        <f t="shared" si="10"/>
        <v>0.86386818801974741</v>
      </c>
      <c r="J71">
        <f t="shared" si="11"/>
        <v>0.74626824627252164</v>
      </c>
      <c r="M71" s="12">
        <v>112.75032009662871</v>
      </c>
      <c r="N71">
        <v>110.7219865385772</v>
      </c>
      <c r="O71">
        <f t="shared" si="6"/>
        <v>2.0283335580515143</v>
      </c>
      <c r="P71">
        <f t="shared" si="7"/>
        <v>4.1141370227179159</v>
      </c>
    </row>
    <row r="72" spans="1:16" x14ac:dyDescent="0.25">
      <c r="A72" s="28">
        <v>22.102730212561532</v>
      </c>
      <c r="B72">
        <v>28.129256760000001</v>
      </c>
      <c r="C72">
        <f t="shared" si="8"/>
        <v>-6.0265265474384684</v>
      </c>
      <c r="D72">
        <f t="shared" si="9"/>
        <v>36.319022226980628</v>
      </c>
      <c r="G72" s="28">
        <v>8.7627648410230456</v>
      </c>
      <c r="H72">
        <v>7.9277499999999996</v>
      </c>
      <c r="I72">
        <f t="shared" si="10"/>
        <v>0.83501484102304602</v>
      </c>
      <c r="J72">
        <f t="shared" si="11"/>
        <v>0.69724978472874277</v>
      </c>
      <c r="M72" s="12">
        <v>112.02775362320277</v>
      </c>
      <c r="N72">
        <v>110.7219865385772</v>
      </c>
      <c r="O72">
        <f t="shared" si="6"/>
        <v>1.3057670846255718</v>
      </c>
      <c r="P72">
        <f t="shared" si="7"/>
        <v>1.7050276792915651</v>
      </c>
    </row>
    <row r="73" spans="1:16" x14ac:dyDescent="0.25">
      <c r="A73" s="28">
        <v>23.711654062024117</v>
      </c>
      <c r="B73">
        <v>28.129256760000001</v>
      </c>
      <c r="C73">
        <f t="shared" si="8"/>
        <v>-4.4176026979758838</v>
      </c>
      <c r="D73">
        <f t="shared" si="9"/>
        <v>19.515213597163807</v>
      </c>
      <c r="G73" s="28">
        <v>8.6427527925510379</v>
      </c>
      <c r="H73">
        <v>7.9277499999999996</v>
      </c>
      <c r="I73">
        <f t="shared" si="10"/>
        <v>0.71500279255103827</v>
      </c>
      <c r="J73">
        <f t="shared" si="11"/>
        <v>0.51122899335578309</v>
      </c>
      <c r="M73" s="12">
        <v>115.35004270330397</v>
      </c>
      <c r="N73">
        <v>110.7219865385772</v>
      </c>
      <c r="O73">
        <f t="shared" si="6"/>
        <v>4.6280561647267717</v>
      </c>
      <c r="P73">
        <f t="shared" si="7"/>
        <v>21.418903863865477</v>
      </c>
    </row>
    <row r="74" spans="1:16" x14ac:dyDescent="0.25">
      <c r="A74" s="28">
        <v>21.367883371847139</v>
      </c>
      <c r="B74">
        <v>28.129256760000001</v>
      </c>
      <c r="C74">
        <f t="shared" si="8"/>
        <v>-6.7613733881528617</v>
      </c>
      <c r="D74">
        <f t="shared" si="9"/>
        <v>45.716170094021706</v>
      </c>
      <c r="G74" s="28">
        <v>8.6576325945393933</v>
      </c>
      <c r="H74">
        <v>7.9277499999999996</v>
      </c>
      <c r="I74">
        <f t="shared" si="10"/>
        <v>0.72988259453939364</v>
      </c>
      <c r="J74">
        <f t="shared" si="11"/>
        <v>0.5327286018115569</v>
      </c>
      <c r="M74" s="12">
        <v>115.2376203534195</v>
      </c>
      <c r="N74">
        <v>110.7219865385772</v>
      </c>
      <c r="O74">
        <f t="shared" si="6"/>
        <v>4.5156338148423032</v>
      </c>
      <c r="P74">
        <f t="shared" si="7"/>
        <v>20.390948749747253</v>
      </c>
    </row>
    <row r="75" spans="1:16" x14ac:dyDescent="0.25">
      <c r="A75" s="28">
        <v>23.44526048099231</v>
      </c>
      <c r="B75">
        <v>28.129256760000001</v>
      </c>
      <c r="C75">
        <f t="shared" si="8"/>
        <v>-4.6839962790076903</v>
      </c>
      <c r="D75">
        <f t="shared" si="9"/>
        <v>21.939821141757889</v>
      </c>
      <c r="G75" s="28">
        <v>8.4697425710759404</v>
      </c>
      <c r="H75">
        <v>7.9277499999999996</v>
      </c>
      <c r="I75">
        <f t="shared" si="10"/>
        <v>0.54199257107594079</v>
      </c>
      <c r="J75">
        <f t="shared" si="11"/>
        <v>0.29375594710150871</v>
      </c>
      <c r="M75" s="12">
        <v>118.8516833436997</v>
      </c>
      <c r="N75">
        <v>110.7219865385772</v>
      </c>
      <c r="O75">
        <f t="shared" si="6"/>
        <v>8.1296968051225065</v>
      </c>
      <c r="P75">
        <f t="shared" si="7"/>
        <v>66.091970143219086</v>
      </c>
    </row>
    <row r="76" spans="1:16" x14ac:dyDescent="0.25">
      <c r="A76" s="28">
        <v>24.138369899155368</v>
      </c>
      <c r="B76">
        <v>28.129256760000001</v>
      </c>
      <c r="C76">
        <f t="shared" si="8"/>
        <v>-3.9908868608446326</v>
      </c>
      <c r="D76">
        <f t="shared" si="9"/>
        <v>15.927177936062327</v>
      </c>
      <c r="G76" s="28">
        <v>8.192553082492152</v>
      </c>
      <c r="H76">
        <v>7.9277499999999996</v>
      </c>
      <c r="I76">
        <f t="shared" si="10"/>
        <v>0.26480308249215234</v>
      </c>
      <c r="J76">
        <f t="shared" si="11"/>
        <v>7.0120672497345632E-2</v>
      </c>
      <c r="M76" s="12">
        <v>117.58945706411502</v>
      </c>
      <c r="N76">
        <v>110.7219865385772</v>
      </c>
      <c r="O76">
        <f t="shared" si="6"/>
        <v>6.8674705255378257</v>
      </c>
      <c r="P76">
        <f t="shared" si="7"/>
        <v>47.16215141913078</v>
      </c>
    </row>
    <row r="77" spans="1:16" x14ac:dyDescent="0.25">
      <c r="A77" s="28">
        <v>21.71841848748068</v>
      </c>
      <c r="B77">
        <v>28.129256760000001</v>
      </c>
      <c r="C77">
        <f t="shared" si="8"/>
        <v>-6.4108382725193209</v>
      </c>
      <c r="D77">
        <f t="shared" si="9"/>
        <v>41.098847356398508</v>
      </c>
      <c r="G77" s="28">
        <v>8.6281662298912227</v>
      </c>
      <c r="H77">
        <v>7.9277499999999996</v>
      </c>
      <c r="I77">
        <f t="shared" si="10"/>
        <v>0.7004162298912231</v>
      </c>
      <c r="J77">
        <f t="shared" si="11"/>
        <v>0.49058289509503467</v>
      </c>
      <c r="M77" s="16">
        <v>101.71481704891157</v>
      </c>
      <c r="N77">
        <v>110.7219865385772</v>
      </c>
      <c r="O77">
        <f t="shared" si="6"/>
        <v>-9.0071694896656282</v>
      </c>
      <c r="P77">
        <f t="shared" si="7"/>
        <v>81.129102215563378</v>
      </c>
    </row>
    <row r="78" spans="1:16" x14ac:dyDescent="0.25">
      <c r="A78" s="28">
        <v>24.005193426109358</v>
      </c>
      <c r="B78">
        <v>28.129256760000001</v>
      </c>
      <c r="C78">
        <f t="shared" si="8"/>
        <v>-4.1240633338906427</v>
      </c>
      <c r="D78">
        <f t="shared" si="9"/>
        <v>17.007898381941203</v>
      </c>
      <c r="G78" s="28">
        <v>8.4212320604207669</v>
      </c>
      <c r="H78">
        <v>7.9277499999999996</v>
      </c>
      <c r="I78">
        <f t="shared" si="10"/>
        <v>0.49348206042076725</v>
      </c>
      <c r="J78">
        <f t="shared" si="11"/>
        <v>0.24352454395712578</v>
      </c>
      <c r="M78" s="23">
        <v>104.41944758465604</v>
      </c>
      <c r="N78">
        <v>110.7219865385772</v>
      </c>
      <c r="O78">
        <f t="shared" si="6"/>
        <v>-6.3025389539211574</v>
      </c>
      <c r="P78">
        <f t="shared" si="7"/>
        <v>39.721997265693595</v>
      </c>
    </row>
    <row r="79" spans="1:16" x14ac:dyDescent="0.25">
      <c r="A79" s="28">
        <v>24.813554287876933</v>
      </c>
      <c r="B79">
        <v>28.129256760000001</v>
      </c>
      <c r="C79">
        <f t="shared" si="8"/>
        <v>-3.3157024721230677</v>
      </c>
      <c r="D79">
        <f t="shared" si="9"/>
        <v>10.993882883643023</v>
      </c>
      <c r="G79" s="28">
        <v>8.0688685856177571</v>
      </c>
      <c r="H79">
        <v>7.9277499999999996</v>
      </c>
      <c r="I79">
        <f t="shared" si="10"/>
        <v>0.14111858561775747</v>
      </c>
      <c r="J79">
        <f t="shared" si="11"/>
        <v>1.9914455206756346E-2</v>
      </c>
      <c r="M79" s="16">
        <v>104.23930150579345</v>
      </c>
      <c r="N79">
        <v>110.7219865385772</v>
      </c>
      <c r="O79">
        <f t="shared" si="6"/>
        <v>-6.4826850327837491</v>
      </c>
      <c r="P79">
        <f t="shared" si="7"/>
        <v>42.025205234278438</v>
      </c>
    </row>
    <row r="80" spans="1:16" x14ac:dyDescent="0.25">
      <c r="A80" s="30">
        <v>24.266832768223129</v>
      </c>
      <c r="B80">
        <v>28.129256760000001</v>
      </c>
      <c r="C80">
        <f t="shared" si="8"/>
        <v>-3.8624239917768719</v>
      </c>
      <c r="D80">
        <f t="shared" si="9"/>
        <v>14.918319092253585</v>
      </c>
      <c r="G80" s="30">
        <v>7.6376702910466818</v>
      </c>
      <c r="H80">
        <v>7.9277499999999996</v>
      </c>
      <c r="I80">
        <f t="shared" si="10"/>
        <v>-0.29007970895331781</v>
      </c>
      <c r="J80">
        <f t="shared" si="11"/>
        <v>8.4146237546441571E-2</v>
      </c>
      <c r="M80" s="16">
        <v>106.26757941544176</v>
      </c>
      <c r="N80">
        <v>110.7219865385772</v>
      </c>
      <c r="O80">
        <f t="shared" si="6"/>
        <v>-4.4544071231354394</v>
      </c>
      <c r="P80">
        <f t="shared" si="7"/>
        <v>19.841742818639741</v>
      </c>
    </row>
    <row r="81" spans="1:16" x14ac:dyDescent="0.25">
      <c r="A81" s="30">
        <v>35.44425440216645</v>
      </c>
      <c r="B81">
        <v>28.129256760000001</v>
      </c>
      <c r="C81">
        <f t="shared" si="8"/>
        <v>7.3149976421664498</v>
      </c>
      <c r="D81">
        <f t="shared" si="9"/>
        <v>53.509190504900722</v>
      </c>
      <c r="G81" s="30">
        <v>7.879419595826672</v>
      </c>
      <c r="H81">
        <v>7.9277499999999996</v>
      </c>
      <c r="I81">
        <f t="shared" si="10"/>
        <v>-4.8330404173327679E-2</v>
      </c>
      <c r="J81">
        <f t="shared" si="11"/>
        <v>2.3358279675572097E-3</v>
      </c>
      <c r="M81" s="16">
        <v>105.89164890923506</v>
      </c>
      <c r="N81">
        <v>110.7219865385772</v>
      </c>
      <c r="O81">
        <f t="shared" si="6"/>
        <v>-4.8303376293421394</v>
      </c>
      <c r="P81">
        <f t="shared" si="7"/>
        <v>23.33216161343864</v>
      </c>
    </row>
    <row r="82" spans="1:16" x14ac:dyDescent="0.25">
      <c r="A82" s="30">
        <v>24.952236284711645</v>
      </c>
      <c r="B82">
        <v>28.129256760000001</v>
      </c>
      <c r="C82">
        <f t="shared" si="8"/>
        <v>-3.1770204752883551</v>
      </c>
      <c r="D82">
        <f t="shared" si="9"/>
        <v>10.093459100401446</v>
      </c>
      <c r="G82" s="30">
        <v>7.8487091073818069</v>
      </c>
      <c r="H82">
        <v>7.9277499999999996</v>
      </c>
      <c r="I82">
        <f t="shared" si="10"/>
        <v>-7.9040892618192693E-2</v>
      </c>
      <c r="J82">
        <f t="shared" si="11"/>
        <v>6.2474627058806678E-3</v>
      </c>
      <c r="M82" s="16">
        <v>108.52063943930582</v>
      </c>
      <c r="N82">
        <v>110.7219865385772</v>
      </c>
      <c r="O82">
        <f t="shared" si="6"/>
        <v>-2.2013470992713735</v>
      </c>
      <c r="P82">
        <f t="shared" si="7"/>
        <v>4.84592905147049</v>
      </c>
    </row>
    <row r="83" spans="1:16" x14ac:dyDescent="0.25">
      <c r="A83" s="30">
        <v>24.558775188840908</v>
      </c>
      <c r="B83">
        <v>28.129256760000001</v>
      </c>
      <c r="C83">
        <f t="shared" si="8"/>
        <v>-3.5704815711590925</v>
      </c>
      <c r="D83">
        <f t="shared" si="9"/>
        <v>12.748338649986701</v>
      </c>
      <c r="G83" s="30">
        <v>7.9595141844718285</v>
      </c>
      <c r="H83">
        <v>7.9277499999999996</v>
      </c>
      <c r="I83">
        <f t="shared" si="10"/>
        <v>3.1764184471828827E-2</v>
      </c>
      <c r="J83">
        <f t="shared" si="11"/>
        <v>1.0089634151603717E-3</v>
      </c>
      <c r="M83" s="16">
        <v>108.03021031732885</v>
      </c>
      <c r="N83">
        <v>110.7219865385772</v>
      </c>
      <c r="O83">
        <f t="shared" si="6"/>
        <v>-2.6917762212483467</v>
      </c>
      <c r="P83">
        <f t="shared" si="7"/>
        <v>7.2456592252780281</v>
      </c>
    </row>
    <row r="84" spans="1:16" x14ac:dyDescent="0.25">
      <c r="A84" s="30">
        <v>36.751451753624089</v>
      </c>
      <c r="B84">
        <v>28.129256760000001</v>
      </c>
      <c r="C84">
        <f t="shared" si="8"/>
        <v>8.6221949936240883</v>
      </c>
      <c r="D84">
        <f t="shared" si="9"/>
        <v>74.342246508076286</v>
      </c>
      <c r="G84" s="30">
        <v>7.8800386668211839</v>
      </c>
      <c r="H84">
        <v>7.9277499999999996</v>
      </c>
      <c r="I84">
        <f t="shared" si="10"/>
        <v>-4.7711333178815707E-2</v>
      </c>
      <c r="J84">
        <f t="shared" si="11"/>
        <v>2.2763713136999607E-3</v>
      </c>
      <c r="M84" s="16">
        <v>110.75270874395075</v>
      </c>
      <c r="N84">
        <v>110.7219865385772</v>
      </c>
      <c r="O84">
        <f t="shared" si="6"/>
        <v>3.0722205373550082E-2</v>
      </c>
      <c r="P84">
        <f t="shared" si="7"/>
        <v>9.4385390301458957E-4</v>
      </c>
    </row>
    <row r="85" spans="1:16" x14ac:dyDescent="0.25">
      <c r="A85" s="30">
        <v>31.391478778635808</v>
      </c>
      <c r="B85">
        <v>28.129256760000001</v>
      </c>
      <c r="C85">
        <f t="shared" si="8"/>
        <v>3.2622220186358071</v>
      </c>
      <c r="D85">
        <f t="shared" si="9"/>
        <v>10.64209249887228</v>
      </c>
      <c r="G85" s="30">
        <v>7.8911380479518156</v>
      </c>
      <c r="H85">
        <v>7.9277499999999996</v>
      </c>
      <c r="I85">
        <f t="shared" si="10"/>
        <v>-3.6611952048184015E-2</v>
      </c>
      <c r="J85">
        <f t="shared" si="11"/>
        <v>1.3404350327785258E-3</v>
      </c>
      <c r="M85" s="16">
        <v>110.86912580371369</v>
      </c>
      <c r="N85">
        <v>110.7219865385772</v>
      </c>
      <c r="O85">
        <f t="shared" si="6"/>
        <v>0.14713926513648801</v>
      </c>
      <c r="P85">
        <f t="shared" si="7"/>
        <v>2.1649963344905716E-2</v>
      </c>
    </row>
    <row r="86" spans="1:16" x14ac:dyDescent="0.25">
      <c r="A86" s="30">
        <v>30.625145232537797</v>
      </c>
      <c r="B86">
        <v>28.129256760000001</v>
      </c>
      <c r="C86">
        <f t="shared" si="8"/>
        <v>2.4958884725377963</v>
      </c>
      <c r="D86">
        <f t="shared" si="9"/>
        <v>6.2294592673470541</v>
      </c>
      <c r="G86" s="30">
        <v>7.9507161143114935</v>
      </c>
      <c r="H86">
        <v>7.9277499999999996</v>
      </c>
      <c r="I86">
        <f t="shared" si="10"/>
        <v>2.2966114311493868E-2</v>
      </c>
      <c r="J86">
        <f t="shared" si="11"/>
        <v>5.2744240656860347E-4</v>
      </c>
      <c r="M86" s="16">
        <v>114.24544186557173</v>
      </c>
      <c r="N86">
        <v>110.7219865385772</v>
      </c>
      <c r="O86">
        <f t="shared" si="6"/>
        <v>3.5234553269945366</v>
      </c>
      <c r="P86">
        <f t="shared" si="7"/>
        <v>12.414737441326176</v>
      </c>
    </row>
    <row r="87" spans="1:16" x14ac:dyDescent="0.25">
      <c r="A87" s="30">
        <v>23.083645561532133</v>
      </c>
      <c r="B87">
        <v>28.129256760000001</v>
      </c>
      <c r="C87">
        <f t="shared" si="8"/>
        <v>-5.0456111984678671</v>
      </c>
      <c r="D87">
        <f t="shared" si="9"/>
        <v>25.458192366104345</v>
      </c>
      <c r="G87" s="30">
        <v>7.883916398641837</v>
      </c>
      <c r="H87">
        <v>7.9277499999999996</v>
      </c>
      <c r="I87">
        <f t="shared" si="10"/>
        <v>-4.383360135816261E-2</v>
      </c>
      <c r="J87">
        <f t="shared" si="11"/>
        <v>1.921384608026315E-3</v>
      </c>
      <c r="M87" s="16">
        <v>113.19613992648432</v>
      </c>
      <c r="N87">
        <v>110.7219865385772</v>
      </c>
      <c r="O87">
        <f t="shared" si="6"/>
        <v>2.4741533879071227</v>
      </c>
      <c r="P87">
        <f t="shared" si="7"/>
        <v>6.121434986892293</v>
      </c>
    </row>
    <row r="88" spans="1:16" x14ac:dyDescent="0.25">
      <c r="A88" s="30">
        <v>24.614427997222172</v>
      </c>
      <c r="B88">
        <v>28.129256760000001</v>
      </c>
      <c r="C88">
        <f t="shared" si="8"/>
        <v>-3.5148287627778281</v>
      </c>
      <c r="D88">
        <f t="shared" si="9"/>
        <v>12.354021231650318</v>
      </c>
      <c r="G88" s="30">
        <v>7.9813881191610845</v>
      </c>
      <c r="H88">
        <v>7.9277499999999996</v>
      </c>
      <c r="I88">
        <f t="shared" si="10"/>
        <v>5.3638119161084852E-2</v>
      </c>
      <c r="J88">
        <f t="shared" si="11"/>
        <v>2.8770478271387379E-3</v>
      </c>
      <c r="M88" s="4">
        <v>102.93076568698581</v>
      </c>
      <c r="N88">
        <v>110.7219865385772</v>
      </c>
      <c r="O88">
        <f t="shared" si="6"/>
        <v>-7.7912208515913903</v>
      </c>
      <c r="P88">
        <f t="shared" si="7"/>
        <v>60.703122358272466</v>
      </c>
    </row>
    <row r="89" spans="1:16" x14ac:dyDescent="0.25">
      <c r="A89" s="30">
        <v>31.893550143601029</v>
      </c>
      <c r="B89">
        <v>28.129256760000001</v>
      </c>
      <c r="C89">
        <f t="shared" si="8"/>
        <v>3.7642933836010286</v>
      </c>
      <c r="D89">
        <f t="shared" si="9"/>
        <v>14.169904677822482</v>
      </c>
      <c r="G89" s="30">
        <v>7.9479635262375394</v>
      </c>
      <c r="H89">
        <v>7.9277499999999996</v>
      </c>
      <c r="I89">
        <f t="shared" si="10"/>
        <v>2.0213526237539803E-2</v>
      </c>
      <c r="J89">
        <f t="shared" si="11"/>
        <v>4.0858664295571E-4</v>
      </c>
      <c r="M89" s="4">
        <v>105.60862795964751</v>
      </c>
      <c r="N89">
        <v>110.7219865385772</v>
      </c>
      <c r="O89">
        <f t="shared" si="6"/>
        <v>-5.1133585789296916</v>
      </c>
      <c r="P89">
        <f t="shared" si="7"/>
        <v>26.146435956713876</v>
      </c>
    </row>
    <row r="90" spans="1:16" x14ac:dyDescent="0.25">
      <c r="A90" s="30">
        <v>19.201127763760965</v>
      </c>
      <c r="B90">
        <v>28.129256760000001</v>
      </c>
      <c r="C90">
        <f t="shared" si="8"/>
        <v>-8.9281289962390353</v>
      </c>
      <c r="D90">
        <f t="shared" si="9"/>
        <v>79.711487373484246</v>
      </c>
      <c r="G90" s="30">
        <v>8.0302111129753602</v>
      </c>
      <c r="H90">
        <v>7.9277499999999996</v>
      </c>
      <c r="I90">
        <f t="shared" si="10"/>
        <v>0.10246111297536054</v>
      </c>
      <c r="J90">
        <f t="shared" si="11"/>
        <v>1.0498279672149596E-2</v>
      </c>
      <c r="M90" s="4">
        <v>105.53793990024755</v>
      </c>
      <c r="N90">
        <v>110.7219865385772</v>
      </c>
      <c r="O90">
        <f t="shared" si="6"/>
        <v>-5.1840466383296473</v>
      </c>
      <c r="P90">
        <f t="shared" si="7"/>
        <v>26.874339548376916</v>
      </c>
    </row>
    <row r="91" spans="1:16" x14ac:dyDescent="0.25">
      <c r="A91" s="30">
        <v>42.776824846831182</v>
      </c>
      <c r="B91">
        <v>28.129256760000001</v>
      </c>
      <c r="C91">
        <f t="shared" si="8"/>
        <v>14.647568086831182</v>
      </c>
      <c r="D91">
        <f t="shared" si="9"/>
        <v>214.5512508583553</v>
      </c>
      <c r="G91" s="30">
        <v>7.7658150540142143</v>
      </c>
      <c r="H91">
        <v>7.9277499999999996</v>
      </c>
      <c r="I91">
        <f t="shared" si="10"/>
        <v>-0.16193494598578528</v>
      </c>
      <c r="J91">
        <f t="shared" si="11"/>
        <v>2.6222926731419197E-2</v>
      </c>
      <c r="M91" s="4">
        <v>107.67942694548536</v>
      </c>
      <c r="N91">
        <v>110.7219865385772</v>
      </c>
      <c r="O91">
        <f t="shared" si="6"/>
        <v>-3.0425595930918377</v>
      </c>
      <c r="P91">
        <f t="shared" si="7"/>
        <v>9.2571688775151681</v>
      </c>
    </row>
    <row r="92" spans="1:16" x14ac:dyDescent="0.25">
      <c r="A92" s="30">
        <v>23.774180619556667</v>
      </c>
      <c r="B92">
        <v>28.129256760000001</v>
      </c>
      <c r="C92">
        <f t="shared" si="8"/>
        <v>-4.3550761404433338</v>
      </c>
      <c r="D92">
        <f t="shared" si="9"/>
        <v>18.966688189058804</v>
      </c>
      <c r="G92" s="30">
        <v>7.9926524171825006</v>
      </c>
      <c r="H92">
        <v>7.9277499999999996</v>
      </c>
      <c r="I92">
        <f t="shared" si="10"/>
        <v>6.4902417182501004E-2</v>
      </c>
      <c r="J92">
        <f t="shared" si="11"/>
        <v>4.2123237561314019E-3</v>
      </c>
      <c r="M92" s="4">
        <v>107.23722529270418</v>
      </c>
      <c r="N92">
        <v>110.7219865385772</v>
      </c>
      <c r="O92">
        <f t="shared" si="6"/>
        <v>-3.4847612458730168</v>
      </c>
      <c r="P92">
        <f t="shared" si="7"/>
        <v>12.14356094073846</v>
      </c>
    </row>
    <row r="93" spans="1:16" x14ac:dyDescent="0.25">
      <c r="A93" s="30">
        <v>30.127483815325629</v>
      </c>
      <c r="B93">
        <v>28.129256760000001</v>
      </c>
      <c r="C93">
        <f t="shared" si="8"/>
        <v>1.9982270553256285</v>
      </c>
      <c r="D93">
        <f t="shared" si="9"/>
        <v>3.9929113646353325</v>
      </c>
      <c r="G93" s="30">
        <v>8.0000356828539534</v>
      </c>
      <c r="H93">
        <v>7.9277499999999996</v>
      </c>
      <c r="I93">
        <f t="shared" si="10"/>
        <v>7.2285682853953759E-2</v>
      </c>
      <c r="J93">
        <f t="shared" si="11"/>
        <v>5.225219945662384E-3</v>
      </c>
      <c r="M93" s="4">
        <v>110.08088149421609</v>
      </c>
      <c r="N93">
        <v>110.7219865385772</v>
      </c>
      <c r="O93">
        <f t="shared" si="6"/>
        <v>-0.64110504436111171</v>
      </c>
      <c r="P93">
        <f t="shared" si="7"/>
        <v>0.411015677905263</v>
      </c>
    </row>
    <row r="94" spans="1:16" x14ac:dyDescent="0.25">
      <c r="A94" s="30">
        <v>18.720820606837915</v>
      </c>
      <c r="B94">
        <v>28.129256760000001</v>
      </c>
      <c r="C94">
        <f t="shared" si="8"/>
        <v>-9.4084361531620857</v>
      </c>
      <c r="D94">
        <f t="shared" si="9"/>
        <v>88.518670848127385</v>
      </c>
      <c r="G94" s="30">
        <v>8.0395984791602029</v>
      </c>
      <c r="H94">
        <v>7.9277499999999996</v>
      </c>
      <c r="I94">
        <f t="shared" si="10"/>
        <v>0.11184847916020324</v>
      </c>
      <c r="J94">
        <f t="shared" si="11"/>
        <v>1.2510082290450418E-2</v>
      </c>
      <c r="M94" s="4">
        <v>109.57232835426402</v>
      </c>
      <c r="N94">
        <v>110.7219865385772</v>
      </c>
      <c r="O94">
        <f t="shared" si="6"/>
        <v>-1.1496581843131821</v>
      </c>
      <c r="P94">
        <f t="shared" si="7"/>
        <v>1.3217139407582825</v>
      </c>
    </row>
    <row r="95" spans="1:16" x14ac:dyDescent="0.25">
      <c r="A95" s="30">
        <v>25.63251971752825</v>
      </c>
      <c r="B95">
        <v>28.129256760000001</v>
      </c>
      <c r="C95">
        <f t="shared" si="8"/>
        <v>-2.4967370424717501</v>
      </c>
      <c r="D95">
        <f t="shared" si="9"/>
        <v>6.2336958592505818</v>
      </c>
      <c r="G95" s="30">
        <v>7.9677662838391994</v>
      </c>
      <c r="H95">
        <v>7.9277499999999996</v>
      </c>
      <c r="I95">
        <f t="shared" si="10"/>
        <v>4.0016283839199751E-2</v>
      </c>
      <c r="J95">
        <f t="shared" si="11"/>
        <v>1.6013029722993992E-3</v>
      </c>
      <c r="M95" s="4">
        <v>112.59266104992797</v>
      </c>
      <c r="N95">
        <v>110.7219865385772</v>
      </c>
      <c r="O95">
        <f t="shared" si="6"/>
        <v>1.8706745113507708</v>
      </c>
      <c r="P95">
        <f t="shared" si="7"/>
        <v>3.4994231274174452</v>
      </c>
    </row>
    <row r="96" spans="1:16" x14ac:dyDescent="0.25">
      <c r="A96" s="30">
        <v>20.668764607527972</v>
      </c>
      <c r="B96">
        <v>28.129256760000001</v>
      </c>
      <c r="C96">
        <f t="shared" si="8"/>
        <v>-7.4604921524720282</v>
      </c>
      <c r="D96">
        <f t="shared" si="9"/>
        <v>55.658943157096715</v>
      </c>
      <c r="G96" s="30">
        <v>7.9822880655107253</v>
      </c>
      <c r="H96">
        <v>7.9277499999999996</v>
      </c>
      <c r="I96">
        <f t="shared" si="10"/>
        <v>5.4538065510725708E-2</v>
      </c>
      <c r="J96">
        <f t="shared" si="11"/>
        <v>2.9744005896522089E-3</v>
      </c>
      <c r="M96" s="4">
        <v>112.70873642576375</v>
      </c>
      <c r="N96">
        <v>110.7219865385772</v>
      </c>
      <c r="O96">
        <f t="shared" si="6"/>
        <v>1.9867498871865479</v>
      </c>
      <c r="P96">
        <f t="shared" si="7"/>
        <v>3.947175114235761</v>
      </c>
    </row>
    <row r="97" spans="1:16" x14ac:dyDescent="0.25">
      <c r="A97" s="30">
        <v>26.396535462625874</v>
      </c>
      <c r="B97">
        <v>28.129256760000001</v>
      </c>
      <c r="C97">
        <f t="shared" si="8"/>
        <v>-1.7327212973741268</v>
      </c>
      <c r="D97">
        <f t="shared" si="9"/>
        <v>3.0023230943738772</v>
      </c>
      <c r="G97" s="30">
        <v>7.9981632932457476</v>
      </c>
      <c r="H97">
        <v>7.9277499999999996</v>
      </c>
      <c r="I97">
        <f t="shared" si="10"/>
        <v>7.0413293245747965E-2</v>
      </c>
      <c r="J97">
        <f t="shared" si="11"/>
        <v>4.9580318657116958E-3</v>
      </c>
      <c r="M97" s="4">
        <v>116.34323464949361</v>
      </c>
      <c r="N97">
        <v>110.7219865385772</v>
      </c>
      <c r="O97">
        <f t="shared" si="6"/>
        <v>5.6212481109164116</v>
      </c>
      <c r="P97">
        <f t="shared" si="7"/>
        <v>31.598430324481328</v>
      </c>
    </row>
    <row r="98" spans="1:16" x14ac:dyDescent="0.25">
      <c r="A98" s="30">
        <v>30.162910060702323</v>
      </c>
      <c r="B98">
        <v>28.129256760000001</v>
      </c>
      <c r="C98">
        <f t="shared" si="8"/>
        <v>2.0336533007023228</v>
      </c>
      <c r="D98">
        <f t="shared" si="9"/>
        <v>4.1357457474574524</v>
      </c>
      <c r="G98" s="30">
        <v>7.9517611210697412</v>
      </c>
      <c r="H98">
        <v>7.9277499999999996</v>
      </c>
      <c r="I98">
        <f t="shared" si="10"/>
        <v>2.401112106974157E-2</v>
      </c>
      <c r="J98">
        <f t="shared" si="11"/>
        <v>5.7653393502578754E-4</v>
      </c>
      <c r="M98" s="4">
        <v>115.52740582808129</v>
      </c>
      <c r="N98">
        <v>110.7219865385772</v>
      </c>
      <c r="O98">
        <f t="shared" si="6"/>
        <v>4.805419289504087</v>
      </c>
      <c r="P98">
        <f t="shared" si="7"/>
        <v>23.092054547937966</v>
      </c>
    </row>
    <row r="99" spans="1:16" x14ac:dyDescent="0.25">
      <c r="A99" s="30">
        <v>22.294459038371787</v>
      </c>
      <c r="B99">
        <v>28.129256760000001</v>
      </c>
      <c r="C99">
        <f t="shared" si="8"/>
        <v>-5.8347977216282132</v>
      </c>
      <c r="D99">
        <f t="shared" si="9"/>
        <v>34.044864452317789</v>
      </c>
      <c r="G99" s="30">
        <v>7.7696855139197698</v>
      </c>
      <c r="H99">
        <v>7.9277499999999996</v>
      </c>
      <c r="I99">
        <f t="shared" si="10"/>
        <v>-0.15806448608022983</v>
      </c>
      <c r="J99">
        <f t="shared" si="11"/>
        <v>2.4984381759807169E-2</v>
      </c>
      <c r="M99" s="5">
        <v>104.11262733304632</v>
      </c>
      <c r="N99">
        <v>110.7219865385772</v>
      </c>
      <c r="O99">
        <f t="shared" si="6"/>
        <v>-6.609359205530879</v>
      </c>
      <c r="P99">
        <f t="shared" si="7"/>
        <v>43.683629107735769</v>
      </c>
    </row>
    <row r="100" spans="1:16" x14ac:dyDescent="0.25">
      <c r="A100" s="30">
        <v>29.768461508780163</v>
      </c>
      <c r="B100">
        <v>28.129256760000001</v>
      </c>
      <c r="C100">
        <f t="shared" si="8"/>
        <v>1.6392047487801626</v>
      </c>
      <c r="D100">
        <f t="shared" si="9"/>
        <v>2.6869922084234363</v>
      </c>
      <c r="G100" s="30">
        <v>7.8957343567552565</v>
      </c>
      <c r="H100">
        <v>7.9277499999999996</v>
      </c>
      <c r="I100">
        <f t="shared" si="10"/>
        <v>-3.2015643244743153E-2</v>
      </c>
      <c r="J100">
        <f t="shared" si="11"/>
        <v>1.0250014123746678E-3</v>
      </c>
      <c r="M100" s="5">
        <v>106.69817846082896</v>
      </c>
      <c r="N100">
        <v>110.7219865385772</v>
      </c>
      <c r="O100">
        <f t="shared" si="6"/>
        <v>-4.0238080777482423</v>
      </c>
      <c r="P100">
        <f t="shared" si="7"/>
        <v>16.191031446552007</v>
      </c>
    </row>
    <row r="101" spans="1:16" x14ac:dyDescent="0.25">
      <c r="A101" s="30">
        <v>23.396589447199307</v>
      </c>
      <c r="B101">
        <v>28.129256760000001</v>
      </c>
      <c r="C101">
        <f t="shared" si="8"/>
        <v>-4.7326673128006931</v>
      </c>
      <c r="D101">
        <f t="shared" si="9"/>
        <v>22.398139893652132</v>
      </c>
      <c r="G101" s="30">
        <v>7.9347556758400888</v>
      </c>
      <c r="H101">
        <v>7.9277499999999996</v>
      </c>
      <c r="I101">
        <f t="shared" si="10"/>
        <v>7.0056758400891539E-3</v>
      </c>
      <c r="J101">
        <f t="shared" si="11"/>
        <v>4.9079493976408872E-5</v>
      </c>
      <c r="M101" s="5">
        <v>106.76065011740982</v>
      </c>
      <c r="N101">
        <v>110.7219865385772</v>
      </c>
      <c r="O101">
        <f t="shared" si="6"/>
        <v>-3.9613364211673741</v>
      </c>
      <c r="P101">
        <f t="shared" si="7"/>
        <v>15.692186241667139</v>
      </c>
    </row>
    <row r="102" spans="1:16" x14ac:dyDescent="0.25">
      <c r="A102" s="30">
        <v>30.143388836639641</v>
      </c>
      <c r="B102">
        <v>28.129256760000001</v>
      </c>
      <c r="C102">
        <f t="shared" si="8"/>
        <v>2.0141320766396404</v>
      </c>
      <c r="D102">
        <f t="shared" si="9"/>
        <v>4.0567280221487101</v>
      </c>
      <c r="G102" s="30">
        <v>8.0061362627594157</v>
      </c>
      <c r="H102">
        <v>7.9277499999999996</v>
      </c>
      <c r="I102">
        <f t="shared" si="10"/>
        <v>7.838626275941607E-2</v>
      </c>
      <c r="J102">
        <f t="shared" si="11"/>
        <v>6.1444061893882185E-3</v>
      </c>
      <c r="M102" s="5">
        <v>109.1245507489925</v>
      </c>
      <c r="N102">
        <v>110.7219865385772</v>
      </c>
      <c r="O102">
        <f t="shared" si="6"/>
        <v>-1.5974357895846936</v>
      </c>
      <c r="P102">
        <f t="shared" si="7"/>
        <v>2.5518011018460736</v>
      </c>
    </row>
    <row r="103" spans="1:16" x14ac:dyDescent="0.25">
      <c r="A103" s="30">
        <v>35.17949698288129</v>
      </c>
      <c r="B103">
        <v>28.129256760000001</v>
      </c>
      <c r="C103">
        <f t="shared" si="8"/>
        <v>7.050240222881289</v>
      </c>
      <c r="D103">
        <f t="shared" si="9"/>
        <v>49.705887200333208</v>
      </c>
      <c r="G103" s="30">
        <v>7.8925219841657732</v>
      </c>
      <c r="H103">
        <v>7.9277499999999996</v>
      </c>
      <c r="I103">
        <f t="shared" si="10"/>
        <v>-3.5228015834226412E-2</v>
      </c>
      <c r="J103">
        <f t="shared" si="11"/>
        <v>1.2410130996165067E-3</v>
      </c>
      <c r="M103" s="5">
        <v>108.71436419406812</v>
      </c>
      <c r="N103">
        <v>110.7219865385772</v>
      </c>
      <c r="O103">
        <f t="shared" si="6"/>
        <v>-2.0076223445090733</v>
      </c>
      <c r="P103">
        <f t="shared" si="7"/>
        <v>4.0305474781721085</v>
      </c>
    </row>
    <row r="104" spans="1:16" x14ac:dyDescent="0.25">
      <c r="A104" s="30">
        <v>20.818752635675946</v>
      </c>
      <c r="B104">
        <v>28.129256760000001</v>
      </c>
      <c r="C104">
        <f t="shared" si="8"/>
        <v>-7.3105041243240549</v>
      </c>
      <c r="D104">
        <f t="shared" si="9"/>
        <v>53.44347055175902</v>
      </c>
      <c r="G104" s="30">
        <v>8.0529318206351643</v>
      </c>
      <c r="H104">
        <v>7.9277499999999996</v>
      </c>
      <c r="I104">
        <f t="shared" si="10"/>
        <v>0.1251818206351647</v>
      </c>
      <c r="J104">
        <f t="shared" si="11"/>
        <v>1.5670488217534546E-2</v>
      </c>
      <c r="M104" s="5">
        <v>111.89580586751681</v>
      </c>
      <c r="N104">
        <v>110.7219865385772</v>
      </c>
      <c r="O104">
        <f t="shared" si="6"/>
        <v>1.173819328939615</v>
      </c>
      <c r="P104">
        <f t="shared" si="7"/>
        <v>1.3778518169922482</v>
      </c>
    </row>
    <row r="105" spans="1:16" x14ac:dyDescent="0.25">
      <c r="A105" s="30">
        <v>20.589719571382105</v>
      </c>
      <c r="B105">
        <v>28.129256760000001</v>
      </c>
      <c r="C105">
        <f t="shared" si="8"/>
        <v>-7.5395371886178957</v>
      </c>
      <c r="D105">
        <f t="shared" si="9"/>
        <v>56.844621018552239</v>
      </c>
      <c r="G105" s="30">
        <v>8.0399272527787939</v>
      </c>
      <c r="H105">
        <v>7.9277499999999996</v>
      </c>
      <c r="I105">
        <f t="shared" si="10"/>
        <v>0.11217725277879431</v>
      </c>
      <c r="J105">
        <f t="shared" si="11"/>
        <v>1.2583736040997516E-2</v>
      </c>
      <c r="M105" s="5">
        <v>111.41243498855712</v>
      </c>
      <c r="N105">
        <v>110.7219865385772</v>
      </c>
      <c r="O105">
        <f t="shared" si="6"/>
        <v>0.69044844997992527</v>
      </c>
      <c r="P105">
        <f t="shared" si="7"/>
        <v>0.47671906207968134</v>
      </c>
    </row>
    <row r="106" spans="1:16" x14ac:dyDescent="0.25">
      <c r="A106" s="30">
        <v>38.700930112495904</v>
      </c>
      <c r="B106">
        <v>28.129256760000001</v>
      </c>
      <c r="C106">
        <f t="shared" si="8"/>
        <v>10.571673352495903</v>
      </c>
      <c r="D106">
        <f t="shared" si="9"/>
        <v>111.76027747187197</v>
      </c>
      <c r="G106" s="30">
        <v>7.8575512051692451</v>
      </c>
      <c r="H106">
        <v>7.9277499999999996</v>
      </c>
      <c r="I106">
        <f t="shared" si="10"/>
        <v>-7.019879483075453E-2</v>
      </c>
      <c r="J106">
        <f t="shared" si="11"/>
        <v>4.9278707956903686E-3</v>
      </c>
      <c r="M106" s="5">
        <v>114.53114979844024</v>
      </c>
      <c r="N106">
        <v>110.7219865385772</v>
      </c>
      <c r="O106">
        <f t="shared" si="6"/>
        <v>3.8091632598630412</v>
      </c>
      <c r="P106">
        <f t="shared" si="7"/>
        <v>14.50972474029043</v>
      </c>
    </row>
    <row r="107" spans="1:16" x14ac:dyDescent="0.25">
      <c r="A107" s="30">
        <v>32.434702792807954</v>
      </c>
      <c r="B107">
        <v>28.129256760000001</v>
      </c>
      <c r="C107">
        <f t="shared" si="8"/>
        <v>4.3054460328079536</v>
      </c>
      <c r="D107">
        <f t="shared" si="9"/>
        <v>18.536865541421747</v>
      </c>
      <c r="G107" s="30">
        <v>7.9809721743652187</v>
      </c>
      <c r="H107">
        <v>7.9277499999999996</v>
      </c>
      <c r="I107">
        <f t="shared" si="10"/>
        <v>5.3222174365219033E-2</v>
      </c>
      <c r="J107">
        <f t="shared" si="11"/>
        <v>2.8325998441617781E-3</v>
      </c>
      <c r="M107" s="5">
        <v>114.48940853867221</v>
      </c>
      <c r="N107">
        <v>110.7219865385772</v>
      </c>
      <c r="O107">
        <f t="shared" si="6"/>
        <v>3.76742200009501</v>
      </c>
      <c r="P107">
        <f t="shared" si="7"/>
        <v>14.193468526799887</v>
      </c>
    </row>
    <row r="108" spans="1:16" x14ac:dyDescent="0.25">
      <c r="A108" s="30">
        <v>23.884482100769048</v>
      </c>
      <c r="B108">
        <v>28.129256760000001</v>
      </c>
      <c r="C108">
        <f t="shared" si="8"/>
        <v>-4.2447746592309521</v>
      </c>
      <c r="D108">
        <f t="shared" si="9"/>
        <v>18.018111907649246</v>
      </c>
      <c r="G108" s="30">
        <v>8.0471185908080614</v>
      </c>
      <c r="H108">
        <v>7.9277499999999996</v>
      </c>
      <c r="I108">
        <f t="shared" si="10"/>
        <v>0.11936859080806173</v>
      </c>
      <c r="J108">
        <f t="shared" si="11"/>
        <v>1.4248860471502478E-2</v>
      </c>
      <c r="M108" s="5">
        <v>118.19700875455442</v>
      </c>
      <c r="N108">
        <v>110.7219865385772</v>
      </c>
      <c r="O108">
        <f t="shared" si="6"/>
        <v>7.4750222159772193</v>
      </c>
      <c r="P108">
        <f t="shared" si="7"/>
        <v>55.875957129352976</v>
      </c>
    </row>
    <row r="109" spans="1:16" x14ac:dyDescent="0.25">
      <c r="A109" s="30">
        <v>18.761097124739003</v>
      </c>
      <c r="B109">
        <v>28.129256760000001</v>
      </c>
      <c r="C109">
        <f t="shared" si="8"/>
        <v>-9.3681596352609979</v>
      </c>
      <c r="D109">
        <f t="shared" si="9"/>
        <v>87.762414951733476</v>
      </c>
      <c r="G109" s="30">
        <v>8.102938289222827</v>
      </c>
      <c r="H109">
        <v>7.9277499999999996</v>
      </c>
      <c r="I109">
        <f t="shared" si="10"/>
        <v>0.17518828922282736</v>
      </c>
      <c r="J109">
        <f t="shared" si="11"/>
        <v>3.0690936680821009E-2</v>
      </c>
      <c r="M109" s="5">
        <v>117.22151361636743</v>
      </c>
      <c r="N109">
        <v>110.7219865385772</v>
      </c>
      <c r="O109">
        <f t="shared" si="6"/>
        <v>6.4995270777902334</v>
      </c>
      <c r="P109">
        <f t="shared" si="7"/>
        <v>42.243852234928454</v>
      </c>
    </row>
    <row r="110" spans="1:16" x14ac:dyDescent="0.25">
      <c r="A110" s="34">
        <v>34.397067584380899</v>
      </c>
      <c r="B110">
        <v>28.129256760000001</v>
      </c>
      <c r="C110">
        <f t="shared" si="8"/>
        <v>6.2678108243808985</v>
      </c>
      <c r="D110">
        <f t="shared" si="9"/>
        <v>39.285452530226358</v>
      </c>
      <c r="G110" s="34">
        <v>7.5611739230192345</v>
      </c>
      <c r="H110">
        <v>7.9277499999999996</v>
      </c>
      <c r="I110">
        <f t="shared" si="10"/>
        <v>-0.36657607698076511</v>
      </c>
      <c r="J110">
        <f t="shared" si="11"/>
        <v>0.13437802021460782</v>
      </c>
      <c r="M110" s="19">
        <v>103.15066844284524</v>
      </c>
      <c r="N110">
        <v>110.7219865385772</v>
      </c>
      <c r="O110">
        <f t="shared" si="6"/>
        <v>-7.5713180957319537</v>
      </c>
      <c r="P110">
        <f t="shared" si="7"/>
        <v>57.324857706758138</v>
      </c>
    </row>
    <row r="111" spans="1:16" x14ac:dyDescent="0.25">
      <c r="A111" s="34">
        <v>22.328305456161672</v>
      </c>
      <c r="B111">
        <v>28.129256760000001</v>
      </c>
      <c r="C111">
        <f t="shared" si="8"/>
        <v>-5.8009513038383282</v>
      </c>
      <c r="D111">
        <f t="shared" si="9"/>
        <v>33.651036029503601</v>
      </c>
      <c r="G111" s="34">
        <v>8.096182685407685</v>
      </c>
      <c r="H111">
        <v>7.9277499999999996</v>
      </c>
      <c r="I111">
        <f t="shared" si="10"/>
        <v>0.16843268540768541</v>
      </c>
      <c r="J111">
        <f t="shared" si="11"/>
        <v>2.8369569513644322E-2</v>
      </c>
      <c r="M111" s="2">
        <v>105.8131130046807</v>
      </c>
      <c r="N111">
        <v>110.7219865385772</v>
      </c>
      <c r="O111">
        <f t="shared" si="6"/>
        <v>-4.9088735338964966</v>
      </c>
      <c r="P111">
        <f t="shared" si="7"/>
        <v>24.097039371789478</v>
      </c>
    </row>
    <row r="112" spans="1:16" x14ac:dyDescent="0.25">
      <c r="A112" s="34">
        <v>26.132817196563224</v>
      </c>
      <c r="B112">
        <v>28.129256760000001</v>
      </c>
      <c r="C112">
        <f t="shared" si="8"/>
        <v>-1.9964395634367769</v>
      </c>
      <c r="D112">
        <f t="shared" si="9"/>
        <v>3.9857709304556281</v>
      </c>
      <c r="G112" s="34">
        <v>8.0832648358709456</v>
      </c>
      <c r="H112">
        <v>7.9277499999999996</v>
      </c>
      <c r="I112">
        <f t="shared" si="10"/>
        <v>0.15551483587094594</v>
      </c>
      <c r="J112">
        <f t="shared" si="11"/>
        <v>2.4184864175967255E-2</v>
      </c>
      <c r="M112" s="2">
        <v>106.01821893888869</v>
      </c>
      <c r="N112">
        <v>110.7219865385772</v>
      </c>
      <c r="O112">
        <f t="shared" si="6"/>
        <v>-4.7037675996885042</v>
      </c>
      <c r="P112">
        <f t="shared" si="7"/>
        <v>22.125429631879353</v>
      </c>
    </row>
    <row r="113" spans="1:16" x14ac:dyDescent="0.25">
      <c r="A113" s="34">
        <v>33.015465937561189</v>
      </c>
      <c r="B113">
        <v>28.129256760000001</v>
      </c>
      <c r="C113">
        <f t="shared" si="8"/>
        <v>4.886209177561188</v>
      </c>
      <c r="D113">
        <f t="shared" si="9"/>
        <v>23.875040126883182</v>
      </c>
      <c r="G113" s="34">
        <v>7.2767561324918431</v>
      </c>
      <c r="H113">
        <v>7.9277499999999996</v>
      </c>
      <c r="I113">
        <f t="shared" si="10"/>
        <v>-0.65099386750815658</v>
      </c>
      <c r="J113">
        <f t="shared" si="11"/>
        <v>0.42379301553322729</v>
      </c>
      <c r="M113" s="2">
        <v>108.32242309657273</v>
      </c>
      <c r="N113">
        <v>110.7219865385772</v>
      </c>
      <c r="O113">
        <f t="shared" si="6"/>
        <v>-2.3995634420044638</v>
      </c>
      <c r="P113">
        <f t="shared" si="7"/>
        <v>5.7579047122043097</v>
      </c>
    </row>
    <row r="114" spans="1:16" x14ac:dyDescent="0.25">
      <c r="A114" s="34">
        <v>33.992048467328992</v>
      </c>
      <c r="B114">
        <v>28.129256760000001</v>
      </c>
      <c r="C114">
        <f t="shared" si="8"/>
        <v>5.8627917073289915</v>
      </c>
      <c r="D114">
        <f t="shared" si="9"/>
        <v>34.372326603525593</v>
      </c>
      <c r="G114" s="34">
        <v>8.076573749508503</v>
      </c>
      <c r="H114">
        <v>7.9277499999999996</v>
      </c>
      <c r="I114">
        <f t="shared" si="10"/>
        <v>0.14882374950850341</v>
      </c>
      <c r="J114">
        <f t="shared" si="11"/>
        <v>2.2148508417769771E-2</v>
      </c>
      <c r="M114" s="2">
        <v>107.78457181731432</v>
      </c>
      <c r="N114">
        <v>110.7219865385772</v>
      </c>
      <c r="O114">
        <f t="shared" si="6"/>
        <v>-2.9374147212628827</v>
      </c>
      <c r="P114">
        <f t="shared" si="7"/>
        <v>8.6284052446918995</v>
      </c>
    </row>
    <row r="115" spans="1:16" x14ac:dyDescent="0.25">
      <c r="A115" s="34">
        <v>27.6371794763227</v>
      </c>
      <c r="B115">
        <v>28.129256760000001</v>
      </c>
      <c r="C115">
        <f t="shared" si="8"/>
        <v>-0.49207728367730041</v>
      </c>
      <c r="D115">
        <f t="shared" si="9"/>
        <v>0.24214005311123038</v>
      </c>
      <c r="G115" s="34">
        <v>8.2729913741474661</v>
      </c>
      <c r="H115">
        <v>7.9277499999999996</v>
      </c>
      <c r="I115">
        <f t="shared" si="10"/>
        <v>0.34524137414746647</v>
      </c>
      <c r="J115">
        <f t="shared" si="11"/>
        <v>0.11919160642323093</v>
      </c>
      <c r="M115" s="2">
        <v>110.66753381900163</v>
      </c>
      <c r="N115">
        <v>110.7219865385772</v>
      </c>
      <c r="O115">
        <f t="shared" si="6"/>
        <v>-5.4452719575564856E-2</v>
      </c>
      <c r="P115">
        <f t="shared" si="7"/>
        <v>2.965098669175104E-3</v>
      </c>
    </row>
    <row r="116" spans="1:16" x14ac:dyDescent="0.25">
      <c r="A116" s="34">
        <v>34.370633057645058</v>
      </c>
      <c r="B116">
        <v>28.129256760000001</v>
      </c>
      <c r="C116">
        <f t="shared" si="8"/>
        <v>6.2413762976450577</v>
      </c>
      <c r="D116">
        <f t="shared" si="9"/>
        <v>38.954778088805526</v>
      </c>
      <c r="G116" s="34">
        <v>7.4185214051220401</v>
      </c>
      <c r="H116">
        <v>7.9277499999999996</v>
      </c>
      <c r="I116">
        <f t="shared" si="10"/>
        <v>-0.50922859487795957</v>
      </c>
      <c r="J116">
        <f t="shared" si="11"/>
        <v>0.25931376184138105</v>
      </c>
      <c r="M116" s="2">
        <v>110.19956563054126</v>
      </c>
      <c r="N116">
        <v>110.7219865385772</v>
      </c>
      <c r="O116">
        <f t="shared" si="6"/>
        <v>-0.5224209080359401</v>
      </c>
      <c r="P116">
        <f t="shared" si="7"/>
        <v>0.27292360515309616</v>
      </c>
    </row>
    <row r="117" spans="1:16" x14ac:dyDescent="0.25">
      <c r="A117" s="34">
        <v>27.835599072598544</v>
      </c>
      <c r="B117">
        <v>28.129256760000001</v>
      </c>
      <c r="C117">
        <f t="shared" si="8"/>
        <v>-0.29365768740145626</v>
      </c>
      <c r="D117">
        <f t="shared" si="9"/>
        <v>8.6234837369971395E-2</v>
      </c>
      <c r="G117" s="34">
        <v>7.9372342255054562</v>
      </c>
      <c r="H117">
        <v>7.9277499999999996</v>
      </c>
      <c r="I117">
        <f t="shared" si="10"/>
        <v>9.4842255054565783E-3</v>
      </c>
      <c r="J117">
        <f t="shared" si="11"/>
        <v>8.9950533438353092E-5</v>
      </c>
      <c r="M117" s="2">
        <v>113.36168872747793</v>
      </c>
      <c r="N117">
        <v>110.7219865385772</v>
      </c>
      <c r="O117">
        <f t="shared" si="6"/>
        <v>2.6397021889007277</v>
      </c>
      <c r="P117">
        <f t="shared" si="7"/>
        <v>6.9680276460872932</v>
      </c>
    </row>
    <row r="118" spans="1:16" x14ac:dyDescent="0.25">
      <c r="A118" s="34">
        <v>37.76546851952579</v>
      </c>
      <c r="B118">
        <v>28.129256760000001</v>
      </c>
      <c r="C118">
        <f t="shared" si="8"/>
        <v>9.6362117595257892</v>
      </c>
      <c r="D118">
        <f t="shared" si="9"/>
        <v>92.8565770744231</v>
      </c>
      <c r="G118" s="34">
        <v>7.7004349751827625</v>
      </c>
      <c r="H118">
        <v>7.9277499999999996</v>
      </c>
      <c r="I118">
        <f t="shared" si="10"/>
        <v>-0.22731502481723709</v>
      </c>
      <c r="J118">
        <f t="shared" si="11"/>
        <v>5.1672120507661116E-2</v>
      </c>
      <c r="M118" s="2">
        <v>113.13516870857707</v>
      </c>
      <c r="N118">
        <v>110.7219865385772</v>
      </c>
      <c r="O118">
        <f t="shared" si="6"/>
        <v>2.413182169999871</v>
      </c>
      <c r="P118">
        <f t="shared" si="7"/>
        <v>5.8234481856052867</v>
      </c>
    </row>
    <row r="119" spans="1:16" x14ac:dyDescent="0.25">
      <c r="A119" s="34">
        <v>22.931061482030124</v>
      </c>
      <c r="B119">
        <v>28.129256760000001</v>
      </c>
      <c r="C119">
        <f t="shared" si="8"/>
        <v>-5.1981952779698766</v>
      </c>
      <c r="D119">
        <f t="shared" si="9"/>
        <v>27.021234147908324</v>
      </c>
      <c r="G119" s="34">
        <v>8.2604238220512762</v>
      </c>
      <c r="H119">
        <v>7.9277499999999996</v>
      </c>
      <c r="I119">
        <f t="shared" si="10"/>
        <v>0.3326738220512766</v>
      </c>
      <c r="J119">
        <f t="shared" si="11"/>
        <v>0.11067187187820444</v>
      </c>
      <c r="M119" s="2">
        <v>117.0955738225591</v>
      </c>
      <c r="N119">
        <v>110.7219865385772</v>
      </c>
      <c r="O119">
        <f t="shared" si="6"/>
        <v>6.3735872839819052</v>
      </c>
      <c r="P119">
        <f t="shared" si="7"/>
        <v>40.622614866535841</v>
      </c>
    </row>
    <row r="120" spans="1:16" x14ac:dyDescent="0.25">
      <c r="A120" s="34">
        <v>44.455210587527269</v>
      </c>
      <c r="B120">
        <v>28.129256760000001</v>
      </c>
      <c r="C120">
        <f t="shared" si="8"/>
        <v>16.325953827527268</v>
      </c>
      <c r="D120">
        <f t="shared" si="9"/>
        <v>266.53676837855227</v>
      </c>
      <c r="G120" s="34">
        <v>7.7223779758469817</v>
      </c>
      <c r="H120">
        <v>7.9277499999999996</v>
      </c>
      <c r="I120">
        <f t="shared" si="10"/>
        <v>-0.20537202415301792</v>
      </c>
      <c r="J120">
        <f t="shared" si="11"/>
        <v>4.2177668304707774E-2</v>
      </c>
      <c r="M120" s="2">
        <v>115.85950802275204</v>
      </c>
      <c r="N120">
        <v>110.7219865385772</v>
      </c>
      <c r="O120">
        <f t="shared" si="6"/>
        <v>5.1375214841748402</v>
      </c>
      <c r="P120">
        <f t="shared" si="7"/>
        <v>26.394127000358054</v>
      </c>
    </row>
    <row r="121" spans="1:16" x14ac:dyDescent="0.25">
      <c r="A121" s="34">
        <v>38.498724629884535</v>
      </c>
      <c r="B121">
        <v>28.129256760000001</v>
      </c>
      <c r="C121">
        <f t="shared" si="8"/>
        <v>10.369467869884534</v>
      </c>
      <c r="D121">
        <f t="shared" si="9"/>
        <v>107.5258639045677</v>
      </c>
      <c r="G121" s="34">
        <v>7.8257728472260197</v>
      </c>
      <c r="H121">
        <v>7.9277499999999996</v>
      </c>
      <c r="I121">
        <f t="shared" si="10"/>
        <v>-0.1019771527739799</v>
      </c>
      <c r="J121">
        <f t="shared" si="11"/>
        <v>1.0399339687887636E-2</v>
      </c>
      <c r="M121" s="14">
        <v>104.69086349358042</v>
      </c>
      <c r="N121">
        <v>110.7219865385772</v>
      </c>
      <c r="O121">
        <f t="shared" si="6"/>
        <v>-6.0311230449967752</v>
      </c>
      <c r="P121">
        <f t="shared" si="7"/>
        <v>36.374445183891176</v>
      </c>
    </row>
    <row r="122" spans="1:16" x14ac:dyDescent="0.25">
      <c r="A122" s="34">
        <v>36.820065579923288</v>
      </c>
      <c r="B122">
        <v>28.129256760000001</v>
      </c>
      <c r="C122">
        <f t="shared" si="8"/>
        <v>8.6908088199232871</v>
      </c>
      <c r="D122">
        <f t="shared" si="9"/>
        <v>75.530157944456406</v>
      </c>
      <c r="G122" s="34">
        <v>7.9577094379133779</v>
      </c>
      <c r="H122">
        <v>7.9277499999999996</v>
      </c>
      <c r="I122">
        <f t="shared" si="10"/>
        <v>2.9959437913378295E-2</v>
      </c>
      <c r="J122">
        <f t="shared" si="11"/>
        <v>8.9756792008556876E-4</v>
      </c>
      <c r="M122" s="15">
        <v>107.48887389632102</v>
      </c>
      <c r="N122">
        <v>110.7219865385772</v>
      </c>
      <c r="O122">
        <f t="shared" si="6"/>
        <v>-3.2331126422561738</v>
      </c>
      <c r="P122">
        <f t="shared" si="7"/>
        <v>10.453017357516698</v>
      </c>
    </row>
    <row r="123" spans="1:16" x14ac:dyDescent="0.25">
      <c r="A123" s="34">
        <v>21.089871365918729</v>
      </c>
      <c r="B123">
        <v>28.129256760000001</v>
      </c>
      <c r="C123">
        <f t="shared" si="8"/>
        <v>-7.0393853940812718</v>
      </c>
      <c r="D123">
        <f t="shared" si="9"/>
        <v>49.552946726404741</v>
      </c>
      <c r="G123" s="34">
        <v>8.2047936173999503</v>
      </c>
      <c r="H123">
        <v>7.9277499999999996</v>
      </c>
      <c r="I123">
        <f t="shared" si="10"/>
        <v>0.27704361739995065</v>
      </c>
      <c r="J123">
        <f t="shared" si="11"/>
        <v>7.6753165942050242E-2</v>
      </c>
      <c r="M123" s="14">
        <v>107.66171767066912</v>
      </c>
      <c r="N123">
        <v>110.7219865385772</v>
      </c>
      <c r="O123">
        <f t="shared" si="6"/>
        <v>-3.0602688679080785</v>
      </c>
      <c r="P123">
        <f t="shared" si="7"/>
        <v>9.3652455438873918</v>
      </c>
    </row>
    <row r="124" spans="1:16" x14ac:dyDescent="0.25">
      <c r="A124" s="34">
        <v>26.828246477173845</v>
      </c>
      <c r="B124">
        <v>28.129256760000001</v>
      </c>
      <c r="C124">
        <f t="shared" si="8"/>
        <v>-1.3010102828261552</v>
      </c>
      <c r="D124">
        <f t="shared" si="9"/>
        <v>1.6926277560193923</v>
      </c>
      <c r="G124" s="34">
        <v>8.0020578749401725</v>
      </c>
      <c r="H124">
        <v>7.9277499999999996</v>
      </c>
      <c r="I124">
        <f t="shared" si="10"/>
        <v>7.430787494017288E-2</v>
      </c>
      <c r="J124">
        <f t="shared" si="11"/>
        <v>5.5216602781243728E-3</v>
      </c>
      <c r="M124" s="14">
        <v>110.0670913687654</v>
      </c>
      <c r="N124">
        <v>110.7219865385772</v>
      </c>
      <c r="O124">
        <f t="shared" si="6"/>
        <v>-0.65489516981179463</v>
      </c>
      <c r="P124">
        <f t="shared" si="7"/>
        <v>0.4288876834428193</v>
      </c>
    </row>
    <row r="125" spans="1:16" x14ac:dyDescent="0.25">
      <c r="A125" s="34">
        <v>23.824255827485562</v>
      </c>
      <c r="B125">
        <v>28.129256760000001</v>
      </c>
      <c r="C125">
        <f t="shared" si="8"/>
        <v>-4.3050009325144387</v>
      </c>
      <c r="D125">
        <f t="shared" si="9"/>
        <v>18.533033028950186</v>
      </c>
      <c r="G125" s="34">
        <v>7.9363396421937065</v>
      </c>
      <c r="H125">
        <v>7.9277499999999996</v>
      </c>
      <c r="I125">
        <f t="shared" si="10"/>
        <v>8.5896421937068368E-3</v>
      </c>
      <c r="J125">
        <f t="shared" si="11"/>
        <v>7.3781953015908801E-5</v>
      </c>
      <c r="M125" s="14">
        <v>109.61654983188416</v>
      </c>
      <c r="N125">
        <v>110.7219865385772</v>
      </c>
      <c r="O125">
        <f t="shared" si="6"/>
        <v>-1.1054367066930411</v>
      </c>
      <c r="P125">
        <f t="shared" si="7"/>
        <v>1.2219903125043565</v>
      </c>
    </row>
    <row r="126" spans="1:16" x14ac:dyDescent="0.25">
      <c r="A126" s="34">
        <v>33.827000071020016</v>
      </c>
      <c r="B126">
        <v>28.129256760000001</v>
      </c>
      <c r="C126">
        <f t="shared" si="8"/>
        <v>5.697743311020016</v>
      </c>
      <c r="D126">
        <f t="shared" si="9"/>
        <v>32.464278838273337</v>
      </c>
      <c r="G126" s="34">
        <v>8.1135448166425341</v>
      </c>
      <c r="H126">
        <v>7.9277499999999996</v>
      </c>
      <c r="I126">
        <f t="shared" si="10"/>
        <v>0.1857948166425345</v>
      </c>
      <c r="J126">
        <f t="shared" si="11"/>
        <v>3.4519713891233011E-2</v>
      </c>
      <c r="M126" s="14">
        <v>112.51814675889561</v>
      </c>
      <c r="N126">
        <v>110.7219865385772</v>
      </c>
      <c r="O126">
        <f t="shared" si="6"/>
        <v>1.7961602203184128</v>
      </c>
      <c r="P126">
        <f t="shared" si="7"/>
        <v>3.2261915370542895</v>
      </c>
    </row>
    <row r="127" spans="1:16" x14ac:dyDescent="0.25">
      <c r="A127" s="34">
        <v>37.508253041138261</v>
      </c>
      <c r="B127">
        <v>28.129256760000001</v>
      </c>
      <c r="C127">
        <f t="shared" si="8"/>
        <v>9.3789962811382601</v>
      </c>
      <c r="D127">
        <f t="shared" si="9"/>
        <v>87.965571241605318</v>
      </c>
      <c r="G127" s="34">
        <v>8.0160731280866546</v>
      </c>
      <c r="H127">
        <v>7.9277499999999996</v>
      </c>
      <c r="I127">
        <f t="shared" si="10"/>
        <v>8.8323128086654989E-2</v>
      </c>
      <c r="J127">
        <f t="shared" si="11"/>
        <v>7.8009749550116631E-3</v>
      </c>
      <c r="M127" s="14">
        <v>111.98446088175182</v>
      </c>
      <c r="N127">
        <v>110.7219865385772</v>
      </c>
      <c r="O127">
        <f t="shared" si="6"/>
        <v>1.2624743431746168</v>
      </c>
      <c r="P127">
        <f t="shared" si="7"/>
        <v>1.5938414671741801</v>
      </c>
    </row>
    <row r="128" spans="1:16" x14ac:dyDescent="0.25">
      <c r="A128" s="34">
        <v>36.319457186489622</v>
      </c>
      <c r="B128">
        <v>28.129256760000001</v>
      </c>
      <c r="C128">
        <f t="shared" si="8"/>
        <v>8.1902004264896213</v>
      </c>
      <c r="D128">
        <f t="shared" si="9"/>
        <v>67.079383026070772</v>
      </c>
      <c r="G128" s="34">
        <v>8.0434734055653063</v>
      </c>
      <c r="H128">
        <v>7.9277499999999996</v>
      </c>
      <c r="I128">
        <f t="shared" si="10"/>
        <v>0.11572340556530669</v>
      </c>
      <c r="J128">
        <f t="shared" si="11"/>
        <v>1.3391906595632455E-2</v>
      </c>
      <c r="M128" s="14">
        <v>115.32494029252965</v>
      </c>
      <c r="N128">
        <v>110.7219865385772</v>
      </c>
      <c r="O128">
        <f t="shared" si="6"/>
        <v>4.6029537539524483</v>
      </c>
      <c r="P128">
        <f t="shared" si="7"/>
        <v>21.187183261024938</v>
      </c>
    </row>
    <row r="129" spans="1:17" x14ac:dyDescent="0.25">
      <c r="A129" s="34">
        <v>19.98223630869461</v>
      </c>
      <c r="B129">
        <v>28.129256760000001</v>
      </c>
      <c r="C129">
        <f t="shared" si="8"/>
        <v>-8.1470204513053908</v>
      </c>
      <c r="D129">
        <f t="shared" si="9"/>
        <v>66.373942233988288</v>
      </c>
      <c r="G129" s="34">
        <v>8.2642699816144383</v>
      </c>
      <c r="H129">
        <v>7.9277499999999996</v>
      </c>
      <c r="I129">
        <f t="shared" si="10"/>
        <v>0.33651998161443863</v>
      </c>
      <c r="J129">
        <f t="shared" si="11"/>
        <v>0.11324569802578212</v>
      </c>
      <c r="M129" s="14">
        <v>115.21547361726385</v>
      </c>
      <c r="N129">
        <v>110.7219865385772</v>
      </c>
      <c r="O129">
        <f t="shared" ref="O129:O131" si="12">M129-N129</f>
        <v>4.4934870786866554</v>
      </c>
      <c r="P129">
        <f t="shared" ref="P129:P131" si="13">O129^2</f>
        <v>20.191426126323933</v>
      </c>
    </row>
    <row r="130" spans="1:17" x14ac:dyDescent="0.25">
      <c r="A130" s="34">
        <v>29.416018987644044</v>
      </c>
      <c r="B130">
        <v>28.129256760000001</v>
      </c>
      <c r="C130">
        <f t="shared" ref="C130:C139" si="14">A130-B130</f>
        <v>1.2867622276440436</v>
      </c>
      <c r="D130">
        <f t="shared" ref="D130:D139" si="15">C130^2</f>
        <v>1.6557570304914615</v>
      </c>
      <c r="G130" s="34">
        <v>8.2425986445383774</v>
      </c>
      <c r="H130">
        <v>7.9277499999999996</v>
      </c>
      <c r="I130">
        <f t="shared" ref="I130:I139" si="16">G130-H130</f>
        <v>0.3148486445383778</v>
      </c>
      <c r="J130">
        <f t="shared" ref="J130:J139" si="17">I130^2</f>
        <v>9.9129668967653781E-2</v>
      </c>
      <c r="M130" s="14">
        <v>118.84242752120301</v>
      </c>
      <c r="N130">
        <v>110.7219865385772</v>
      </c>
      <c r="O130">
        <f t="shared" si="12"/>
        <v>8.1204409826258086</v>
      </c>
      <c r="P130">
        <f t="shared" si="13"/>
        <v>65.941561752308814</v>
      </c>
    </row>
    <row r="131" spans="1:17" x14ac:dyDescent="0.25">
      <c r="A131" s="34">
        <v>34.001351073277029</v>
      </c>
      <c r="B131">
        <v>28.129256760000001</v>
      </c>
      <c r="C131">
        <f t="shared" si="14"/>
        <v>5.872094313277028</v>
      </c>
      <c r="D131">
        <f t="shared" si="15"/>
        <v>34.481491624020414</v>
      </c>
      <c r="G131" s="34">
        <v>7.3027015544798122</v>
      </c>
      <c r="H131">
        <v>7.9277499999999996</v>
      </c>
      <c r="I131">
        <f t="shared" si="16"/>
        <v>-0.62504844552018746</v>
      </c>
      <c r="J131">
        <f t="shared" si="17"/>
        <v>0.39068555924720277</v>
      </c>
      <c r="M131" s="66">
        <v>117.54732086070086</v>
      </c>
      <c r="N131">
        <v>110.7219865385772</v>
      </c>
      <c r="O131">
        <f t="shared" si="12"/>
        <v>6.8253343221236662</v>
      </c>
      <c r="P131">
        <f t="shared" si="13"/>
        <v>46.585188608759324</v>
      </c>
    </row>
    <row r="132" spans="1:17" x14ac:dyDescent="0.25">
      <c r="A132" s="34">
        <v>35.102360149054682</v>
      </c>
      <c r="B132">
        <v>28.129256760000001</v>
      </c>
      <c r="C132">
        <f t="shared" si="14"/>
        <v>6.9731033890546819</v>
      </c>
      <c r="D132">
        <f t="shared" si="15"/>
        <v>48.624170874445888</v>
      </c>
      <c r="G132" s="34">
        <v>7.3861253833768838</v>
      </c>
      <c r="H132">
        <v>7.9277499999999996</v>
      </c>
      <c r="I132">
        <f t="shared" si="16"/>
        <v>-0.54162461662311578</v>
      </c>
      <c r="J132">
        <f t="shared" si="17"/>
        <v>0.29335722533213715</v>
      </c>
      <c r="M132" s="20">
        <f>AVERAGE(M1:M131)</f>
        <v>110.7219865385772</v>
      </c>
      <c r="P132" s="20">
        <f>AVERAGE(P1:P131)</f>
        <v>20.185552574018622</v>
      </c>
    </row>
    <row r="133" spans="1:17" x14ac:dyDescent="0.25">
      <c r="A133" s="34">
        <v>39.041250125474328</v>
      </c>
      <c r="B133">
        <v>28.129256760000001</v>
      </c>
      <c r="C133">
        <f t="shared" si="14"/>
        <v>10.911993365474327</v>
      </c>
      <c r="D133">
        <f t="shared" si="15"/>
        <v>119.07159920815573</v>
      </c>
      <c r="G133" s="34">
        <v>7.8040446399383141</v>
      </c>
      <c r="H133">
        <v>7.9277499999999996</v>
      </c>
      <c r="I133">
        <f t="shared" si="16"/>
        <v>-0.12370536006168553</v>
      </c>
      <c r="J133">
        <f t="shared" si="17"/>
        <v>1.5303016107991263E-2</v>
      </c>
    </row>
    <row r="134" spans="1:17" x14ac:dyDescent="0.25">
      <c r="A134" s="34">
        <v>19.2987640498433</v>
      </c>
      <c r="B134">
        <v>28.129256760000001</v>
      </c>
      <c r="C134">
        <f t="shared" si="14"/>
        <v>-8.830492710156701</v>
      </c>
      <c r="D134">
        <f t="shared" si="15"/>
        <v>77.977601504130632</v>
      </c>
      <c r="G134" s="34">
        <v>7.7563611923340465</v>
      </c>
      <c r="H134">
        <v>7.9277499999999996</v>
      </c>
      <c r="I134">
        <f t="shared" si="16"/>
        <v>-0.1713888076659531</v>
      </c>
      <c r="J134">
        <f t="shared" si="17"/>
        <v>2.9374123393157064E-2</v>
      </c>
    </row>
    <row r="135" spans="1:17" x14ac:dyDescent="0.25">
      <c r="A135" s="34">
        <v>35.610420630311694</v>
      </c>
      <c r="B135">
        <v>28.129256760000001</v>
      </c>
      <c r="C135">
        <f t="shared" si="14"/>
        <v>7.4811638703116934</v>
      </c>
      <c r="D135">
        <f t="shared" si="15"/>
        <v>55.967812854457037</v>
      </c>
      <c r="G135" s="34">
        <v>8.0103728114300043</v>
      </c>
      <c r="H135">
        <v>7.9277499999999996</v>
      </c>
      <c r="I135">
        <f t="shared" si="16"/>
        <v>8.2622811430004717E-2</v>
      </c>
      <c r="J135">
        <f t="shared" si="17"/>
        <v>6.8265289685981185E-3</v>
      </c>
    </row>
    <row r="136" spans="1:17" x14ac:dyDescent="0.25">
      <c r="A136" s="34">
        <v>31.927449876402715</v>
      </c>
      <c r="B136">
        <v>28.129256760000001</v>
      </c>
      <c r="C136">
        <f t="shared" si="14"/>
        <v>3.7981931164027145</v>
      </c>
      <c r="D136">
        <f t="shared" si="15"/>
        <v>14.426270949488964</v>
      </c>
      <c r="G136" s="34">
        <v>7.0583744088115381</v>
      </c>
      <c r="H136">
        <v>7.9277499999999996</v>
      </c>
      <c r="I136">
        <f t="shared" si="16"/>
        <v>-0.86937559118846153</v>
      </c>
      <c r="J136">
        <f t="shared" si="17"/>
        <v>0.75581391855428703</v>
      </c>
    </row>
    <row r="137" spans="1:17" x14ac:dyDescent="0.25">
      <c r="A137" s="34">
        <v>19.580835161622566</v>
      </c>
      <c r="B137">
        <v>28.129256760000001</v>
      </c>
      <c r="C137">
        <f t="shared" si="14"/>
        <v>-8.5484215983774341</v>
      </c>
      <c r="D137">
        <f t="shared" si="15"/>
        <v>73.075511823605808</v>
      </c>
      <c r="G137" s="34">
        <v>8.3178403631979609</v>
      </c>
      <c r="H137">
        <v>7.9277499999999996</v>
      </c>
      <c r="I137">
        <f t="shared" si="16"/>
        <v>0.39009036319796131</v>
      </c>
      <c r="J137">
        <f t="shared" si="17"/>
        <v>0.15217049145991737</v>
      </c>
      <c r="M137" s="59"/>
      <c r="N137" s="59"/>
      <c r="O137" s="59"/>
      <c r="P137" s="59"/>
      <c r="Q137" s="59"/>
    </row>
    <row r="138" spans="1:17" x14ac:dyDescent="0.25">
      <c r="A138" s="34">
        <v>31.016359308645349</v>
      </c>
      <c r="B138">
        <v>28.129256760000001</v>
      </c>
      <c r="C138">
        <f t="shared" si="14"/>
        <v>2.8871025486453483</v>
      </c>
      <c r="D138">
        <f t="shared" si="15"/>
        <v>8.3353611263944654</v>
      </c>
      <c r="G138" s="34">
        <v>7.0298623929979227</v>
      </c>
      <c r="H138">
        <v>7.9277499999999996</v>
      </c>
      <c r="I138">
        <f t="shared" si="16"/>
        <v>-0.89788760700207693</v>
      </c>
      <c r="J138">
        <f t="shared" si="17"/>
        <v>0.80620215480791613</v>
      </c>
      <c r="M138" s="59"/>
      <c r="N138" s="59"/>
      <c r="O138" s="59"/>
      <c r="P138" s="59" t="s">
        <v>173</v>
      </c>
      <c r="Q138" s="59"/>
    </row>
    <row r="139" spans="1:17" x14ac:dyDescent="0.25">
      <c r="A139" s="34">
        <v>44.665721371831459</v>
      </c>
      <c r="B139">
        <v>28.129256760000001</v>
      </c>
      <c r="C139">
        <f t="shared" si="14"/>
        <v>16.536464611831459</v>
      </c>
      <c r="D139">
        <f t="shared" si="15"/>
        <v>273.45466185835414</v>
      </c>
      <c r="G139" s="34">
        <v>7.5729916673960673</v>
      </c>
      <c r="H139">
        <v>7.9277499999999996</v>
      </c>
      <c r="I139">
        <f t="shared" si="16"/>
        <v>-0.3547583326039323</v>
      </c>
      <c r="J139">
        <f t="shared" si="17"/>
        <v>0.12585347455192225</v>
      </c>
      <c r="M139" s="59"/>
      <c r="N139" s="59"/>
      <c r="O139" s="59"/>
      <c r="P139" s="59">
        <v>20.185552574018622</v>
      </c>
      <c r="Q139" s="59"/>
    </row>
    <row r="140" spans="1:17" x14ac:dyDescent="0.25">
      <c r="A140" s="20">
        <f>SUM(A1:A139)/139</f>
        <v>28.129256759456368</v>
      </c>
      <c r="D140">
        <f>SUM(D1:D139)</f>
        <v>7397.9306036330327</v>
      </c>
      <c r="G140" s="20">
        <f>SUM(G1:G139)/139</f>
        <v>7.927749702509872</v>
      </c>
      <c r="J140">
        <f>SUM(J1:J139)</f>
        <v>26.334291839891407</v>
      </c>
      <c r="M140" s="59"/>
      <c r="N140" s="59"/>
      <c r="O140" s="59"/>
      <c r="P140" s="59"/>
      <c r="Q140" s="59"/>
    </row>
    <row r="141" spans="1:17" x14ac:dyDescent="0.25">
      <c r="M141" s="59"/>
      <c r="N141" s="59"/>
      <c r="O141" s="59"/>
      <c r="P141" s="59"/>
      <c r="Q141" s="59"/>
    </row>
    <row r="142" spans="1:17" x14ac:dyDescent="0.25">
      <c r="C142" s="59"/>
      <c r="D142" s="59"/>
      <c r="E142" s="59"/>
      <c r="F142" s="59"/>
      <c r="G142" s="59"/>
      <c r="H142" s="59"/>
      <c r="I142" s="59"/>
      <c r="J142" s="59"/>
      <c r="K142" s="59"/>
    </row>
    <row r="143" spans="1:17" x14ac:dyDescent="0.25">
      <c r="C143" s="59"/>
      <c r="D143" s="59" t="s">
        <v>149</v>
      </c>
      <c r="E143" s="59"/>
      <c r="F143" s="59"/>
      <c r="G143" s="59"/>
      <c r="H143" s="59"/>
      <c r="I143" s="59"/>
      <c r="J143" s="59" t="s">
        <v>150</v>
      </c>
      <c r="K143" s="59"/>
    </row>
    <row r="144" spans="1:17" x14ac:dyDescent="0.25">
      <c r="C144" s="59"/>
      <c r="D144" s="59">
        <f>D140/139</f>
        <v>53.222522328295199</v>
      </c>
      <c r="E144" s="59"/>
      <c r="F144" s="59"/>
      <c r="G144" s="59"/>
      <c r="H144" s="59"/>
      <c r="I144" s="59"/>
      <c r="J144" s="59">
        <f>J140/139</f>
        <v>0.18945533697763603</v>
      </c>
      <c r="K144" s="59"/>
    </row>
    <row r="145" spans="3:11" x14ac:dyDescent="0.25">
      <c r="C145" s="59"/>
      <c r="D145" s="59"/>
      <c r="E145" s="59"/>
      <c r="F145" s="59"/>
      <c r="G145" s="59"/>
      <c r="H145" s="59"/>
      <c r="I145" s="59"/>
      <c r="J145" s="59"/>
      <c r="K145" s="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8"/>
  <sheetViews>
    <sheetView topLeftCell="A127" workbookViewId="0">
      <selection activeCell="H164" sqref="H164"/>
    </sheetView>
  </sheetViews>
  <sheetFormatPr defaultRowHeight="15" x14ac:dyDescent="0.25"/>
  <cols>
    <col min="2" max="5" width="9.140625" style="54"/>
    <col min="7" max="10" width="9.140625" style="54"/>
    <col min="11" max="11" width="4" style="37" customWidth="1"/>
    <col min="12" max="12" width="46.140625" customWidth="1"/>
    <col min="22" max="22" width="9.140625" style="62"/>
    <col min="26" max="26" width="4" style="40" customWidth="1"/>
    <col min="27" max="34" width="9.85546875" style="49" customWidth="1"/>
    <col min="35" max="35" width="10.28515625" style="49" customWidth="1"/>
  </cols>
  <sheetData>
    <row r="1" spans="1:35" s="1" customFormat="1" x14ac:dyDescent="0.25">
      <c r="A1" s="1">
        <v>18.664571122439348</v>
      </c>
      <c r="B1" s="63">
        <v>18.781770000000002</v>
      </c>
      <c r="C1" s="28">
        <f t="shared" ref="C1:C64" si="0">(A1-B1)</f>
        <v>-0.11719887756065361</v>
      </c>
      <c r="D1" s="57">
        <f t="shared" ref="D1:D32" si="1">C1^2</f>
        <v>1.3735576901477076E-2</v>
      </c>
      <c r="E1" s="55"/>
      <c r="F1" s="1">
        <v>7.3201606598656008</v>
      </c>
      <c r="G1" s="63">
        <v>8.0822540000000007</v>
      </c>
      <c r="H1" s="28">
        <f t="shared" ref="H1:H64" si="2">(F1-G1)</f>
        <v>-0.76209334013439989</v>
      </c>
      <c r="I1" s="57">
        <f t="shared" ref="I1:I32" si="3">H1^2</f>
        <v>0.58078625907720616</v>
      </c>
      <c r="J1" s="55"/>
      <c r="K1" s="39">
        <v>1</v>
      </c>
      <c r="L1" s="1" t="s">
        <v>10</v>
      </c>
      <c r="M1" s="1">
        <v>3.0255008964900001</v>
      </c>
      <c r="N1" s="1">
        <v>4.25</v>
      </c>
      <c r="O1" s="1">
        <v>5.35</v>
      </c>
      <c r="P1" s="1">
        <v>3.2227707315040002</v>
      </c>
      <c r="Q1" s="1">
        <v>1.7125377390809999</v>
      </c>
      <c r="R1" s="1">
        <v>1.4070725620490001</v>
      </c>
      <c r="S1" s="1">
        <v>12.6114</v>
      </c>
      <c r="T1" s="1">
        <v>25.479099999999999</v>
      </c>
      <c r="U1" s="1">
        <v>38.53895</v>
      </c>
      <c r="V1" s="4">
        <v>0.55000000000000004</v>
      </c>
      <c r="W1" s="1">
        <v>2</v>
      </c>
      <c r="X1" s="1">
        <v>3</v>
      </c>
      <c r="Y1" s="1">
        <v>5</v>
      </c>
      <c r="Z1" s="42">
        <v>1</v>
      </c>
      <c r="AA1" s="46"/>
      <c r="AB1" s="46"/>
      <c r="AC1" s="46"/>
      <c r="AD1" s="46"/>
      <c r="AE1" s="46"/>
      <c r="AF1" s="46"/>
      <c r="AG1" s="46"/>
      <c r="AH1" s="46"/>
      <c r="AI1" s="50"/>
    </row>
    <row r="2" spans="1:35" s="1" customFormat="1" x14ac:dyDescent="0.25">
      <c r="A2" s="1">
        <v>15.820380773239293</v>
      </c>
      <c r="B2" s="63">
        <v>18.781770000000002</v>
      </c>
      <c r="C2" s="28">
        <f t="shared" si="0"/>
        <v>-2.9613892267607085</v>
      </c>
      <c r="D2" s="57">
        <f t="shared" si="1"/>
        <v>8.769826152374387</v>
      </c>
      <c r="E2" s="55"/>
      <c r="F2" s="1">
        <v>7.4829418053650016</v>
      </c>
      <c r="G2" s="63">
        <v>8.0822540000000007</v>
      </c>
      <c r="H2" s="28">
        <f t="shared" si="2"/>
        <v>-0.59931219463499907</v>
      </c>
      <c r="I2" s="57">
        <f t="shared" si="3"/>
        <v>0.359175106638219</v>
      </c>
      <c r="J2" s="55"/>
      <c r="K2" s="39"/>
      <c r="L2" s="1" t="s">
        <v>37</v>
      </c>
      <c r="M2" s="1">
        <v>3.0255008964900001</v>
      </c>
      <c r="N2" s="1">
        <v>4.25</v>
      </c>
      <c r="O2" s="1">
        <v>5.35</v>
      </c>
      <c r="P2" s="1">
        <v>3.2227707315040002</v>
      </c>
      <c r="Q2" s="1">
        <v>1.7125377390809999</v>
      </c>
      <c r="R2" s="1">
        <v>1.4070725620490001</v>
      </c>
      <c r="S2" s="1">
        <v>12.6114</v>
      </c>
      <c r="T2" s="1">
        <v>25.479099999999999</v>
      </c>
      <c r="U2" s="1">
        <v>38.53895</v>
      </c>
      <c r="V2" s="4">
        <v>0.54</v>
      </c>
      <c r="W2" s="1">
        <v>2</v>
      </c>
      <c r="X2" s="1">
        <v>3</v>
      </c>
      <c r="Y2" s="1">
        <v>5</v>
      </c>
      <c r="Z2" s="42"/>
      <c r="AA2" s="46"/>
      <c r="AB2" s="46"/>
      <c r="AC2" s="46"/>
      <c r="AD2" s="46"/>
      <c r="AE2" s="46"/>
      <c r="AF2" s="46"/>
      <c r="AG2" s="46"/>
      <c r="AH2" s="46"/>
      <c r="AI2" s="50"/>
    </row>
    <row r="3" spans="1:35" s="1" customFormat="1" x14ac:dyDescent="0.25">
      <c r="A3" s="1">
        <v>21.13277496550306</v>
      </c>
      <c r="B3" s="63">
        <v>18.781770000000002</v>
      </c>
      <c r="C3" s="28">
        <f t="shared" si="0"/>
        <v>2.3510049655030585</v>
      </c>
      <c r="D3" s="57">
        <f t="shared" si="1"/>
        <v>5.5272243478200371</v>
      </c>
      <c r="E3" s="55"/>
      <c r="F3" s="1">
        <v>7.5863556489997226</v>
      </c>
      <c r="G3" s="63">
        <v>8.0822540000000007</v>
      </c>
      <c r="H3" s="28">
        <f t="shared" si="2"/>
        <v>-0.49589835100027813</v>
      </c>
      <c r="I3" s="57">
        <f t="shared" si="3"/>
        <v>0.24591517452479505</v>
      </c>
      <c r="J3" s="55"/>
      <c r="K3" s="39"/>
      <c r="L3" s="1" t="s">
        <v>46</v>
      </c>
      <c r="M3" s="1">
        <v>3.0255008964900001</v>
      </c>
      <c r="N3" s="1">
        <v>4.25</v>
      </c>
      <c r="O3" s="1">
        <v>5.35</v>
      </c>
      <c r="P3" s="1">
        <v>3.2227707315040002</v>
      </c>
      <c r="Q3" s="1">
        <v>1.7125377390809999</v>
      </c>
      <c r="R3" s="1">
        <v>1.4070725620490001</v>
      </c>
      <c r="S3" s="1">
        <v>12.6114</v>
      </c>
      <c r="T3" s="1">
        <v>25.479099999999999</v>
      </c>
      <c r="U3" s="1">
        <v>38.53895</v>
      </c>
      <c r="V3" s="4">
        <v>0.53</v>
      </c>
      <c r="W3" s="1">
        <v>2</v>
      </c>
      <c r="X3" s="1">
        <v>3</v>
      </c>
      <c r="Y3" s="1">
        <v>5</v>
      </c>
      <c r="Z3" s="42"/>
      <c r="AA3" s="46"/>
      <c r="AB3" s="46"/>
      <c r="AC3" s="46"/>
      <c r="AD3" s="46"/>
      <c r="AE3" s="46"/>
      <c r="AF3" s="46"/>
      <c r="AG3" s="46"/>
      <c r="AH3" s="46"/>
      <c r="AI3" s="50"/>
    </row>
    <row r="4" spans="1:35" s="1" customFormat="1" x14ac:dyDescent="0.25">
      <c r="A4" s="1">
        <v>8.8008340632530171</v>
      </c>
      <c r="B4" s="63">
        <v>18.781770000000002</v>
      </c>
      <c r="C4" s="28">
        <f t="shared" si="0"/>
        <v>-9.9809359367469845</v>
      </c>
      <c r="D4" s="57">
        <f t="shared" si="1"/>
        <v>99.61908217344741</v>
      </c>
      <c r="E4" s="55"/>
      <c r="F4" s="1">
        <v>7.7624576634071376</v>
      </c>
      <c r="G4" s="63">
        <v>8.0822540000000007</v>
      </c>
      <c r="H4" s="28">
        <f t="shared" si="2"/>
        <v>-0.31979633659286311</v>
      </c>
      <c r="I4" s="57">
        <f t="shared" si="3"/>
        <v>0.1022696968982158</v>
      </c>
      <c r="J4" s="55"/>
      <c r="K4" s="39"/>
      <c r="L4" s="1" t="s">
        <v>57</v>
      </c>
      <c r="M4" s="1">
        <v>3.0255008964900001</v>
      </c>
      <c r="N4" s="1">
        <v>4.25</v>
      </c>
      <c r="O4" s="1">
        <v>5.35</v>
      </c>
      <c r="P4" s="1">
        <v>3.2227707315040002</v>
      </c>
      <c r="Q4" s="1">
        <v>1.7125377390809999</v>
      </c>
      <c r="R4" s="1">
        <v>1.4070725620490001</v>
      </c>
      <c r="S4" s="1">
        <v>12.6114</v>
      </c>
      <c r="T4" s="1">
        <v>25.479099999999999</v>
      </c>
      <c r="U4" s="1">
        <v>38.53895</v>
      </c>
      <c r="V4" s="4">
        <v>0.52</v>
      </c>
      <c r="W4" s="1">
        <v>2</v>
      </c>
      <c r="X4" s="1">
        <v>3</v>
      </c>
      <c r="Y4" s="1">
        <v>5</v>
      </c>
      <c r="Z4" s="42"/>
      <c r="AA4" s="46"/>
      <c r="AB4" s="46"/>
      <c r="AC4" s="46"/>
      <c r="AD4" s="46"/>
      <c r="AE4" s="46"/>
      <c r="AF4" s="46"/>
      <c r="AG4" s="46"/>
      <c r="AH4" s="46"/>
      <c r="AI4" s="50"/>
    </row>
    <row r="5" spans="1:35" s="1" customFormat="1" x14ac:dyDescent="0.25">
      <c r="A5" s="1">
        <v>10.378489380831009</v>
      </c>
      <c r="B5" s="63">
        <v>18.781770000000002</v>
      </c>
      <c r="C5" s="28">
        <f t="shared" si="0"/>
        <v>-8.4032806191689922</v>
      </c>
      <c r="D5" s="57">
        <f t="shared" si="1"/>
        <v>70.615125164501194</v>
      </c>
      <c r="E5" s="55"/>
      <c r="F5" s="1">
        <v>7.8335714271516785</v>
      </c>
      <c r="G5" s="63">
        <v>8.0822540000000007</v>
      </c>
      <c r="H5" s="28">
        <f t="shared" si="2"/>
        <v>-0.24868257284832218</v>
      </c>
      <c r="I5" s="57">
        <f t="shared" si="3"/>
        <v>6.1843022038461065E-2</v>
      </c>
      <c r="J5" s="55"/>
      <c r="K5" s="39"/>
      <c r="L5" s="1" t="s">
        <v>80</v>
      </c>
      <c r="M5" s="1">
        <v>3.0255008964900001</v>
      </c>
      <c r="N5" s="1">
        <v>4.1520543193939998</v>
      </c>
      <c r="O5" s="1">
        <v>5.2687129023169996</v>
      </c>
      <c r="P5" s="1">
        <v>3.3142559700760001</v>
      </c>
      <c r="Q5" s="1">
        <v>1.746894780161</v>
      </c>
      <c r="R5" s="1">
        <v>1.4346402805309999</v>
      </c>
      <c r="S5" s="1">
        <v>12.6114</v>
      </c>
      <c r="T5" s="1">
        <v>25.479099999999999</v>
      </c>
      <c r="U5" s="1">
        <v>38.53895</v>
      </c>
      <c r="V5" s="4">
        <v>0.51</v>
      </c>
      <c r="W5" s="1">
        <v>2</v>
      </c>
      <c r="X5" s="1">
        <v>3</v>
      </c>
      <c r="Y5" s="1">
        <v>5</v>
      </c>
      <c r="Z5" s="42"/>
      <c r="AA5" s="46"/>
      <c r="AB5" s="46"/>
      <c r="AC5" s="46"/>
      <c r="AD5" s="46"/>
      <c r="AE5" s="46"/>
      <c r="AF5" s="46"/>
      <c r="AG5" s="46"/>
      <c r="AH5" s="46"/>
      <c r="AI5" s="50"/>
    </row>
    <row r="6" spans="1:35" s="1" customFormat="1" x14ac:dyDescent="0.25">
      <c r="A6" s="1">
        <v>15.03735507443997</v>
      </c>
      <c r="B6" s="63">
        <v>18.781770000000002</v>
      </c>
      <c r="C6" s="28">
        <f t="shared" si="0"/>
        <v>-3.7444149255600312</v>
      </c>
      <c r="D6" s="57">
        <f t="shared" si="1"/>
        <v>14.020643134756734</v>
      </c>
      <c r="E6" s="55"/>
      <c r="F6" s="1">
        <v>8.0189810500651433</v>
      </c>
      <c r="G6" s="63">
        <v>8.0822540000000007</v>
      </c>
      <c r="H6" s="28">
        <f t="shared" si="2"/>
        <v>-6.3272949934857436E-2</v>
      </c>
      <c r="I6" s="57">
        <f t="shared" si="3"/>
        <v>4.0034661934589761E-3</v>
      </c>
      <c r="J6" s="55"/>
      <c r="K6" s="39"/>
      <c r="L6" s="1" t="s">
        <v>92</v>
      </c>
      <c r="M6" s="1">
        <v>3.0255008964900001</v>
      </c>
      <c r="N6" s="1">
        <v>4.25</v>
      </c>
      <c r="O6" s="1">
        <v>5.35</v>
      </c>
      <c r="P6" s="1">
        <v>3.2227707315040002</v>
      </c>
      <c r="Q6" s="1">
        <v>1.7125377390809999</v>
      </c>
      <c r="R6" s="1">
        <v>1.4070725620490001</v>
      </c>
      <c r="S6" s="1">
        <v>12.6114</v>
      </c>
      <c r="T6" s="1">
        <v>25.479099999999999</v>
      </c>
      <c r="U6" s="1">
        <v>38.53895</v>
      </c>
      <c r="V6" s="4">
        <v>0.5</v>
      </c>
      <c r="W6" s="1">
        <v>2</v>
      </c>
      <c r="X6" s="1">
        <v>3</v>
      </c>
      <c r="Y6" s="1">
        <v>5</v>
      </c>
      <c r="Z6" s="42"/>
      <c r="AA6" s="46"/>
      <c r="AB6" s="46"/>
      <c r="AC6" s="46"/>
      <c r="AD6" s="46"/>
      <c r="AE6" s="46"/>
      <c r="AF6" s="46"/>
      <c r="AG6" s="46"/>
      <c r="AH6" s="46"/>
      <c r="AI6" s="50"/>
    </row>
    <row r="7" spans="1:35" s="1" customFormat="1" x14ac:dyDescent="0.25">
      <c r="A7" s="1">
        <v>11.025162479140597</v>
      </c>
      <c r="B7" s="63">
        <v>18.781770000000002</v>
      </c>
      <c r="C7" s="28">
        <f t="shared" si="0"/>
        <v>-7.7566075208594043</v>
      </c>
      <c r="D7" s="57">
        <f t="shared" si="1"/>
        <v>60.164960232652675</v>
      </c>
      <c r="E7" s="55"/>
      <c r="F7" s="1">
        <v>8.1002656845530119</v>
      </c>
      <c r="G7" s="63">
        <v>8.0822540000000007</v>
      </c>
      <c r="H7" s="28">
        <f t="shared" si="2"/>
        <v>1.8011684553011165E-2</v>
      </c>
      <c r="I7" s="57">
        <f t="shared" si="3"/>
        <v>3.2442078043718099E-4</v>
      </c>
      <c r="J7" s="55"/>
      <c r="K7" s="39"/>
      <c r="L7" s="1" t="s">
        <v>104</v>
      </c>
      <c r="M7" s="1">
        <v>3.0255008964900001</v>
      </c>
      <c r="N7" s="1">
        <v>4.25</v>
      </c>
      <c r="O7" s="1">
        <v>5.35</v>
      </c>
      <c r="P7" s="1">
        <v>3.2227707315040002</v>
      </c>
      <c r="Q7" s="1">
        <v>1.7125377390809999</v>
      </c>
      <c r="R7" s="1">
        <v>1.4070725620490001</v>
      </c>
      <c r="S7" s="1">
        <v>12.6114</v>
      </c>
      <c r="T7" s="1">
        <v>25.479099999999999</v>
      </c>
      <c r="U7" s="1">
        <v>38.53895</v>
      </c>
      <c r="V7" s="4">
        <v>0.49</v>
      </c>
      <c r="W7" s="1">
        <v>2</v>
      </c>
      <c r="X7" s="1">
        <v>3</v>
      </c>
      <c r="Y7" s="1">
        <v>5</v>
      </c>
      <c r="Z7" s="42"/>
      <c r="AA7" s="46"/>
      <c r="AB7" s="46"/>
      <c r="AC7" s="46"/>
      <c r="AD7" s="46"/>
      <c r="AE7" s="46"/>
      <c r="AF7" s="46"/>
      <c r="AG7" s="46"/>
      <c r="AH7" s="46"/>
      <c r="AI7" s="50"/>
    </row>
    <row r="8" spans="1:35" s="1" customFormat="1" x14ac:dyDescent="0.25">
      <c r="A8" s="1">
        <v>12.379256720633428</v>
      </c>
      <c r="B8" s="63">
        <v>18.781770000000002</v>
      </c>
      <c r="C8" s="28">
        <f t="shared" si="0"/>
        <v>-6.4025132793665733</v>
      </c>
      <c r="D8" s="57">
        <f t="shared" si="1"/>
        <v>40.992176292465317</v>
      </c>
      <c r="E8" s="55"/>
      <c r="F8" s="1">
        <v>8.2757665462169854</v>
      </c>
      <c r="G8" s="63">
        <v>8.0822540000000007</v>
      </c>
      <c r="H8" s="28">
        <f t="shared" si="2"/>
        <v>0.19351254621698466</v>
      </c>
      <c r="I8" s="57">
        <f t="shared" si="3"/>
        <v>3.7447105543380627E-2</v>
      </c>
      <c r="J8" s="55"/>
      <c r="K8" s="39"/>
      <c r="L8" s="1" t="s">
        <v>116</v>
      </c>
      <c r="M8" s="1">
        <v>3.0255008964900001</v>
      </c>
      <c r="N8" s="1">
        <v>4.25</v>
      </c>
      <c r="O8" s="1">
        <v>5.35</v>
      </c>
      <c r="P8" s="1">
        <v>3.2227707315040002</v>
      </c>
      <c r="Q8" s="1">
        <v>1.7125377390809999</v>
      </c>
      <c r="R8" s="1">
        <v>1.4070725620490001</v>
      </c>
      <c r="S8" s="1">
        <v>12.6114</v>
      </c>
      <c r="T8" s="1">
        <v>25.479099999999999</v>
      </c>
      <c r="U8" s="1">
        <v>38.53895</v>
      </c>
      <c r="V8" s="4">
        <v>0.48</v>
      </c>
      <c r="W8" s="1">
        <v>2</v>
      </c>
      <c r="X8" s="1">
        <v>3</v>
      </c>
      <c r="Y8" s="1">
        <v>5</v>
      </c>
      <c r="Z8" s="42"/>
      <c r="AA8" s="46"/>
      <c r="AB8" s="46"/>
      <c r="AC8" s="46"/>
      <c r="AD8" s="46"/>
      <c r="AE8" s="46"/>
      <c r="AF8" s="46"/>
      <c r="AG8" s="46"/>
      <c r="AH8" s="46"/>
      <c r="AI8" s="50"/>
    </row>
    <row r="9" spans="1:35" s="1" customFormat="1" x14ac:dyDescent="0.25">
      <c r="A9" s="1">
        <v>14.544861925400657</v>
      </c>
      <c r="B9" s="63">
        <v>18.781770000000002</v>
      </c>
      <c r="C9" s="28">
        <f t="shared" si="0"/>
        <v>-4.236908074599345</v>
      </c>
      <c r="D9" s="57">
        <f t="shared" si="1"/>
        <v>17.951390032605129</v>
      </c>
      <c r="E9" s="55"/>
      <c r="F9" s="1">
        <v>8.3502806715398474</v>
      </c>
      <c r="G9" s="63">
        <v>8.0822540000000007</v>
      </c>
      <c r="H9" s="28">
        <f t="shared" si="2"/>
        <v>0.26802667153984672</v>
      </c>
      <c r="I9" s="57">
        <f t="shared" si="3"/>
        <v>7.1838296656728876E-2</v>
      </c>
      <c r="J9" s="55"/>
      <c r="K9" s="39"/>
      <c r="L9" s="1" t="s">
        <v>127</v>
      </c>
      <c r="M9" s="1">
        <v>3.0255008964900001</v>
      </c>
      <c r="N9" s="1">
        <v>4.25</v>
      </c>
      <c r="O9" s="1">
        <v>5.35</v>
      </c>
      <c r="P9" s="1">
        <v>3.2227707315040002</v>
      </c>
      <c r="Q9" s="1">
        <v>1.7125377390809999</v>
      </c>
      <c r="R9" s="1">
        <v>1.4070725620490001</v>
      </c>
      <c r="S9" s="1">
        <v>12.6114</v>
      </c>
      <c r="T9" s="1">
        <v>25.479099999999999</v>
      </c>
      <c r="U9" s="1">
        <v>38.53895</v>
      </c>
      <c r="V9" s="4">
        <v>0.47</v>
      </c>
      <c r="W9" s="1">
        <v>2</v>
      </c>
      <c r="X9" s="1">
        <v>3</v>
      </c>
      <c r="Y9" s="1">
        <v>5</v>
      </c>
      <c r="Z9" s="42"/>
      <c r="AA9" s="46"/>
      <c r="AB9" s="46"/>
      <c r="AC9" s="46"/>
      <c r="AD9" s="46"/>
      <c r="AE9" s="46"/>
      <c r="AF9" s="46"/>
      <c r="AG9" s="46"/>
      <c r="AH9" s="46"/>
      <c r="AI9" s="50"/>
    </row>
    <row r="10" spans="1:35" s="1" customFormat="1" x14ac:dyDescent="0.25">
      <c r="A10" s="1">
        <v>17.78666447826815</v>
      </c>
      <c r="B10" s="63">
        <v>18.781770000000002</v>
      </c>
      <c r="C10" s="28">
        <f t="shared" si="0"/>
        <v>-0.99510552173185118</v>
      </c>
      <c r="D10" s="57">
        <f t="shared" si="1"/>
        <v>0.99023499938121973</v>
      </c>
      <c r="E10" s="55"/>
      <c r="F10" s="1">
        <v>8.5107376361784404</v>
      </c>
      <c r="G10" s="63">
        <v>8.0822540000000007</v>
      </c>
      <c r="H10" s="28">
        <f t="shared" si="2"/>
        <v>0.42848363617843965</v>
      </c>
      <c r="I10" s="57">
        <f t="shared" si="3"/>
        <v>0.18359822647269744</v>
      </c>
      <c r="J10" s="55"/>
      <c r="K10" s="39"/>
      <c r="L10" s="1" t="s">
        <v>139</v>
      </c>
      <c r="M10" s="1">
        <v>3.0255008964900001</v>
      </c>
      <c r="N10" s="1">
        <v>4.25</v>
      </c>
      <c r="O10" s="1">
        <v>5.35</v>
      </c>
      <c r="P10" s="1">
        <v>3.2227707315040002</v>
      </c>
      <c r="Q10" s="1">
        <v>1.7125377390809999</v>
      </c>
      <c r="R10" s="1">
        <v>1.4070725620490001</v>
      </c>
      <c r="S10" s="1">
        <v>12.6114</v>
      </c>
      <c r="T10" s="1">
        <v>25.479099999999999</v>
      </c>
      <c r="U10" s="1">
        <v>38.53895</v>
      </c>
      <c r="V10" s="4">
        <v>0.46</v>
      </c>
      <c r="W10" s="1">
        <v>2</v>
      </c>
      <c r="X10" s="1">
        <v>3</v>
      </c>
      <c r="Y10" s="1">
        <v>5</v>
      </c>
      <c r="Z10" s="42"/>
      <c r="AA10" s="46"/>
      <c r="AB10" s="46"/>
      <c r="AC10" s="46"/>
      <c r="AD10" s="46"/>
      <c r="AE10" s="46"/>
      <c r="AF10" s="46"/>
      <c r="AG10" s="46"/>
      <c r="AH10" s="46"/>
      <c r="AI10" s="50"/>
    </row>
    <row r="11" spans="1:35" s="1" customFormat="1" x14ac:dyDescent="0.25">
      <c r="A11" s="1">
        <v>18.13017139967252</v>
      </c>
      <c r="B11" s="63">
        <v>18.781770000000002</v>
      </c>
      <c r="C11" s="28">
        <f t="shared" si="0"/>
        <v>-0.65159860032748185</v>
      </c>
      <c r="D11" s="57">
        <f t="shared" si="1"/>
        <v>0.42458073594873341</v>
      </c>
      <c r="E11" s="55"/>
      <c r="F11" s="1">
        <v>8.5780174381388452</v>
      </c>
      <c r="G11" s="63">
        <v>8.0822540000000007</v>
      </c>
      <c r="H11" s="28">
        <f t="shared" si="2"/>
        <v>0.49576343813884449</v>
      </c>
      <c r="I11" s="57">
        <f t="shared" si="3"/>
        <v>0.2457813865952479</v>
      </c>
      <c r="J11" s="55"/>
      <c r="K11" s="39"/>
      <c r="L11" s="1" t="s">
        <v>22</v>
      </c>
      <c r="M11" s="1">
        <v>3.0255008964900001</v>
      </c>
      <c r="N11" s="1">
        <v>4.25</v>
      </c>
      <c r="O11" s="1">
        <v>5.35</v>
      </c>
      <c r="P11" s="1">
        <v>3.2227707315040002</v>
      </c>
      <c r="Q11" s="1">
        <v>1.7125377390809999</v>
      </c>
      <c r="R11" s="1">
        <v>1.4070725620490001</v>
      </c>
      <c r="S11" s="1">
        <v>12.6114</v>
      </c>
      <c r="T11" s="1">
        <v>25.479099999999999</v>
      </c>
      <c r="U11" s="1">
        <v>38.53895</v>
      </c>
      <c r="V11" s="4">
        <v>0.45</v>
      </c>
      <c r="W11" s="1">
        <v>2</v>
      </c>
      <c r="X11" s="1">
        <v>3</v>
      </c>
      <c r="Y11" s="1">
        <v>5</v>
      </c>
      <c r="Z11" s="42"/>
      <c r="AA11" s="46"/>
      <c r="AB11" s="46"/>
      <c r="AC11" s="46"/>
      <c r="AD11" s="46"/>
      <c r="AE11" s="46"/>
      <c r="AF11" s="46"/>
      <c r="AG11" s="46"/>
      <c r="AH11" s="46"/>
      <c r="AI11" s="50"/>
    </row>
    <row r="12" spans="1:35" s="3" customFormat="1" x14ac:dyDescent="0.25">
      <c r="A12" s="3">
        <v>23.062316762722961</v>
      </c>
      <c r="B12" s="63">
        <v>18.781770000000002</v>
      </c>
      <c r="C12" s="28">
        <f t="shared" si="0"/>
        <v>4.2805467627229596</v>
      </c>
      <c r="D12" s="57">
        <f t="shared" si="1"/>
        <v>18.323080587858009</v>
      </c>
      <c r="E12" s="55"/>
      <c r="F12" s="3">
        <v>7.5809307459229647</v>
      </c>
      <c r="G12" s="63">
        <v>8.0822540000000007</v>
      </c>
      <c r="H12" s="28">
        <f t="shared" si="2"/>
        <v>-0.50132325407703604</v>
      </c>
      <c r="I12" s="57">
        <f t="shared" si="3"/>
        <v>0.25132500507838845</v>
      </c>
      <c r="J12" s="55"/>
      <c r="K12" s="39">
        <v>2</v>
      </c>
      <c r="L12" s="3" t="s">
        <v>11</v>
      </c>
      <c r="M12" s="3">
        <v>3.994173672329</v>
      </c>
      <c r="N12" s="3">
        <v>5.2297023090400003</v>
      </c>
      <c r="O12" s="3">
        <v>6.362200008306</v>
      </c>
      <c r="P12" s="3">
        <v>6.528583919231</v>
      </c>
      <c r="Q12" s="3">
        <v>3.1332079868379998</v>
      </c>
      <c r="R12" s="3">
        <v>2.437445576664</v>
      </c>
      <c r="S12" s="3">
        <v>10.7643</v>
      </c>
      <c r="T12" s="3">
        <v>24.595199999999998</v>
      </c>
      <c r="U12" s="3">
        <v>37.880499999999998</v>
      </c>
      <c r="V12" s="4">
        <v>0.55000000000000004</v>
      </c>
      <c r="W12" s="21">
        <v>2.754129885962</v>
      </c>
      <c r="X12" s="21">
        <v>5.101862920476</v>
      </c>
      <c r="Y12" s="21">
        <v>7.7854001581579997</v>
      </c>
      <c r="Z12" s="42">
        <v>2</v>
      </c>
      <c r="AA12" s="46"/>
      <c r="AB12" s="46"/>
      <c r="AC12" s="46"/>
      <c r="AD12" s="46"/>
      <c r="AE12" s="46"/>
      <c r="AF12" s="46"/>
      <c r="AG12" s="46"/>
      <c r="AH12" s="46"/>
      <c r="AI12" s="50"/>
    </row>
    <row r="13" spans="1:35" s="3" customFormat="1" x14ac:dyDescent="0.25">
      <c r="A13" s="3">
        <v>23.044669470992176</v>
      </c>
      <c r="B13" s="63">
        <v>18.781770000000002</v>
      </c>
      <c r="C13" s="28">
        <f t="shared" si="0"/>
        <v>4.2628994709921741</v>
      </c>
      <c r="D13" s="57">
        <f t="shared" si="1"/>
        <v>18.17231189978536</v>
      </c>
      <c r="E13" s="55"/>
      <c r="F13" s="3">
        <v>7.7245704579693744</v>
      </c>
      <c r="G13" s="63">
        <v>8.0822540000000007</v>
      </c>
      <c r="H13" s="28">
        <f t="shared" si="2"/>
        <v>-0.35768354203062636</v>
      </c>
      <c r="I13" s="57">
        <f t="shared" si="3"/>
        <v>0.12793751623957486</v>
      </c>
      <c r="J13" s="55"/>
      <c r="K13" s="39"/>
      <c r="L13" s="3" t="s">
        <v>36</v>
      </c>
      <c r="M13" s="3">
        <v>3.994173672329</v>
      </c>
      <c r="N13" s="3">
        <v>5.2297023090400003</v>
      </c>
      <c r="O13" s="3">
        <v>6.362200008306</v>
      </c>
      <c r="P13" s="3">
        <v>6.528583919231</v>
      </c>
      <c r="Q13" s="3">
        <v>3.1332079868379998</v>
      </c>
      <c r="R13" s="3">
        <v>2.437445576664</v>
      </c>
      <c r="S13" s="3">
        <v>10.7643</v>
      </c>
      <c r="T13" s="3">
        <v>24.595199999999998</v>
      </c>
      <c r="U13" s="3">
        <v>37.880499999999998</v>
      </c>
      <c r="V13" s="4">
        <v>0.54</v>
      </c>
      <c r="W13" s="21">
        <v>2.754129885962</v>
      </c>
      <c r="X13" s="21">
        <v>5.101862920476</v>
      </c>
      <c r="Y13" s="21">
        <v>7.7854001581579997</v>
      </c>
      <c r="Z13" s="42"/>
      <c r="AA13" s="46"/>
      <c r="AB13" s="46"/>
      <c r="AC13" s="46"/>
      <c r="AD13" s="46"/>
      <c r="AE13" s="46"/>
      <c r="AF13" s="46"/>
      <c r="AG13" s="46"/>
      <c r="AH13" s="46"/>
      <c r="AI13" s="50"/>
    </row>
    <row r="14" spans="1:35" s="3" customFormat="1" x14ac:dyDescent="0.25">
      <c r="A14" s="3">
        <v>19.866493413533963</v>
      </c>
      <c r="B14" s="63">
        <v>18.781770000000002</v>
      </c>
      <c r="C14" s="28">
        <f t="shared" si="0"/>
        <v>1.0847234135339612</v>
      </c>
      <c r="D14" s="57">
        <f t="shared" si="1"/>
        <v>1.176624883868769</v>
      </c>
      <c r="E14" s="55"/>
      <c r="F14" s="3">
        <v>7.8166120593493513</v>
      </c>
      <c r="G14" s="63">
        <v>8.0822540000000007</v>
      </c>
      <c r="H14" s="28">
        <f t="shared" si="2"/>
        <v>-0.26564194065064939</v>
      </c>
      <c r="I14" s="57">
        <f t="shared" si="3"/>
        <v>7.0565640632643131E-2</v>
      </c>
      <c r="J14" s="55"/>
      <c r="K14" s="39"/>
      <c r="L14" s="3" t="s">
        <v>47</v>
      </c>
      <c r="M14" s="3">
        <v>3.994173672329</v>
      </c>
      <c r="N14" s="3">
        <v>5.2297023090400003</v>
      </c>
      <c r="O14" s="3">
        <v>6.362200008306</v>
      </c>
      <c r="P14" s="3">
        <v>6.528583919231</v>
      </c>
      <c r="Q14" s="3">
        <v>3.1332079868379998</v>
      </c>
      <c r="R14" s="3">
        <v>2.437445576664</v>
      </c>
      <c r="S14" s="3">
        <v>10.7643</v>
      </c>
      <c r="T14" s="3">
        <v>24.595199999999998</v>
      </c>
      <c r="U14" s="3">
        <v>37.880499999999998</v>
      </c>
      <c r="V14" s="4">
        <v>0.53</v>
      </c>
      <c r="W14" s="21">
        <v>2.754129885962</v>
      </c>
      <c r="X14" s="21">
        <v>5.101862920476</v>
      </c>
      <c r="Y14" s="21">
        <v>7.7854001581579997</v>
      </c>
      <c r="Z14" s="42"/>
      <c r="AA14" s="46"/>
      <c r="AB14" s="46"/>
      <c r="AC14" s="46"/>
      <c r="AD14" s="46"/>
      <c r="AE14" s="46"/>
      <c r="AF14" s="46"/>
      <c r="AG14" s="46"/>
      <c r="AH14" s="46"/>
      <c r="AI14" s="50"/>
    </row>
    <row r="15" spans="1:35" s="3" customFormat="1" x14ac:dyDescent="0.25">
      <c r="A15" s="3">
        <v>10.981581327162139</v>
      </c>
      <c r="B15" s="63">
        <v>18.781770000000002</v>
      </c>
      <c r="C15" s="28">
        <f t="shared" si="0"/>
        <v>-7.8001886728378622</v>
      </c>
      <c r="D15" s="57">
        <f t="shared" si="1"/>
        <v>60.842943331868092</v>
      </c>
      <c r="E15" s="55"/>
      <c r="F15" s="3">
        <v>7.9653545315593153</v>
      </c>
      <c r="G15" s="63">
        <v>8.0822540000000007</v>
      </c>
      <c r="H15" s="28">
        <f t="shared" si="2"/>
        <v>-0.11689946844068544</v>
      </c>
      <c r="I15" s="57">
        <f t="shared" si="3"/>
        <v>1.3665485721714811E-2</v>
      </c>
      <c r="J15" s="55"/>
      <c r="K15" s="39"/>
      <c r="L15" s="3" t="s">
        <v>58</v>
      </c>
      <c r="M15" s="3">
        <v>3.994173672329</v>
      </c>
      <c r="N15" s="3">
        <v>5.2297023090400003</v>
      </c>
      <c r="O15" s="3">
        <v>6.362200008306</v>
      </c>
      <c r="P15" s="3">
        <v>6.528583919231</v>
      </c>
      <c r="Q15" s="3">
        <v>3.1332079868379998</v>
      </c>
      <c r="R15" s="3">
        <v>2.437445576664</v>
      </c>
      <c r="S15" s="3">
        <v>10.7643</v>
      </c>
      <c r="T15" s="3">
        <v>24.595199999999998</v>
      </c>
      <c r="U15" s="3">
        <v>37.880499999999998</v>
      </c>
      <c r="V15" s="4">
        <v>0.52</v>
      </c>
      <c r="W15" s="21">
        <v>2.754129885962</v>
      </c>
      <c r="X15" s="21">
        <v>5.101862920476</v>
      </c>
      <c r="Y15" s="21">
        <v>7.7854001581579997</v>
      </c>
      <c r="Z15" s="42"/>
      <c r="AA15" s="46"/>
      <c r="AB15" s="46"/>
      <c r="AC15" s="46"/>
      <c r="AD15" s="46"/>
      <c r="AE15" s="46"/>
      <c r="AF15" s="46"/>
      <c r="AG15" s="46"/>
      <c r="AH15" s="46"/>
      <c r="AI15" s="50"/>
    </row>
    <row r="16" spans="1:35" s="3" customFormat="1" x14ac:dyDescent="0.25">
      <c r="A16" s="3">
        <v>16.250042200782698</v>
      </c>
      <c r="B16" s="63">
        <v>18.781770000000002</v>
      </c>
      <c r="C16" s="28">
        <f t="shared" si="0"/>
        <v>-2.531727799217304</v>
      </c>
      <c r="D16" s="57">
        <f t="shared" si="1"/>
        <v>6.4096456493296934</v>
      </c>
      <c r="E16" s="55"/>
      <c r="F16" s="3">
        <v>8.0371384691273846</v>
      </c>
      <c r="G16" s="63">
        <v>8.0822540000000007</v>
      </c>
      <c r="H16" s="28">
        <f t="shared" si="2"/>
        <v>-4.5115530872616105E-2</v>
      </c>
      <c r="I16" s="57">
        <f t="shared" si="3"/>
        <v>2.035411125917977E-3</v>
      </c>
      <c r="J16" s="55"/>
      <c r="K16" s="39"/>
      <c r="L16" s="3" t="s">
        <v>79</v>
      </c>
      <c r="M16" s="3">
        <v>3.994173672329</v>
      </c>
      <c r="N16" s="3">
        <v>5.2297023090400003</v>
      </c>
      <c r="O16" s="3">
        <v>6.362200008306</v>
      </c>
      <c r="P16" s="3">
        <v>6.528583919231</v>
      </c>
      <c r="Q16" s="3">
        <v>3.1332079868379998</v>
      </c>
      <c r="R16" s="3">
        <v>2.437445576664</v>
      </c>
      <c r="S16" s="3">
        <v>10.7643</v>
      </c>
      <c r="T16" s="3">
        <v>24.595199999999998</v>
      </c>
      <c r="U16" s="3">
        <v>37.880499999999998</v>
      </c>
      <c r="V16" s="4">
        <v>0.51</v>
      </c>
      <c r="W16" s="21">
        <v>2.754129885962</v>
      </c>
      <c r="X16" s="21">
        <v>5.101862920476</v>
      </c>
      <c r="Y16" s="21">
        <v>7.7854001581579997</v>
      </c>
      <c r="Z16" s="42"/>
      <c r="AA16" s="46"/>
      <c r="AB16" s="46"/>
      <c r="AC16" s="46"/>
      <c r="AD16" s="46"/>
      <c r="AE16" s="46"/>
      <c r="AF16" s="46"/>
      <c r="AG16" s="46"/>
      <c r="AH16" s="46"/>
      <c r="AI16" s="50"/>
    </row>
    <row r="17" spans="1:35" s="3" customFormat="1" x14ac:dyDescent="0.25">
      <c r="A17" s="3">
        <v>15.975584662936424</v>
      </c>
      <c r="B17" s="63">
        <v>18.781770000000002</v>
      </c>
      <c r="C17" s="28">
        <f t="shared" si="0"/>
        <v>-2.8061853370635781</v>
      </c>
      <c r="D17" s="57">
        <f t="shared" si="1"/>
        <v>7.8746761459506276</v>
      </c>
      <c r="E17" s="55"/>
      <c r="F17" s="3">
        <v>8.1968156002188977</v>
      </c>
      <c r="G17" s="63">
        <v>8.0822540000000007</v>
      </c>
      <c r="H17" s="28">
        <f t="shared" si="2"/>
        <v>0.11456160021889694</v>
      </c>
      <c r="I17" s="57">
        <f t="shared" si="3"/>
        <v>1.3124360244714368E-2</v>
      </c>
      <c r="J17" s="55"/>
      <c r="K17" s="39"/>
      <c r="L17" s="3" t="s">
        <v>91</v>
      </c>
      <c r="M17" s="3">
        <v>3.994173672329</v>
      </c>
      <c r="N17" s="3">
        <v>5.2297023090400003</v>
      </c>
      <c r="O17" s="3">
        <v>6.362200008306</v>
      </c>
      <c r="P17" s="3">
        <v>6.528583919231</v>
      </c>
      <c r="Q17" s="3">
        <v>3.1332079868379998</v>
      </c>
      <c r="R17" s="3">
        <v>2.437445576664</v>
      </c>
      <c r="S17" s="3">
        <v>10.7643</v>
      </c>
      <c r="T17" s="3">
        <v>24.595199999999998</v>
      </c>
      <c r="U17" s="3">
        <v>37.880499999999998</v>
      </c>
      <c r="V17" s="4">
        <v>0.5</v>
      </c>
      <c r="W17" s="21">
        <v>2.754129885962</v>
      </c>
      <c r="X17" s="21">
        <v>5.101862920476</v>
      </c>
      <c r="Y17" s="21">
        <v>7.7854001581579997</v>
      </c>
      <c r="Z17" s="42"/>
      <c r="AA17" s="46"/>
      <c r="AB17" s="46"/>
      <c r="AC17" s="46"/>
      <c r="AD17" s="46"/>
      <c r="AE17" s="46"/>
      <c r="AF17" s="46"/>
      <c r="AG17" s="46"/>
      <c r="AH17" s="46"/>
      <c r="AI17" s="50"/>
    </row>
    <row r="18" spans="1:35" s="3" customFormat="1" x14ac:dyDescent="0.25">
      <c r="A18" s="3">
        <v>14.511609546187568</v>
      </c>
      <c r="B18" s="63">
        <v>18.781770000000002</v>
      </c>
      <c r="C18" s="28">
        <f t="shared" si="0"/>
        <v>-4.2701604538124336</v>
      </c>
      <c r="D18" s="57">
        <f t="shared" si="1"/>
        <v>18.23427030130361</v>
      </c>
      <c r="E18" s="55"/>
      <c r="F18" s="3">
        <v>8.264179184955994</v>
      </c>
      <c r="G18" s="63">
        <v>8.0822540000000007</v>
      </c>
      <c r="H18" s="28">
        <f t="shared" si="2"/>
        <v>0.1819251849559933</v>
      </c>
      <c r="I18" s="57">
        <f t="shared" si="3"/>
        <v>3.3096772921272374E-2</v>
      </c>
      <c r="J18" s="55"/>
      <c r="K18" s="39"/>
      <c r="L18" s="3" t="s">
        <v>103</v>
      </c>
      <c r="M18" s="3">
        <v>3.994173672329</v>
      </c>
      <c r="N18" s="3">
        <v>5.2297023090400003</v>
      </c>
      <c r="O18" s="3">
        <v>6.362200008306</v>
      </c>
      <c r="P18" s="3">
        <v>6.528583919231</v>
      </c>
      <c r="Q18" s="3">
        <v>3.1332079868379998</v>
      </c>
      <c r="R18" s="3">
        <v>2.437445576664</v>
      </c>
      <c r="S18" s="3">
        <v>10.7643</v>
      </c>
      <c r="T18" s="3">
        <v>24.595199999999998</v>
      </c>
      <c r="U18" s="3">
        <v>37.880499999999998</v>
      </c>
      <c r="V18" s="4">
        <v>0.49</v>
      </c>
      <c r="W18" s="21">
        <v>2.754129885962</v>
      </c>
      <c r="X18" s="21">
        <v>5.101862920476</v>
      </c>
      <c r="Y18" s="21">
        <v>7.7854001581579997</v>
      </c>
      <c r="Z18" s="42"/>
      <c r="AA18" s="46"/>
      <c r="AB18" s="46"/>
      <c r="AC18" s="46"/>
      <c r="AD18" s="46"/>
      <c r="AE18" s="46"/>
      <c r="AF18" s="46"/>
      <c r="AG18" s="46"/>
      <c r="AH18" s="46"/>
      <c r="AI18" s="50"/>
    </row>
    <row r="19" spans="1:35" s="3" customFormat="1" x14ac:dyDescent="0.25">
      <c r="A19" s="3">
        <v>12.381853015935269</v>
      </c>
      <c r="B19" s="63">
        <v>18.781770000000002</v>
      </c>
      <c r="C19" s="28">
        <f t="shared" si="0"/>
        <v>-6.399916984064733</v>
      </c>
      <c r="D19" s="57">
        <f t="shared" si="1"/>
        <v>40.958937402920228</v>
      </c>
      <c r="E19" s="55"/>
      <c r="F19" s="3">
        <v>8.4030736300948501</v>
      </c>
      <c r="G19" s="63">
        <v>8.0822540000000007</v>
      </c>
      <c r="H19" s="28">
        <f t="shared" si="2"/>
        <v>0.32081963009484937</v>
      </c>
      <c r="I19" s="57">
        <f t="shared" si="3"/>
        <v>0.10292523505419598</v>
      </c>
      <c r="J19" s="55"/>
      <c r="K19" s="39"/>
      <c r="L19" s="3" t="s">
        <v>115</v>
      </c>
      <c r="M19" s="3">
        <v>3.994173672329</v>
      </c>
      <c r="N19" s="3">
        <v>5.2297023090400003</v>
      </c>
      <c r="O19" s="3">
        <v>6.362200008306</v>
      </c>
      <c r="P19" s="3">
        <v>6.528583919231</v>
      </c>
      <c r="Q19" s="3">
        <v>3.1332079868379998</v>
      </c>
      <c r="R19" s="3">
        <v>2.437445576664</v>
      </c>
      <c r="S19" s="3">
        <v>10.7643</v>
      </c>
      <c r="T19" s="3">
        <v>24.595199999999998</v>
      </c>
      <c r="U19" s="3">
        <v>37.880499999999998</v>
      </c>
      <c r="V19" s="4">
        <v>0.48</v>
      </c>
      <c r="W19" s="21">
        <v>2.754129885962</v>
      </c>
      <c r="X19" s="21">
        <v>5.101862920476</v>
      </c>
      <c r="Y19" s="21">
        <v>7.7854001581579997</v>
      </c>
      <c r="Z19" s="42"/>
      <c r="AA19" s="46"/>
      <c r="AB19" s="46"/>
      <c r="AC19" s="46"/>
      <c r="AD19" s="46"/>
      <c r="AE19" s="46"/>
      <c r="AF19" s="46"/>
      <c r="AG19" s="46"/>
      <c r="AH19" s="46"/>
      <c r="AI19" s="50"/>
    </row>
    <row r="20" spans="1:35" s="3" customFormat="1" x14ac:dyDescent="0.25">
      <c r="A20" s="3">
        <v>19.642029849167461</v>
      </c>
      <c r="B20" s="63">
        <v>18.781770000000002</v>
      </c>
      <c r="C20" s="28">
        <f t="shared" si="0"/>
        <v>0.86025984916745912</v>
      </c>
      <c r="D20" s="57">
        <f t="shared" si="1"/>
        <v>0.74004700808961954</v>
      </c>
      <c r="E20" s="55"/>
      <c r="F20" s="3">
        <v>8.614487613839664</v>
      </c>
      <c r="G20" s="63">
        <v>8.0822540000000007</v>
      </c>
      <c r="H20" s="28">
        <f t="shared" si="2"/>
        <v>0.53223361383966328</v>
      </c>
      <c r="I20" s="57">
        <f t="shared" si="3"/>
        <v>0.28327261970082779</v>
      </c>
      <c r="J20" s="55"/>
      <c r="K20" s="39"/>
      <c r="L20" s="3" t="s">
        <v>138</v>
      </c>
      <c r="M20" s="3">
        <v>3.994173672329</v>
      </c>
      <c r="N20" s="3">
        <v>5.2297023090400003</v>
      </c>
      <c r="O20" s="3">
        <v>6.362200008306</v>
      </c>
      <c r="P20" s="3">
        <v>6.528583919231</v>
      </c>
      <c r="Q20" s="3">
        <v>3.1332079868379998</v>
      </c>
      <c r="R20" s="3">
        <v>2.437445576664</v>
      </c>
      <c r="S20" s="3">
        <v>10.7643</v>
      </c>
      <c r="T20" s="3">
        <v>24.595199999999998</v>
      </c>
      <c r="U20" s="3">
        <v>37.880499999999998</v>
      </c>
      <c r="V20" s="4">
        <v>0.46</v>
      </c>
      <c r="W20" s="21">
        <v>2.754129885962</v>
      </c>
      <c r="X20" s="21">
        <v>5.101862920476</v>
      </c>
      <c r="Y20" s="21">
        <v>7.7854001581579997</v>
      </c>
      <c r="Z20" s="42"/>
      <c r="AA20" s="46"/>
      <c r="AB20" s="46"/>
      <c r="AC20" s="46"/>
      <c r="AD20" s="46"/>
      <c r="AE20" s="46"/>
      <c r="AF20" s="46"/>
      <c r="AG20" s="46"/>
      <c r="AH20" s="46"/>
      <c r="AI20" s="50"/>
    </row>
    <row r="21" spans="1:35" s="3" customFormat="1" x14ac:dyDescent="0.25">
      <c r="A21" s="3">
        <v>27.597373043650009</v>
      </c>
      <c r="B21" s="63">
        <v>18.781770000000002</v>
      </c>
      <c r="C21" s="28">
        <f t="shared" si="0"/>
        <v>8.8156030436500075</v>
      </c>
      <c r="D21" s="57">
        <f t="shared" si="1"/>
        <v>77.71485702321128</v>
      </c>
      <c r="E21" s="55"/>
      <c r="F21" s="3">
        <v>8.6810740022176045</v>
      </c>
      <c r="G21" s="63">
        <v>8.0822540000000007</v>
      </c>
      <c r="H21" s="28">
        <f t="shared" si="2"/>
        <v>0.59882000221760379</v>
      </c>
      <c r="I21" s="57">
        <f t="shared" si="3"/>
        <v>0.35858539505589099</v>
      </c>
      <c r="J21" s="55"/>
      <c r="K21" s="39"/>
      <c r="L21" s="3" t="s">
        <v>23</v>
      </c>
      <c r="M21" s="3">
        <v>3.994173672329</v>
      </c>
      <c r="N21" s="3">
        <v>5.2297023090400003</v>
      </c>
      <c r="O21" s="3">
        <v>6.362200008306</v>
      </c>
      <c r="P21" s="3">
        <v>6.528583919231</v>
      </c>
      <c r="Q21" s="3">
        <v>3.1332079868379998</v>
      </c>
      <c r="R21" s="3">
        <v>2.437445576664</v>
      </c>
      <c r="S21" s="3">
        <v>10.7643</v>
      </c>
      <c r="T21" s="3">
        <v>24.595199999999998</v>
      </c>
      <c r="U21" s="3">
        <v>37.880499999999998</v>
      </c>
      <c r="V21" s="4">
        <v>0.45</v>
      </c>
      <c r="W21" s="21">
        <v>2.754129885962</v>
      </c>
      <c r="X21" s="21">
        <v>5.101862920476</v>
      </c>
      <c r="Y21" s="21">
        <v>7.7854001581579997</v>
      </c>
      <c r="Z21" s="42"/>
      <c r="AA21" s="46"/>
      <c r="AB21" s="46"/>
      <c r="AC21" s="46"/>
      <c r="AD21" s="46"/>
      <c r="AE21" s="46"/>
      <c r="AF21" s="46"/>
      <c r="AG21" s="46"/>
      <c r="AH21" s="46"/>
      <c r="AI21" s="50"/>
    </row>
    <row r="22" spans="1:35" s="6" customFormat="1" x14ac:dyDescent="0.25">
      <c r="A22" s="6">
        <v>20.874779326965793</v>
      </c>
      <c r="B22" s="63">
        <v>18.781770000000002</v>
      </c>
      <c r="C22" s="28">
        <f t="shared" si="0"/>
        <v>2.0930093269657917</v>
      </c>
      <c r="D22" s="57">
        <f t="shared" si="1"/>
        <v>4.3806880427657964</v>
      </c>
      <c r="E22" s="55"/>
      <c r="F22" s="6">
        <v>7.6952078929172485</v>
      </c>
      <c r="G22" s="63">
        <v>8.0822540000000007</v>
      </c>
      <c r="H22" s="28">
        <f t="shared" si="2"/>
        <v>-0.38704610708275222</v>
      </c>
      <c r="I22" s="57">
        <f t="shared" si="3"/>
        <v>0.1498046890079133</v>
      </c>
      <c r="J22" s="55"/>
      <c r="K22" s="39">
        <v>3</v>
      </c>
      <c r="L22" s="6" t="s">
        <v>12</v>
      </c>
      <c r="M22" s="6">
        <v>3.5257703378170002</v>
      </c>
      <c r="N22" s="6">
        <v>4.7123836068270002</v>
      </c>
      <c r="O22" s="6">
        <v>5.8191171648670004</v>
      </c>
      <c r="P22" s="6">
        <v>5.018518971682</v>
      </c>
      <c r="Q22" s="6">
        <v>2.4576134044170002</v>
      </c>
      <c r="R22" s="6">
        <v>1.8878026149210001</v>
      </c>
      <c r="S22" s="6">
        <v>11.50925</v>
      </c>
      <c r="T22" s="6">
        <v>24.947299999999998</v>
      </c>
      <c r="U22" s="6">
        <v>38.119999999999997</v>
      </c>
      <c r="V22" s="4">
        <v>0.55000000000000004</v>
      </c>
      <c r="W22" s="21">
        <v>3.0745801306930001</v>
      </c>
      <c r="X22" s="21">
        <v>5.144888388599</v>
      </c>
      <c r="Y22" s="21">
        <v>8.2939713625499998</v>
      </c>
      <c r="Z22" s="42">
        <v>3</v>
      </c>
      <c r="AA22" s="46"/>
      <c r="AB22" s="46"/>
      <c r="AC22" s="46"/>
      <c r="AD22" s="46"/>
      <c r="AE22" s="46"/>
      <c r="AF22" s="46"/>
      <c r="AG22" s="46"/>
      <c r="AH22" s="46"/>
      <c r="AI22" s="50"/>
    </row>
    <row r="23" spans="1:35" s="6" customFormat="1" x14ac:dyDescent="0.25">
      <c r="A23" s="6">
        <v>18.927239067837341</v>
      </c>
      <c r="B23" s="63">
        <v>18.781770000000002</v>
      </c>
      <c r="C23" s="28">
        <f t="shared" si="0"/>
        <v>0.14546906783733959</v>
      </c>
      <c r="D23" s="57">
        <f t="shared" si="1"/>
        <v>2.116124969746451E-2</v>
      </c>
      <c r="E23" s="55"/>
      <c r="F23" s="6">
        <v>7.8264578004182219</v>
      </c>
      <c r="G23" s="63">
        <v>8.0822540000000007</v>
      </c>
      <c r="H23" s="28">
        <f t="shared" si="2"/>
        <v>-0.25579619958177879</v>
      </c>
      <c r="I23" s="57">
        <f t="shared" si="3"/>
        <v>6.5431695720481214E-2</v>
      </c>
      <c r="J23" s="55"/>
      <c r="K23" s="39"/>
      <c r="L23" s="6" t="s">
        <v>35</v>
      </c>
      <c r="M23" s="6">
        <v>3.5257703378170002</v>
      </c>
      <c r="N23" s="6">
        <v>4.7123836068270002</v>
      </c>
      <c r="O23" s="6">
        <v>5.8191171648670004</v>
      </c>
      <c r="P23" s="6">
        <v>5.018518971682</v>
      </c>
      <c r="Q23" s="6">
        <v>2.4576134044170002</v>
      </c>
      <c r="R23" s="6">
        <v>1.8878026149210001</v>
      </c>
      <c r="S23" s="6">
        <v>11.50925</v>
      </c>
      <c r="T23" s="6">
        <v>24.947299999999998</v>
      </c>
      <c r="U23" s="6">
        <v>38.119999999999997</v>
      </c>
      <c r="V23" s="4">
        <v>0.54</v>
      </c>
      <c r="W23" s="21">
        <v>3.0745801306930001</v>
      </c>
      <c r="X23" s="21">
        <v>5.144888388599</v>
      </c>
      <c r="Y23" s="21">
        <v>8.2939713625499998</v>
      </c>
      <c r="Z23" s="42"/>
      <c r="AA23" s="46"/>
      <c r="AB23" s="46"/>
      <c r="AC23" s="46"/>
      <c r="AD23" s="46"/>
      <c r="AE23" s="46"/>
      <c r="AF23" s="46"/>
      <c r="AG23" s="46"/>
      <c r="AH23" s="46"/>
      <c r="AI23" s="50"/>
    </row>
    <row r="24" spans="1:35" s="6" customFormat="1" x14ac:dyDescent="0.25">
      <c r="A24" s="6">
        <v>18.300859035518926</v>
      </c>
      <c r="B24" s="63">
        <v>18.781770000000002</v>
      </c>
      <c r="C24" s="28">
        <f t="shared" si="0"/>
        <v>-0.48091096448107606</v>
      </c>
      <c r="D24" s="57">
        <f t="shared" si="1"/>
        <v>0.23127535575811881</v>
      </c>
      <c r="E24" s="55"/>
      <c r="F24" s="6">
        <v>7.9425417825891396</v>
      </c>
      <c r="G24" s="63">
        <v>8.0822540000000007</v>
      </c>
      <c r="H24" s="28">
        <f t="shared" si="2"/>
        <v>-0.13971221741086115</v>
      </c>
      <c r="I24" s="57">
        <f t="shared" si="3"/>
        <v>1.9519503693859734E-2</v>
      </c>
      <c r="J24" s="55"/>
      <c r="K24" s="39"/>
      <c r="L24" s="6" t="s">
        <v>48</v>
      </c>
      <c r="M24" s="6">
        <v>3.5257703378170002</v>
      </c>
      <c r="N24" s="6">
        <v>4.7123836068270002</v>
      </c>
      <c r="O24" s="6">
        <v>5.8191171648670004</v>
      </c>
      <c r="P24" s="6">
        <v>5.018518971682</v>
      </c>
      <c r="Q24" s="6">
        <v>2.4576134044170002</v>
      </c>
      <c r="R24" s="6">
        <v>1.8878026149210001</v>
      </c>
      <c r="S24" s="6">
        <v>11.50925</v>
      </c>
      <c r="T24" s="6">
        <v>24.947299999999998</v>
      </c>
      <c r="U24" s="6">
        <v>38.119999999999997</v>
      </c>
      <c r="V24" s="4">
        <v>0.53</v>
      </c>
      <c r="W24" s="21">
        <v>3.0745801306930001</v>
      </c>
      <c r="X24" s="21">
        <v>5.144888388599</v>
      </c>
      <c r="Y24" s="21">
        <v>8.2939713625499998</v>
      </c>
      <c r="Z24" s="42"/>
      <c r="AA24" s="46"/>
      <c r="AB24" s="46"/>
      <c r="AC24" s="46"/>
      <c r="AD24" s="46"/>
      <c r="AE24" s="46"/>
      <c r="AF24" s="46"/>
      <c r="AG24" s="46"/>
      <c r="AH24" s="46"/>
      <c r="AI24" s="50"/>
    </row>
    <row r="25" spans="1:35" s="6" customFormat="1" x14ac:dyDescent="0.25">
      <c r="A25" s="7">
        <v>9.1320027973260451</v>
      </c>
      <c r="B25" s="63">
        <v>18.781770000000002</v>
      </c>
      <c r="C25" s="28">
        <f t="shared" si="0"/>
        <v>-9.6497672026739565</v>
      </c>
      <c r="D25" s="57">
        <f t="shared" si="1"/>
        <v>93.118007065801962</v>
      </c>
      <c r="E25" s="56"/>
      <c r="F25" s="6">
        <v>8.1025727284367388</v>
      </c>
      <c r="G25" s="63">
        <v>8.0822540000000007</v>
      </c>
      <c r="H25" s="28">
        <f t="shared" si="2"/>
        <v>2.0318728436738098E-2</v>
      </c>
      <c r="I25" s="57">
        <f t="shared" si="3"/>
        <v>4.1285072528590944E-4</v>
      </c>
      <c r="J25" s="56"/>
      <c r="K25" s="39"/>
      <c r="L25" s="6" t="s">
        <v>59</v>
      </c>
      <c r="M25" s="6">
        <v>3.5257703378170002</v>
      </c>
      <c r="N25" s="6">
        <v>4.7123836068270002</v>
      </c>
      <c r="O25" s="6">
        <v>5.8191171648670004</v>
      </c>
      <c r="P25" s="6">
        <v>5.018518971682</v>
      </c>
      <c r="Q25" s="6">
        <v>2.4576134044170002</v>
      </c>
      <c r="R25" s="6">
        <v>1.8878026149210001</v>
      </c>
      <c r="S25" s="6">
        <v>11.50925</v>
      </c>
      <c r="T25" s="6">
        <v>24.947299999999998</v>
      </c>
      <c r="U25" s="6">
        <v>38.119999999999997</v>
      </c>
      <c r="V25" s="4">
        <v>0.52</v>
      </c>
      <c r="W25" s="21">
        <v>3.0745801306930001</v>
      </c>
      <c r="X25" s="21">
        <v>5.144888388599</v>
      </c>
      <c r="Y25" s="21">
        <v>8.2939713625499998</v>
      </c>
      <c r="Z25" s="42"/>
      <c r="AA25" s="46"/>
      <c r="AB25" s="46"/>
      <c r="AC25" s="46"/>
      <c r="AD25" s="46"/>
      <c r="AE25" s="46"/>
      <c r="AF25" s="46"/>
      <c r="AG25" s="46"/>
      <c r="AH25" s="46"/>
      <c r="AI25" s="50"/>
    </row>
    <row r="26" spans="1:35" s="6" customFormat="1" x14ac:dyDescent="0.25">
      <c r="A26" s="6">
        <v>11.055003362640409</v>
      </c>
      <c r="B26" s="63">
        <v>18.781770000000002</v>
      </c>
      <c r="C26" s="28">
        <f t="shared" si="0"/>
        <v>-7.7267666373595922</v>
      </c>
      <c r="D26" s="57">
        <f t="shared" si="1"/>
        <v>59.702922668213262</v>
      </c>
      <c r="E26" s="55"/>
      <c r="F26" s="6">
        <v>8.1799016879220314</v>
      </c>
      <c r="G26" s="63">
        <v>8.0822540000000007</v>
      </c>
      <c r="H26" s="28">
        <f t="shared" si="2"/>
        <v>9.7647687922030713E-2</v>
      </c>
      <c r="I26" s="57">
        <f t="shared" si="3"/>
        <v>9.5350709565183035E-3</v>
      </c>
      <c r="J26" s="55"/>
      <c r="K26" s="39"/>
      <c r="L26" s="6" t="s">
        <v>78</v>
      </c>
      <c r="M26" s="6">
        <v>3.5257703378170002</v>
      </c>
      <c r="N26" s="6">
        <v>4.7123836068270002</v>
      </c>
      <c r="O26" s="6">
        <v>5.8191171648670004</v>
      </c>
      <c r="P26" s="6">
        <v>5.018518971682</v>
      </c>
      <c r="Q26" s="6">
        <v>2.4576134044170002</v>
      </c>
      <c r="R26" s="6">
        <v>1.8878026149210001</v>
      </c>
      <c r="S26" s="6">
        <v>11.50925</v>
      </c>
      <c r="T26" s="6">
        <v>24.947299999999998</v>
      </c>
      <c r="U26" s="6">
        <v>38.119999999999997</v>
      </c>
      <c r="V26" s="4">
        <v>0.51</v>
      </c>
      <c r="W26" s="21">
        <v>3.0745801306930001</v>
      </c>
      <c r="X26" s="21">
        <v>5.144888388599</v>
      </c>
      <c r="Y26" s="21">
        <v>8.2939713625499998</v>
      </c>
      <c r="Z26" s="42"/>
      <c r="AA26" s="46"/>
      <c r="AB26" s="46"/>
      <c r="AC26" s="46"/>
      <c r="AD26" s="46"/>
      <c r="AE26" s="46"/>
      <c r="AF26" s="46"/>
      <c r="AG26" s="46"/>
      <c r="AH26" s="46"/>
      <c r="AI26" s="50"/>
    </row>
    <row r="27" spans="1:35" s="6" customFormat="1" x14ac:dyDescent="0.25">
      <c r="A27" s="6">
        <v>15.069612105083749</v>
      </c>
      <c r="B27" s="63">
        <v>18.781770000000002</v>
      </c>
      <c r="C27" s="28">
        <f t="shared" si="0"/>
        <v>-3.7121578949162526</v>
      </c>
      <c r="D27" s="57">
        <f t="shared" si="1"/>
        <v>13.780116236789064</v>
      </c>
      <c r="E27" s="55"/>
      <c r="F27" s="6">
        <v>8.351154965353734</v>
      </c>
      <c r="G27" s="63">
        <v>8.0822540000000007</v>
      </c>
      <c r="H27" s="28">
        <f t="shared" si="2"/>
        <v>0.26890096535373331</v>
      </c>
      <c r="I27" s="57">
        <f t="shared" si="3"/>
        <v>7.2307729168169688E-2</v>
      </c>
      <c r="J27" s="55"/>
      <c r="K27" s="39"/>
      <c r="L27" s="6" t="s">
        <v>90</v>
      </c>
      <c r="M27" s="6">
        <v>3.5257703378170002</v>
      </c>
      <c r="N27" s="6">
        <v>4.7123836068270002</v>
      </c>
      <c r="O27" s="6">
        <v>5.8191171648670004</v>
      </c>
      <c r="P27" s="6">
        <v>5.018518971682</v>
      </c>
      <c r="Q27" s="6">
        <v>2.4576134044170002</v>
      </c>
      <c r="R27" s="6">
        <v>1.8878026149210001</v>
      </c>
      <c r="S27" s="6">
        <v>11.50925</v>
      </c>
      <c r="T27" s="6">
        <v>24.947299999999998</v>
      </c>
      <c r="U27" s="6">
        <v>38.119999999999997</v>
      </c>
      <c r="V27" s="4">
        <v>0.5</v>
      </c>
      <c r="W27" s="21">
        <v>3.0745801306930001</v>
      </c>
      <c r="X27" s="21">
        <v>5.144888388599</v>
      </c>
      <c r="Y27" s="21">
        <v>8.2939713625499998</v>
      </c>
      <c r="Z27" s="42"/>
      <c r="AA27" s="46"/>
      <c r="AB27" s="46"/>
      <c r="AC27" s="46"/>
      <c r="AD27" s="46"/>
      <c r="AE27" s="46"/>
      <c r="AF27" s="46"/>
      <c r="AG27" s="46"/>
      <c r="AH27" s="46"/>
      <c r="AI27" s="50"/>
    </row>
    <row r="28" spans="1:35" s="6" customFormat="1" x14ac:dyDescent="0.25">
      <c r="A28" s="6">
        <v>12.363811527092505</v>
      </c>
      <c r="B28" s="63">
        <v>18.781770000000002</v>
      </c>
      <c r="C28" s="28">
        <f t="shared" si="0"/>
        <v>-6.4179584729074968</v>
      </c>
      <c r="D28" s="57">
        <f t="shared" si="1"/>
        <v>41.190190959965129</v>
      </c>
      <c r="E28" s="55"/>
      <c r="F28" s="6">
        <v>8.4274336343099936</v>
      </c>
      <c r="G28" s="63">
        <v>8.0822540000000007</v>
      </c>
      <c r="H28" s="28">
        <f t="shared" si="2"/>
        <v>0.34517963430999288</v>
      </c>
      <c r="I28" s="57">
        <f t="shared" si="3"/>
        <v>0.11914897994238041</v>
      </c>
      <c r="J28" s="55"/>
      <c r="K28" s="39"/>
      <c r="L28" s="6" t="s">
        <v>102</v>
      </c>
      <c r="M28" s="6">
        <v>3.5257703378170002</v>
      </c>
      <c r="N28" s="6">
        <v>4.7123836068270002</v>
      </c>
      <c r="O28" s="6">
        <v>5.8191171648670004</v>
      </c>
      <c r="P28" s="6">
        <v>5.018518971682</v>
      </c>
      <c r="Q28" s="6">
        <v>2.4576134044170002</v>
      </c>
      <c r="R28" s="6">
        <v>1.8878026149210001</v>
      </c>
      <c r="S28" s="6">
        <v>11.50925</v>
      </c>
      <c r="T28" s="6">
        <v>24.947299999999998</v>
      </c>
      <c r="U28" s="6">
        <v>38.119999999999997</v>
      </c>
      <c r="V28" s="4">
        <v>0.49</v>
      </c>
      <c r="W28" s="21">
        <v>3.0745801306930001</v>
      </c>
      <c r="X28" s="21">
        <v>5.144888388599</v>
      </c>
      <c r="Y28" s="21">
        <v>8.2939713625499998</v>
      </c>
      <c r="Z28" s="42"/>
      <c r="AA28" s="46"/>
      <c r="AB28" s="46"/>
      <c r="AC28" s="46"/>
      <c r="AD28" s="46"/>
      <c r="AE28" s="46"/>
      <c r="AF28" s="46"/>
      <c r="AG28" s="46"/>
      <c r="AH28" s="46"/>
      <c r="AI28" s="50"/>
    </row>
    <row r="29" spans="1:35" s="6" customFormat="1" x14ac:dyDescent="0.25">
      <c r="A29" s="6">
        <v>10.242948642159099</v>
      </c>
      <c r="B29" s="63">
        <v>18.781770000000002</v>
      </c>
      <c r="C29" s="28">
        <f t="shared" si="0"/>
        <v>-8.5388213578409022</v>
      </c>
      <c r="D29" s="57">
        <f t="shared" si="1"/>
        <v>72.911470181119952</v>
      </c>
      <c r="E29" s="55"/>
      <c r="F29" s="6">
        <v>8.576150249945794</v>
      </c>
      <c r="G29" s="63">
        <v>8.0822540000000007</v>
      </c>
      <c r="H29" s="28">
        <f t="shared" si="2"/>
        <v>0.49389624994579329</v>
      </c>
      <c r="I29" s="57">
        <f t="shared" si="3"/>
        <v>0.24393350571051753</v>
      </c>
      <c r="J29" s="55"/>
      <c r="K29" s="39"/>
      <c r="L29" s="6" t="s">
        <v>114</v>
      </c>
      <c r="M29" s="6">
        <v>3.5257703378170002</v>
      </c>
      <c r="N29" s="6">
        <v>4.7123836068270002</v>
      </c>
      <c r="O29" s="6">
        <v>5.8191171648670004</v>
      </c>
      <c r="P29" s="6">
        <v>5.018518971682</v>
      </c>
      <c r="Q29" s="6">
        <v>2.4576134044170002</v>
      </c>
      <c r="R29" s="6">
        <v>1.8878026149210001</v>
      </c>
      <c r="S29" s="6">
        <v>11.50925</v>
      </c>
      <c r="T29" s="6">
        <v>24.947299999999998</v>
      </c>
      <c r="U29" s="6">
        <v>38.119999999999997</v>
      </c>
      <c r="V29" s="4">
        <v>0.48</v>
      </c>
      <c r="W29" s="21">
        <v>3.0745801306930001</v>
      </c>
      <c r="X29" s="21">
        <v>5.144888388599</v>
      </c>
      <c r="Y29" s="21">
        <v>8.2939713625499998</v>
      </c>
      <c r="Z29" s="42"/>
      <c r="AA29" s="46"/>
      <c r="AB29" s="46"/>
      <c r="AC29" s="46"/>
      <c r="AD29" s="46"/>
      <c r="AE29" s="46"/>
      <c r="AF29" s="46"/>
      <c r="AG29" s="46"/>
      <c r="AH29" s="46"/>
      <c r="AI29" s="50"/>
    </row>
    <row r="30" spans="1:35" s="6" customFormat="1" x14ac:dyDescent="0.25">
      <c r="A30" s="6">
        <v>15.623482119783333</v>
      </c>
      <c r="B30" s="63">
        <v>18.781770000000002</v>
      </c>
      <c r="C30" s="28">
        <f t="shared" si="0"/>
        <v>-3.158287880216669</v>
      </c>
      <c r="D30" s="57">
        <f t="shared" si="1"/>
        <v>9.9747823343234998</v>
      </c>
      <c r="E30" s="55"/>
      <c r="F30" s="6">
        <v>8.6674855683244374</v>
      </c>
      <c r="G30" s="63">
        <v>8.0822540000000007</v>
      </c>
      <c r="H30" s="28">
        <f t="shared" si="2"/>
        <v>0.58523156832443668</v>
      </c>
      <c r="I30" s="57">
        <f t="shared" si="3"/>
        <v>0.34249598856347979</v>
      </c>
      <c r="J30" s="55"/>
      <c r="K30" s="39"/>
      <c r="L30" s="6" t="s">
        <v>126</v>
      </c>
      <c r="M30" s="6">
        <v>3.5257703378170002</v>
      </c>
      <c r="N30" s="6">
        <v>4.7123836068270002</v>
      </c>
      <c r="O30" s="6">
        <v>5.8191171648670004</v>
      </c>
      <c r="P30" s="6">
        <v>5.018518971682</v>
      </c>
      <c r="Q30" s="6">
        <v>2.4576134044170002</v>
      </c>
      <c r="R30" s="6">
        <v>1.8878026149210001</v>
      </c>
      <c r="S30" s="6">
        <v>11.50925</v>
      </c>
      <c r="T30" s="6">
        <v>24.947299999999998</v>
      </c>
      <c r="U30" s="6">
        <v>38.119999999999997</v>
      </c>
      <c r="V30" s="4">
        <v>0.47</v>
      </c>
      <c r="W30" s="21">
        <v>3.0745801306930001</v>
      </c>
      <c r="X30" s="21">
        <v>5.144888388599</v>
      </c>
      <c r="Y30" s="21">
        <v>8.2939713625499998</v>
      </c>
      <c r="Z30" s="42"/>
      <c r="AA30" s="46"/>
      <c r="AB30" s="46"/>
      <c r="AC30" s="46"/>
      <c r="AD30" s="46"/>
      <c r="AE30" s="46"/>
      <c r="AF30" s="46"/>
      <c r="AG30" s="46"/>
      <c r="AH30" s="46"/>
      <c r="AI30" s="50"/>
    </row>
    <row r="31" spans="1:35" s="6" customFormat="1" x14ac:dyDescent="0.25">
      <c r="A31" s="6">
        <v>18.414128432734469</v>
      </c>
      <c r="B31" s="63">
        <v>18.781770000000002</v>
      </c>
      <c r="C31" s="28">
        <f t="shared" si="0"/>
        <v>-0.3676415672655331</v>
      </c>
      <c r="D31" s="57">
        <f t="shared" si="1"/>
        <v>0.1351603219814575</v>
      </c>
      <c r="E31" s="55"/>
      <c r="F31" s="6">
        <v>8.8353150116254646</v>
      </c>
      <c r="G31" s="63">
        <v>8.0822540000000007</v>
      </c>
      <c r="H31" s="28">
        <f t="shared" si="2"/>
        <v>0.75306101162546391</v>
      </c>
      <c r="I31" s="57">
        <f t="shared" si="3"/>
        <v>0.56710088723036711</v>
      </c>
      <c r="J31" s="55"/>
      <c r="K31" s="39"/>
      <c r="L31" s="6" t="s">
        <v>137</v>
      </c>
      <c r="M31" s="6">
        <v>3.5257703378170002</v>
      </c>
      <c r="N31" s="6">
        <v>4.7123836068270002</v>
      </c>
      <c r="O31" s="6">
        <v>5.8191171648670004</v>
      </c>
      <c r="P31" s="6">
        <v>5.018518971682</v>
      </c>
      <c r="Q31" s="6">
        <v>2.4576134044170002</v>
      </c>
      <c r="R31" s="6">
        <v>1.8878026149210001</v>
      </c>
      <c r="S31" s="6">
        <v>11.50925</v>
      </c>
      <c r="T31" s="6">
        <v>24.947299999999998</v>
      </c>
      <c r="U31" s="6">
        <v>38.119999999999997</v>
      </c>
      <c r="V31" s="4">
        <v>0.46</v>
      </c>
      <c r="W31" s="21">
        <v>3.0745801306930001</v>
      </c>
      <c r="X31" s="21">
        <v>5.144888388599</v>
      </c>
      <c r="Y31" s="21">
        <v>8.2939713625499998</v>
      </c>
      <c r="Z31" s="42"/>
      <c r="AA31" s="46"/>
      <c r="AB31" s="46"/>
      <c r="AC31" s="46"/>
      <c r="AD31" s="46"/>
      <c r="AE31" s="46"/>
      <c r="AF31" s="46"/>
      <c r="AG31" s="46"/>
      <c r="AH31" s="46"/>
      <c r="AI31" s="50"/>
    </row>
    <row r="32" spans="1:35" s="6" customFormat="1" x14ac:dyDescent="0.25">
      <c r="A32" s="6">
        <v>24.608652690362121</v>
      </c>
      <c r="B32" s="63">
        <v>18.781770000000002</v>
      </c>
      <c r="C32" s="28">
        <f t="shared" si="0"/>
        <v>5.8268826903621189</v>
      </c>
      <c r="D32" s="57">
        <f t="shared" si="1"/>
        <v>33.952561887241686</v>
      </c>
      <c r="E32" s="55"/>
      <c r="F32" s="6">
        <v>8.9065761744985945</v>
      </c>
      <c r="G32" s="63">
        <v>8.0822540000000007</v>
      </c>
      <c r="H32" s="28">
        <f t="shared" si="2"/>
        <v>0.8243221744985938</v>
      </c>
      <c r="I32" s="57">
        <f t="shared" si="3"/>
        <v>0.67950704737009016</v>
      </c>
      <c r="J32" s="55"/>
      <c r="K32" s="39"/>
      <c r="L32" s="6" t="s">
        <v>24</v>
      </c>
      <c r="M32" s="6">
        <v>3.5257703378170002</v>
      </c>
      <c r="N32" s="6">
        <v>4.7123836068270002</v>
      </c>
      <c r="O32" s="6">
        <v>5.8191171648670004</v>
      </c>
      <c r="P32" s="6">
        <v>5.018518971682</v>
      </c>
      <c r="Q32" s="6">
        <v>2.4576134044170002</v>
      </c>
      <c r="R32" s="6">
        <v>1.8878026149210001</v>
      </c>
      <c r="S32" s="6">
        <v>11.50925</v>
      </c>
      <c r="T32" s="6">
        <v>24.947299999999998</v>
      </c>
      <c r="U32" s="6">
        <v>38.119999999999997</v>
      </c>
      <c r="V32" s="4">
        <v>0.45</v>
      </c>
      <c r="W32" s="21">
        <v>3.0745801306930001</v>
      </c>
      <c r="X32" s="21">
        <v>5.144888388599</v>
      </c>
      <c r="Y32" s="21">
        <v>8.2939713625499998</v>
      </c>
      <c r="Z32" s="42"/>
      <c r="AA32" s="46"/>
      <c r="AB32" s="46"/>
      <c r="AC32" s="46"/>
      <c r="AD32" s="46"/>
      <c r="AE32" s="46"/>
      <c r="AF32" s="46"/>
      <c r="AG32" s="46"/>
      <c r="AH32" s="46"/>
      <c r="AI32" s="50"/>
    </row>
    <row r="33" spans="1:35" s="9" customFormat="1" x14ac:dyDescent="0.25">
      <c r="A33" s="9">
        <v>19.867782900644009</v>
      </c>
      <c r="B33" s="63">
        <v>18.781770000000002</v>
      </c>
      <c r="C33" s="28">
        <f t="shared" si="0"/>
        <v>1.0860129006440076</v>
      </c>
      <c r="D33" s="57">
        <f t="shared" ref="D33:D64" si="4">C33^2</f>
        <v>1.1794240203652111</v>
      </c>
      <c r="E33" s="55"/>
      <c r="F33" s="9">
        <v>7.5385399472284949</v>
      </c>
      <c r="G33" s="63">
        <v>8.0822540000000007</v>
      </c>
      <c r="H33" s="28">
        <f t="shared" si="2"/>
        <v>-0.54371405277150586</v>
      </c>
      <c r="I33" s="57">
        <f t="shared" ref="I33:I64" si="5">H33^2</f>
        <v>0.29562497118121583</v>
      </c>
      <c r="J33" s="55"/>
      <c r="K33" s="39">
        <v>4</v>
      </c>
      <c r="L33" s="9" t="s">
        <v>13</v>
      </c>
      <c r="M33" s="9">
        <v>2.9857006152230001</v>
      </c>
      <c r="N33" s="9">
        <v>4.2285279456730001</v>
      </c>
      <c r="O33" s="9">
        <v>5.2030614295079998</v>
      </c>
      <c r="P33" s="9">
        <v>3.3364342019920001</v>
      </c>
      <c r="Q33" s="9">
        <v>1.8250154544999999</v>
      </c>
      <c r="R33" s="9">
        <v>1.2479682055050001</v>
      </c>
      <c r="S33" s="9">
        <v>12.3682</v>
      </c>
      <c r="T33" s="9">
        <v>25.148900000000001</v>
      </c>
      <c r="U33" s="9">
        <v>38.285400000000003</v>
      </c>
      <c r="V33" s="4">
        <v>0.55000000000000004</v>
      </c>
      <c r="W33" s="21">
        <v>3</v>
      </c>
      <c r="X33" s="21">
        <v>4.5079848707689996</v>
      </c>
      <c r="Y33" s="21">
        <v>6.6631589840960004</v>
      </c>
      <c r="Z33" s="42">
        <v>4</v>
      </c>
      <c r="AA33" s="46"/>
      <c r="AB33" s="46"/>
      <c r="AC33" s="46"/>
      <c r="AD33" s="46"/>
      <c r="AE33" s="46"/>
      <c r="AF33" s="46"/>
      <c r="AG33" s="46"/>
      <c r="AH33" s="46"/>
      <c r="AI33" s="50"/>
    </row>
    <row r="34" spans="1:35" s="9" customFormat="1" x14ac:dyDescent="0.25">
      <c r="A34" s="9">
        <v>15.57700532747471</v>
      </c>
      <c r="B34" s="63">
        <v>18.781770000000002</v>
      </c>
      <c r="C34" s="28">
        <f t="shared" si="0"/>
        <v>-3.2047646725252914</v>
      </c>
      <c r="D34" s="57">
        <f t="shared" si="4"/>
        <v>10.270516606266138</v>
      </c>
      <c r="E34" s="55"/>
      <c r="F34" s="9">
        <v>7.7185025640466609</v>
      </c>
      <c r="G34" s="63">
        <v>8.0822540000000007</v>
      </c>
      <c r="H34" s="28">
        <f t="shared" si="2"/>
        <v>-0.36375143595333981</v>
      </c>
      <c r="I34" s="57">
        <f t="shared" si="5"/>
        <v>0.13231510715811667</v>
      </c>
      <c r="J34" s="55"/>
      <c r="K34" s="39"/>
      <c r="L34" s="9" t="s">
        <v>34</v>
      </c>
      <c r="M34" s="9">
        <v>2.9857006152230001</v>
      </c>
      <c r="N34" s="9">
        <v>4.2285279456730001</v>
      </c>
      <c r="O34" s="9">
        <v>5.2030614295079998</v>
      </c>
      <c r="P34" s="9">
        <v>3.3364342019920001</v>
      </c>
      <c r="Q34" s="9">
        <v>1.8250154544999999</v>
      </c>
      <c r="R34" s="9">
        <v>1.2479682055050001</v>
      </c>
      <c r="S34" s="9">
        <v>12.3682</v>
      </c>
      <c r="T34" s="9">
        <v>25.148900000000001</v>
      </c>
      <c r="U34" s="9">
        <v>38.285400000000003</v>
      </c>
      <c r="V34" s="4">
        <v>0.54</v>
      </c>
      <c r="W34" s="21">
        <v>3</v>
      </c>
      <c r="X34" s="21">
        <v>4.5079848707689996</v>
      </c>
      <c r="Y34" s="21">
        <v>6.6631589840960004</v>
      </c>
      <c r="Z34" s="42"/>
      <c r="AA34" s="46"/>
      <c r="AB34" s="46"/>
      <c r="AC34" s="46"/>
      <c r="AD34" s="46"/>
      <c r="AE34" s="46"/>
      <c r="AF34" s="46"/>
      <c r="AG34" s="46"/>
      <c r="AH34" s="46"/>
      <c r="AI34" s="50"/>
    </row>
    <row r="35" spans="1:35" s="9" customFormat="1" x14ac:dyDescent="0.25">
      <c r="A35" s="9">
        <v>20.143359642814541</v>
      </c>
      <c r="B35" s="63">
        <v>18.781770000000002</v>
      </c>
      <c r="C35" s="28">
        <f t="shared" si="0"/>
        <v>1.3615896428145398</v>
      </c>
      <c r="D35" s="57">
        <f t="shared" si="4"/>
        <v>1.853926355419826</v>
      </c>
      <c r="E35" s="55"/>
      <c r="F35" s="9">
        <v>7.8226832363286807</v>
      </c>
      <c r="G35" s="63">
        <v>8.0822540000000007</v>
      </c>
      <c r="H35" s="28">
        <f t="shared" si="2"/>
        <v>-0.25957076367132004</v>
      </c>
      <c r="I35" s="57">
        <f t="shared" si="5"/>
        <v>6.7376981352912271E-2</v>
      </c>
      <c r="J35" s="55"/>
      <c r="K35" s="39"/>
      <c r="L35" s="9" t="s">
        <v>49</v>
      </c>
      <c r="M35" s="9">
        <v>2.9857006152230001</v>
      </c>
      <c r="N35" s="9">
        <v>4.2285279456730001</v>
      </c>
      <c r="O35" s="9">
        <v>5.2030614295079998</v>
      </c>
      <c r="P35" s="9">
        <v>3.3364342019920001</v>
      </c>
      <c r="Q35" s="9">
        <v>1.8250154544999999</v>
      </c>
      <c r="R35" s="9">
        <v>1.2479682055050001</v>
      </c>
      <c r="S35" s="9">
        <v>12.3682</v>
      </c>
      <c r="T35" s="9">
        <v>25.148900000000001</v>
      </c>
      <c r="U35" s="9">
        <v>38.285400000000003</v>
      </c>
      <c r="V35" s="4">
        <v>0.53</v>
      </c>
      <c r="W35" s="21">
        <v>3</v>
      </c>
      <c r="X35" s="21">
        <v>4.5079848707689996</v>
      </c>
      <c r="Y35" s="21">
        <v>6.6631589840960004</v>
      </c>
      <c r="Z35" s="42"/>
      <c r="AA35" s="46"/>
      <c r="AB35" s="46"/>
      <c r="AC35" s="46"/>
      <c r="AD35" s="46"/>
      <c r="AE35" s="46"/>
      <c r="AF35" s="46"/>
      <c r="AG35" s="46"/>
      <c r="AH35" s="46"/>
      <c r="AI35" s="50"/>
    </row>
    <row r="36" spans="1:35" s="9" customFormat="1" x14ac:dyDescent="0.25">
      <c r="A36" s="9">
        <v>7.9364726370627876</v>
      </c>
      <c r="B36" s="63">
        <v>18.781770000000002</v>
      </c>
      <c r="C36" s="28">
        <f t="shared" si="0"/>
        <v>-10.845297362937213</v>
      </c>
      <c r="D36" s="57">
        <f t="shared" si="4"/>
        <v>117.62047489053288</v>
      </c>
      <c r="E36" s="55"/>
      <c r="F36" s="9">
        <v>8.0018964640655881</v>
      </c>
      <c r="G36" s="63">
        <v>8.0822540000000007</v>
      </c>
      <c r="H36" s="28">
        <f t="shared" si="2"/>
        <v>-8.0357535934412638E-2</v>
      </c>
      <c r="I36" s="57">
        <f t="shared" si="5"/>
        <v>6.4573335814504182E-3</v>
      </c>
      <c r="J36" s="55"/>
      <c r="K36" s="39"/>
      <c r="L36" s="9" t="s">
        <v>60</v>
      </c>
      <c r="M36" s="9">
        <v>2.9857006152230001</v>
      </c>
      <c r="N36" s="9">
        <v>4.2285279456730001</v>
      </c>
      <c r="O36" s="9">
        <v>5.2030614295079998</v>
      </c>
      <c r="P36" s="9">
        <v>3.3364342019920001</v>
      </c>
      <c r="Q36" s="9">
        <v>1.8250154544999999</v>
      </c>
      <c r="R36" s="9">
        <v>1.2479682055050001</v>
      </c>
      <c r="S36" s="9">
        <v>12.3682</v>
      </c>
      <c r="T36" s="9">
        <v>25.148900000000001</v>
      </c>
      <c r="U36" s="9">
        <v>38.285400000000003</v>
      </c>
      <c r="V36" s="4">
        <v>0.52</v>
      </c>
      <c r="W36" s="21">
        <v>3</v>
      </c>
      <c r="X36" s="21">
        <v>4.5079848707689996</v>
      </c>
      <c r="Y36" s="21">
        <v>6.6631589840960004</v>
      </c>
      <c r="Z36" s="42"/>
      <c r="AA36" s="46"/>
      <c r="AB36" s="46"/>
      <c r="AC36" s="46"/>
      <c r="AD36" s="46"/>
      <c r="AE36" s="46"/>
      <c r="AF36" s="46"/>
      <c r="AG36" s="46"/>
      <c r="AH36" s="46"/>
      <c r="AI36" s="50"/>
    </row>
    <row r="37" spans="1:35" s="9" customFormat="1" x14ac:dyDescent="0.25">
      <c r="A37" s="9">
        <v>10.32602133737733</v>
      </c>
      <c r="B37" s="63">
        <v>18.781770000000002</v>
      </c>
      <c r="C37" s="28">
        <f t="shared" si="0"/>
        <v>-8.4557486626226712</v>
      </c>
      <c r="D37" s="57">
        <f t="shared" si="4"/>
        <v>71.499685445445095</v>
      </c>
      <c r="E37" s="55"/>
      <c r="F37" s="9">
        <v>8.0675869742387682</v>
      </c>
      <c r="G37" s="63">
        <v>8.0822540000000007</v>
      </c>
      <c r="H37" s="28">
        <f t="shared" si="2"/>
        <v>-1.4667025761232466E-2</v>
      </c>
      <c r="I37" s="57">
        <f t="shared" si="5"/>
        <v>2.1512164468065682E-4</v>
      </c>
      <c r="J37" s="55"/>
      <c r="K37" s="39"/>
      <c r="L37" s="9" t="s">
        <v>77</v>
      </c>
      <c r="M37" s="9">
        <v>2.9857006152230001</v>
      </c>
      <c r="N37" s="9">
        <v>4.2285279456730001</v>
      </c>
      <c r="O37" s="9">
        <v>5.2030614295079998</v>
      </c>
      <c r="P37" s="9">
        <v>3.3364342019920001</v>
      </c>
      <c r="Q37" s="9">
        <v>1.8250154544999999</v>
      </c>
      <c r="R37" s="9">
        <v>1.2479682055050001</v>
      </c>
      <c r="S37" s="9">
        <v>12.3682</v>
      </c>
      <c r="T37" s="9">
        <v>25.148900000000001</v>
      </c>
      <c r="U37" s="9">
        <v>38.285400000000003</v>
      </c>
      <c r="V37" s="4">
        <v>0.52</v>
      </c>
      <c r="W37" s="21">
        <v>3</v>
      </c>
      <c r="X37" s="21">
        <v>4.5079848707689996</v>
      </c>
      <c r="Y37" s="21">
        <v>6.6631589840960004</v>
      </c>
      <c r="Z37" s="42"/>
      <c r="AA37" s="46"/>
      <c r="AB37" s="46"/>
      <c r="AC37" s="46"/>
      <c r="AD37" s="46"/>
      <c r="AE37" s="46"/>
      <c r="AF37" s="46"/>
      <c r="AG37" s="46"/>
      <c r="AH37" s="46"/>
      <c r="AI37" s="50"/>
    </row>
    <row r="38" spans="1:35" s="9" customFormat="1" x14ac:dyDescent="0.25">
      <c r="A38" s="9">
        <v>15.214165021049251</v>
      </c>
      <c r="B38" s="63">
        <v>18.781770000000002</v>
      </c>
      <c r="C38" s="28">
        <f t="shared" si="0"/>
        <v>-3.5676049789507509</v>
      </c>
      <c r="D38" s="57">
        <f t="shared" si="4"/>
        <v>12.727805285834188</v>
      </c>
      <c r="E38" s="55"/>
      <c r="F38" s="9">
        <v>8.2595472044658784</v>
      </c>
      <c r="G38" s="63">
        <v>8.0822540000000007</v>
      </c>
      <c r="H38" s="28">
        <f t="shared" si="2"/>
        <v>0.17729320446587771</v>
      </c>
      <c r="I38" s="57">
        <f t="shared" si="5"/>
        <v>3.1432880349779521E-2</v>
      </c>
      <c r="J38" s="55"/>
      <c r="K38" s="39"/>
      <c r="L38" s="9" t="s">
        <v>89</v>
      </c>
      <c r="M38" s="9">
        <v>2.9857006152230001</v>
      </c>
      <c r="N38" s="9">
        <v>4.2285279456730001</v>
      </c>
      <c r="O38" s="9">
        <v>5.2030614295079998</v>
      </c>
      <c r="P38" s="9">
        <v>3.3364342019920001</v>
      </c>
      <c r="Q38" s="9">
        <v>1.8250154544999999</v>
      </c>
      <c r="R38" s="9">
        <v>1.2479682055050001</v>
      </c>
      <c r="S38" s="9">
        <v>12.3682</v>
      </c>
      <c r="T38" s="9">
        <v>25.148900000000001</v>
      </c>
      <c r="U38" s="9">
        <v>38.285400000000003</v>
      </c>
      <c r="V38" s="4">
        <v>0.5</v>
      </c>
      <c r="W38" s="21">
        <v>3</v>
      </c>
      <c r="X38" s="21">
        <v>4.5079848707689996</v>
      </c>
      <c r="Y38" s="21">
        <v>6.6631589840960004</v>
      </c>
      <c r="Z38" s="42"/>
      <c r="AA38" s="46"/>
      <c r="AB38" s="46"/>
      <c r="AC38" s="46"/>
      <c r="AD38" s="46"/>
      <c r="AE38" s="46"/>
      <c r="AF38" s="46"/>
      <c r="AG38" s="46"/>
      <c r="AH38" s="46"/>
      <c r="AI38" s="50"/>
    </row>
    <row r="39" spans="1:35" s="9" customFormat="1" x14ac:dyDescent="0.25">
      <c r="A39" s="9">
        <v>13.084288218332091</v>
      </c>
      <c r="B39" s="63">
        <v>18.781770000000002</v>
      </c>
      <c r="C39" s="28">
        <f t="shared" si="0"/>
        <v>-5.6974817816679106</v>
      </c>
      <c r="D39" s="57">
        <f t="shared" si="4"/>
        <v>32.461298652437748</v>
      </c>
      <c r="E39" s="55"/>
      <c r="F39" s="9">
        <v>8.3471956619171994</v>
      </c>
      <c r="G39" s="63">
        <v>8.0822540000000007</v>
      </c>
      <c r="H39" s="28">
        <f t="shared" si="2"/>
        <v>0.2649416619171987</v>
      </c>
      <c r="I39" s="57">
        <f t="shared" si="5"/>
        <v>7.0194084219447214E-2</v>
      </c>
      <c r="J39" s="55"/>
      <c r="K39" s="39"/>
      <c r="L39" s="9" t="s">
        <v>101</v>
      </c>
      <c r="M39" s="9">
        <v>2.9857006152230001</v>
      </c>
      <c r="N39" s="9">
        <v>4.2285279456730001</v>
      </c>
      <c r="O39" s="9">
        <v>5.2030614295079998</v>
      </c>
      <c r="P39" s="9">
        <v>3.3364342019920001</v>
      </c>
      <c r="Q39" s="9">
        <v>1.8250154544999999</v>
      </c>
      <c r="R39" s="9">
        <v>1.2479682055050001</v>
      </c>
      <c r="S39" s="9">
        <v>12.3682</v>
      </c>
      <c r="T39" s="9">
        <v>25.148900000000001</v>
      </c>
      <c r="U39" s="9">
        <v>38.285400000000003</v>
      </c>
      <c r="V39" s="4">
        <v>0.49</v>
      </c>
      <c r="W39" s="21">
        <v>3</v>
      </c>
      <c r="X39" s="21">
        <v>4.5079848707689996</v>
      </c>
      <c r="Y39" s="21">
        <v>6.6631589840960004</v>
      </c>
      <c r="Z39" s="42"/>
      <c r="AA39" s="46"/>
      <c r="AB39" s="46"/>
      <c r="AC39" s="46"/>
      <c r="AD39" s="46"/>
      <c r="AE39" s="46"/>
      <c r="AF39" s="46"/>
      <c r="AG39" s="46"/>
      <c r="AH39" s="46"/>
      <c r="AI39" s="50"/>
    </row>
    <row r="40" spans="1:35" s="9" customFormat="1" x14ac:dyDescent="0.25">
      <c r="A40" s="9">
        <v>8.0211288756834502</v>
      </c>
      <c r="B40" s="63">
        <v>18.781770000000002</v>
      </c>
      <c r="C40" s="28">
        <f t="shared" si="0"/>
        <v>-10.760641124316551</v>
      </c>
      <c r="D40" s="57">
        <f t="shared" si="4"/>
        <v>115.79139740633258</v>
      </c>
      <c r="E40" s="55"/>
      <c r="F40" s="9">
        <v>8.8586024742742424</v>
      </c>
      <c r="G40" s="63">
        <v>8.0822540000000007</v>
      </c>
      <c r="H40" s="28">
        <f t="shared" si="2"/>
        <v>0.7763484742742417</v>
      </c>
      <c r="I40" s="57">
        <f t="shared" si="5"/>
        <v>0.60271695350794297</v>
      </c>
      <c r="J40" s="55"/>
      <c r="K40" s="39"/>
      <c r="L40" s="9" t="s">
        <v>113</v>
      </c>
      <c r="M40" s="9">
        <v>2.9857006152230001</v>
      </c>
      <c r="N40" s="9">
        <v>4.2285279456730001</v>
      </c>
      <c r="O40" s="9">
        <v>5.2030614295079998</v>
      </c>
      <c r="P40" s="9">
        <v>3.3364342019920001</v>
      </c>
      <c r="Q40" s="9">
        <v>1.8250154544999999</v>
      </c>
      <c r="R40" s="9">
        <v>1.2479682055050001</v>
      </c>
      <c r="S40" s="9">
        <v>12.3682</v>
      </c>
      <c r="T40" s="9">
        <v>25.148900000000001</v>
      </c>
      <c r="U40" s="9">
        <v>38.285400000000003</v>
      </c>
      <c r="V40" s="4">
        <v>0.48</v>
      </c>
      <c r="W40" s="21">
        <v>3</v>
      </c>
      <c r="X40" s="21">
        <v>4.5079848707689996</v>
      </c>
      <c r="Y40" s="21">
        <v>6.6631589840960004</v>
      </c>
      <c r="Z40" s="42"/>
      <c r="AA40" s="46"/>
      <c r="AB40" s="46"/>
      <c r="AC40" s="46"/>
      <c r="AD40" s="46"/>
      <c r="AE40" s="46"/>
      <c r="AF40" s="46"/>
      <c r="AG40" s="46"/>
      <c r="AH40" s="46"/>
      <c r="AI40" s="50"/>
    </row>
    <row r="41" spans="1:35" s="9" customFormat="1" x14ac:dyDescent="0.25">
      <c r="A41" s="9">
        <v>8.0652416241453189</v>
      </c>
      <c r="B41" s="63">
        <v>18.781770000000002</v>
      </c>
      <c r="C41" s="28">
        <f t="shared" si="0"/>
        <v>-10.716528375854683</v>
      </c>
      <c r="D41" s="57">
        <f t="shared" si="4"/>
        <v>114.8439804304986</v>
      </c>
      <c r="E41" s="55"/>
      <c r="F41" s="9">
        <v>8.963507065486322</v>
      </c>
      <c r="G41" s="63">
        <v>8.0822540000000007</v>
      </c>
      <c r="H41" s="28">
        <f t="shared" si="2"/>
        <v>0.88125306548632132</v>
      </c>
      <c r="I41" s="57">
        <f t="shared" si="5"/>
        <v>0.77660696542903851</v>
      </c>
      <c r="J41" s="55"/>
      <c r="K41" s="39"/>
      <c r="L41" s="9" t="s">
        <v>125</v>
      </c>
      <c r="M41" s="9">
        <v>2.9857006152230001</v>
      </c>
      <c r="N41" s="9">
        <v>4.2285279456730001</v>
      </c>
      <c r="O41" s="9">
        <v>5.2030614295079998</v>
      </c>
      <c r="P41" s="9">
        <v>3.3364342019920001</v>
      </c>
      <c r="Q41" s="9">
        <v>1.8250154544999999</v>
      </c>
      <c r="R41" s="9">
        <v>1.2479682055050001</v>
      </c>
      <c r="S41" s="9">
        <v>12.3682</v>
      </c>
      <c r="T41" s="9">
        <v>25.148900000000001</v>
      </c>
      <c r="U41" s="9">
        <v>38.285400000000003</v>
      </c>
      <c r="V41" s="4">
        <v>0.47</v>
      </c>
      <c r="W41" s="21">
        <v>3</v>
      </c>
      <c r="X41" s="21">
        <v>4.5079848707689996</v>
      </c>
      <c r="Y41" s="21">
        <v>6.6631589840960004</v>
      </c>
      <c r="Z41" s="42"/>
      <c r="AA41" s="46"/>
      <c r="AB41" s="46"/>
      <c r="AC41" s="46"/>
      <c r="AD41" s="46"/>
      <c r="AE41" s="46"/>
      <c r="AF41" s="46"/>
      <c r="AG41" s="46"/>
      <c r="AH41" s="46"/>
      <c r="AI41" s="50"/>
    </row>
    <row r="42" spans="1:35" s="9" customFormat="1" x14ac:dyDescent="0.25">
      <c r="A42" s="9">
        <v>19.123308145442401</v>
      </c>
      <c r="B42" s="63">
        <v>18.781770000000002</v>
      </c>
      <c r="C42" s="28">
        <f t="shared" si="0"/>
        <v>0.34153814544239935</v>
      </c>
      <c r="D42" s="57">
        <f t="shared" si="4"/>
        <v>0.11664830479223354</v>
      </c>
      <c r="E42" s="55"/>
      <c r="F42" s="9">
        <v>8.781530908773421</v>
      </c>
      <c r="G42" s="63">
        <v>8.0822540000000007</v>
      </c>
      <c r="H42" s="28">
        <f t="shared" si="2"/>
        <v>0.6992769087734203</v>
      </c>
      <c r="I42" s="57">
        <f t="shared" si="5"/>
        <v>0.48898819514371039</v>
      </c>
      <c r="J42" s="55"/>
      <c r="K42" s="39"/>
      <c r="L42" s="9" t="s">
        <v>136</v>
      </c>
      <c r="M42" s="9">
        <v>2.9857006152230001</v>
      </c>
      <c r="N42" s="9">
        <v>4.2285279456730001</v>
      </c>
      <c r="O42" s="9">
        <v>5.2030614295079998</v>
      </c>
      <c r="P42" s="9">
        <v>3.3364342019920001</v>
      </c>
      <c r="Q42" s="9">
        <v>1.8250154544999999</v>
      </c>
      <c r="R42" s="9">
        <v>1.2479682055050001</v>
      </c>
      <c r="S42" s="9">
        <v>12.3682</v>
      </c>
      <c r="T42" s="9">
        <v>25.148900000000001</v>
      </c>
      <c r="U42" s="9">
        <v>38.285400000000003</v>
      </c>
      <c r="V42" s="4">
        <v>0.46</v>
      </c>
      <c r="W42" s="21">
        <v>3</v>
      </c>
      <c r="X42" s="21">
        <v>4.5079848707689996</v>
      </c>
      <c r="Y42" s="21">
        <v>6.6631589840960004</v>
      </c>
      <c r="Z42" s="42"/>
      <c r="AA42" s="46"/>
      <c r="AB42" s="46"/>
      <c r="AC42" s="46"/>
      <c r="AD42" s="46"/>
      <c r="AE42" s="46"/>
      <c r="AF42" s="46"/>
      <c r="AG42" s="46"/>
      <c r="AH42" s="46"/>
      <c r="AI42" s="50"/>
    </row>
    <row r="43" spans="1:35" s="9" customFormat="1" x14ac:dyDescent="0.25">
      <c r="A43" s="9">
        <v>17.651532541412564</v>
      </c>
      <c r="B43" s="63">
        <v>18.781770000000002</v>
      </c>
      <c r="C43" s="28">
        <f t="shared" si="0"/>
        <v>-1.1302374585874375</v>
      </c>
      <c r="D43" s="57">
        <f t="shared" si="4"/>
        <v>1.2774367127941895</v>
      </c>
      <c r="E43" s="55"/>
      <c r="F43" s="9">
        <v>8.8519530453717721</v>
      </c>
      <c r="G43" s="63">
        <v>8.0822540000000007</v>
      </c>
      <c r="H43" s="28">
        <f t="shared" si="2"/>
        <v>0.76969904537177136</v>
      </c>
      <c r="I43" s="57">
        <f t="shared" si="5"/>
        <v>0.59243662044621614</v>
      </c>
      <c r="J43" s="55"/>
      <c r="K43" s="39"/>
      <c r="L43" s="9" t="s">
        <v>25</v>
      </c>
      <c r="M43" s="9">
        <v>2.9857006152230001</v>
      </c>
      <c r="N43" s="9">
        <v>4.2285279456730001</v>
      </c>
      <c r="O43" s="9">
        <v>5.2030614295079998</v>
      </c>
      <c r="P43" s="9">
        <v>3.3364342019920001</v>
      </c>
      <c r="Q43" s="9">
        <v>1.8250154544999999</v>
      </c>
      <c r="R43" s="9">
        <v>1.2479682055050001</v>
      </c>
      <c r="S43" s="9">
        <v>12.3682</v>
      </c>
      <c r="T43" s="9">
        <v>25.148900000000001</v>
      </c>
      <c r="U43" s="9">
        <v>38.285400000000003</v>
      </c>
      <c r="V43" s="4">
        <v>0.45</v>
      </c>
      <c r="W43" s="21">
        <v>3</v>
      </c>
      <c r="X43" s="21">
        <v>4.5079848707689996</v>
      </c>
      <c r="Y43" s="21">
        <v>6.6631589840960004</v>
      </c>
      <c r="Z43" s="42"/>
      <c r="AA43" s="46"/>
      <c r="AB43" s="46"/>
      <c r="AC43" s="46"/>
      <c r="AD43" s="46"/>
      <c r="AE43" s="46"/>
      <c r="AF43" s="46"/>
      <c r="AG43" s="46"/>
      <c r="AH43" s="46"/>
      <c r="AI43" s="50"/>
    </row>
    <row r="44" spans="1:35" s="8" customFormat="1" x14ac:dyDescent="0.25">
      <c r="A44" s="8">
        <v>18.615438775545666</v>
      </c>
      <c r="B44" s="63">
        <v>18.781770000000002</v>
      </c>
      <c r="C44" s="28">
        <f t="shared" si="0"/>
        <v>-0.16633122445433557</v>
      </c>
      <c r="D44" s="57">
        <f t="shared" si="4"/>
        <v>2.766607622847856E-2</v>
      </c>
      <c r="E44" s="55"/>
      <c r="F44" s="8">
        <v>7.3135111902312522</v>
      </c>
      <c r="G44" s="63">
        <v>8.0822540000000007</v>
      </c>
      <c r="H44" s="28">
        <f t="shared" si="2"/>
        <v>-0.76874280976874854</v>
      </c>
      <c r="I44" s="57">
        <f t="shared" si="5"/>
        <v>0.59096550757115029</v>
      </c>
      <c r="J44" s="55"/>
      <c r="K44" s="39">
        <v>5</v>
      </c>
      <c r="L44" s="8" t="s">
        <v>14</v>
      </c>
      <c r="M44" s="8">
        <v>3.0039934430209998</v>
      </c>
      <c r="N44" s="8">
        <v>4.200628852715</v>
      </c>
      <c r="O44" s="8">
        <v>5.2409949914979999</v>
      </c>
      <c r="P44" s="8">
        <v>3.2534544856849998</v>
      </c>
      <c r="Q44" s="8">
        <v>1.8004451990699999</v>
      </c>
      <c r="R44" s="8">
        <v>1.3252510931170001</v>
      </c>
      <c r="S44" s="8">
        <v>12.42675</v>
      </c>
      <c r="T44" s="8">
        <v>25.3537</v>
      </c>
      <c r="U44" s="8">
        <v>38.516550000000002</v>
      </c>
      <c r="V44" s="4">
        <v>0.55000000000000004</v>
      </c>
      <c r="W44" s="8">
        <v>2</v>
      </c>
      <c r="X44" s="1">
        <v>3</v>
      </c>
      <c r="Y44" s="8">
        <v>5</v>
      </c>
      <c r="Z44" s="42">
        <v>5</v>
      </c>
      <c r="AA44" s="46"/>
      <c r="AB44" s="46"/>
      <c r="AC44" s="46"/>
      <c r="AD44" s="46"/>
      <c r="AE44" s="46"/>
      <c r="AF44" s="46"/>
      <c r="AG44" s="46"/>
      <c r="AH44" s="46"/>
      <c r="AI44" s="50"/>
    </row>
    <row r="45" spans="1:35" s="8" customFormat="1" x14ac:dyDescent="0.25">
      <c r="A45" s="8">
        <v>16.212840733526843</v>
      </c>
      <c r="B45" s="63">
        <v>18.781770000000002</v>
      </c>
      <c r="C45" s="28">
        <f t="shared" si="0"/>
        <v>-2.5689292664731589</v>
      </c>
      <c r="D45" s="57">
        <f t="shared" si="4"/>
        <v>6.599397576142322</v>
      </c>
      <c r="E45" s="55"/>
      <c r="F45" s="8">
        <v>7.4735954597984176</v>
      </c>
      <c r="G45" s="63">
        <v>8.0822540000000007</v>
      </c>
      <c r="H45" s="28">
        <f t="shared" si="2"/>
        <v>-0.60865854020158316</v>
      </c>
      <c r="I45" s="57">
        <f t="shared" si="5"/>
        <v>0.37046521856032222</v>
      </c>
      <c r="J45" s="55"/>
      <c r="K45" s="39"/>
      <c r="L45" s="8" t="s">
        <v>45</v>
      </c>
      <c r="M45" s="8">
        <v>3.0039934430209998</v>
      </c>
      <c r="N45" s="8">
        <v>4.200628852715</v>
      </c>
      <c r="O45" s="8">
        <v>5.2409949914979999</v>
      </c>
      <c r="P45" s="8">
        <v>3.2534544856849998</v>
      </c>
      <c r="Q45" s="8">
        <v>1.8004451990699999</v>
      </c>
      <c r="R45" s="8">
        <v>1.3252510931170001</v>
      </c>
      <c r="S45" s="8">
        <v>12.42675</v>
      </c>
      <c r="T45" s="8">
        <v>25.3537</v>
      </c>
      <c r="U45" s="8">
        <v>38.516550000000002</v>
      </c>
      <c r="V45" s="4">
        <v>0.54</v>
      </c>
      <c r="W45" s="8">
        <v>2</v>
      </c>
      <c r="X45" s="1">
        <v>3</v>
      </c>
      <c r="Y45" s="8">
        <v>5</v>
      </c>
      <c r="Z45" s="42"/>
      <c r="AA45" s="46"/>
      <c r="AB45" s="46"/>
      <c r="AC45" s="46"/>
      <c r="AD45" s="46"/>
      <c r="AE45" s="46"/>
      <c r="AF45" s="46"/>
      <c r="AG45" s="46"/>
      <c r="AH45" s="46"/>
      <c r="AI45" s="50"/>
    </row>
    <row r="46" spans="1:35" s="8" customFormat="1" x14ac:dyDescent="0.25">
      <c r="A46" s="8">
        <v>21.495767503039897</v>
      </c>
      <c r="B46" s="63">
        <v>18.781770000000002</v>
      </c>
      <c r="C46" s="28">
        <f t="shared" si="0"/>
        <v>2.7139975030398951</v>
      </c>
      <c r="D46" s="57">
        <f t="shared" si="4"/>
        <v>7.3657824465067856</v>
      </c>
      <c r="E46" s="55"/>
      <c r="F46" s="11">
        <v>7.5853290389980854</v>
      </c>
      <c r="G46" s="63">
        <v>8.0822540000000007</v>
      </c>
      <c r="H46" s="28">
        <f t="shared" si="2"/>
        <v>-0.4969249610019153</v>
      </c>
      <c r="I46" s="57">
        <f t="shared" si="5"/>
        <v>0.24693441686675505</v>
      </c>
      <c r="J46" s="55"/>
      <c r="K46" s="38"/>
      <c r="L46" s="8" t="s">
        <v>140</v>
      </c>
      <c r="M46" s="8">
        <v>3.0039934430209998</v>
      </c>
      <c r="N46" s="8">
        <v>4.200628852715</v>
      </c>
      <c r="O46" s="8">
        <v>5.2409949914979999</v>
      </c>
      <c r="P46" s="8">
        <v>3.2534544856849998</v>
      </c>
      <c r="Q46" s="8">
        <v>1.8004451990699999</v>
      </c>
      <c r="R46" s="8">
        <v>1.3252510931170001</v>
      </c>
      <c r="S46" s="8">
        <v>12.42675</v>
      </c>
      <c r="T46" s="8">
        <v>25.3537</v>
      </c>
      <c r="U46" s="8">
        <v>38.516550000000002</v>
      </c>
      <c r="V46" s="4">
        <v>0.53</v>
      </c>
      <c r="W46" s="8">
        <v>2</v>
      </c>
      <c r="X46" s="1">
        <v>3</v>
      </c>
      <c r="Y46" s="8">
        <v>5</v>
      </c>
      <c r="Z46" s="41"/>
      <c r="AA46" s="47"/>
      <c r="AB46" s="47"/>
      <c r="AC46" s="47"/>
      <c r="AD46" s="47"/>
      <c r="AE46" s="47"/>
      <c r="AF46" s="47"/>
      <c r="AG46" s="47"/>
      <c r="AH46" s="47"/>
      <c r="AI46" s="51"/>
    </row>
    <row r="47" spans="1:35" s="8" customFormat="1" x14ac:dyDescent="0.25">
      <c r="A47" s="8">
        <v>8.5978722982772684</v>
      </c>
      <c r="B47" s="63">
        <v>18.781770000000002</v>
      </c>
      <c r="C47" s="28">
        <f t="shared" si="0"/>
        <v>-10.183897701722733</v>
      </c>
      <c r="D47" s="57">
        <f t="shared" si="4"/>
        <v>103.71177239915357</v>
      </c>
      <c r="E47" s="55"/>
      <c r="F47" s="8">
        <v>7.7617744762114427</v>
      </c>
      <c r="G47" s="63">
        <v>8.0822540000000007</v>
      </c>
      <c r="H47" s="28">
        <f t="shared" si="2"/>
        <v>-0.32047952378855804</v>
      </c>
      <c r="I47" s="57">
        <f t="shared" si="5"/>
        <v>0.10270712516774094</v>
      </c>
      <c r="J47" s="55"/>
      <c r="K47" s="39"/>
      <c r="L47" s="8" t="s">
        <v>61</v>
      </c>
      <c r="M47" s="8">
        <v>3.0039934430209998</v>
      </c>
      <c r="N47" s="8">
        <v>4.200628852715</v>
      </c>
      <c r="O47" s="8">
        <v>5.2409949914979999</v>
      </c>
      <c r="P47" s="8">
        <v>3.2534544856849998</v>
      </c>
      <c r="Q47" s="8">
        <v>1.8004451990699999</v>
      </c>
      <c r="R47" s="8">
        <v>1.3252510931170001</v>
      </c>
      <c r="S47" s="8">
        <v>12.42675</v>
      </c>
      <c r="T47" s="8">
        <v>25.3537</v>
      </c>
      <c r="U47" s="8">
        <v>38.516550000000002</v>
      </c>
      <c r="V47" s="4">
        <v>0.52</v>
      </c>
      <c r="W47" s="8">
        <v>2</v>
      </c>
      <c r="X47" s="1">
        <v>3</v>
      </c>
      <c r="Y47" s="8">
        <v>5</v>
      </c>
      <c r="Z47" s="42"/>
      <c r="AA47" s="46"/>
      <c r="AB47" s="46"/>
      <c r="AC47" s="46"/>
      <c r="AD47" s="46"/>
      <c r="AE47" s="46"/>
      <c r="AF47" s="46"/>
      <c r="AG47" s="46"/>
      <c r="AH47" s="46"/>
      <c r="AI47" s="50"/>
    </row>
    <row r="48" spans="1:35" s="8" customFormat="1" x14ac:dyDescent="0.25">
      <c r="A48" s="8">
        <v>10.394081695378379</v>
      </c>
      <c r="B48" s="63">
        <v>18.781770000000002</v>
      </c>
      <c r="C48" s="28">
        <f t="shared" si="0"/>
        <v>-8.3876883046216228</v>
      </c>
      <c r="D48" s="57">
        <f t="shared" si="4"/>
        <v>70.353315095486352</v>
      </c>
      <c r="E48" s="55"/>
      <c r="F48" s="8">
        <v>7.8355014375627592</v>
      </c>
      <c r="G48" s="63">
        <v>8.0822540000000007</v>
      </c>
      <c r="H48" s="28">
        <f t="shared" si="2"/>
        <v>-0.24675256243724153</v>
      </c>
      <c r="I48" s="57">
        <f t="shared" si="5"/>
        <v>6.0886827069344777E-2</v>
      </c>
      <c r="J48" s="55"/>
      <c r="K48" s="39"/>
      <c r="L48" s="8" t="s">
        <v>76</v>
      </c>
      <c r="M48" s="8">
        <v>3.0039934430209998</v>
      </c>
      <c r="N48" s="8">
        <v>4.200628852715</v>
      </c>
      <c r="O48" s="8">
        <v>5.2409949914979999</v>
      </c>
      <c r="P48" s="8">
        <v>3.2534544856849998</v>
      </c>
      <c r="Q48" s="8">
        <v>1.8004451990699999</v>
      </c>
      <c r="R48" s="8">
        <v>1.3252510931170001</v>
      </c>
      <c r="S48" s="8">
        <v>12.42675</v>
      </c>
      <c r="T48" s="8">
        <v>25.3537</v>
      </c>
      <c r="U48" s="8">
        <v>38.516550000000002</v>
      </c>
      <c r="V48" s="4">
        <v>0.51</v>
      </c>
      <c r="W48" s="21">
        <v>2</v>
      </c>
      <c r="X48" s="21">
        <v>3</v>
      </c>
      <c r="Y48" s="21">
        <v>5</v>
      </c>
      <c r="Z48" s="42"/>
      <c r="AA48" s="46"/>
      <c r="AB48" s="46"/>
      <c r="AC48" s="46"/>
      <c r="AD48" s="46"/>
      <c r="AE48" s="46"/>
      <c r="AF48" s="46"/>
      <c r="AG48" s="46"/>
      <c r="AH48" s="46"/>
      <c r="AI48" s="50"/>
    </row>
    <row r="49" spans="1:35" s="8" customFormat="1" x14ac:dyDescent="0.25">
      <c r="A49" s="8">
        <v>15.098319079366235</v>
      </c>
      <c r="B49" s="63">
        <v>18.781770000000002</v>
      </c>
      <c r="C49" s="28">
        <f t="shared" si="0"/>
        <v>-3.6834509206337671</v>
      </c>
      <c r="D49" s="57">
        <f t="shared" si="4"/>
        <v>13.567810684717747</v>
      </c>
      <c r="E49" s="55"/>
      <c r="F49" s="8">
        <v>8.0165904175587652</v>
      </c>
      <c r="G49" s="63">
        <v>8.0822540000000007</v>
      </c>
      <c r="H49" s="28">
        <f t="shared" si="2"/>
        <v>-6.5663582441235491E-2</v>
      </c>
      <c r="I49" s="57">
        <f t="shared" si="5"/>
        <v>4.3117060590169296E-3</v>
      </c>
      <c r="J49" s="55"/>
      <c r="K49" s="39"/>
      <c r="L49" s="8" t="s">
        <v>88</v>
      </c>
      <c r="M49" s="8">
        <v>3.0039934430209998</v>
      </c>
      <c r="N49" s="8">
        <v>4.200628852715</v>
      </c>
      <c r="O49" s="8">
        <v>5.2409949914979999</v>
      </c>
      <c r="P49" s="8">
        <v>3.2534544856849998</v>
      </c>
      <c r="Q49" s="8">
        <v>1.8004451990699999</v>
      </c>
      <c r="R49" s="8">
        <v>1.3252510931170001</v>
      </c>
      <c r="S49" s="8">
        <v>12.42675</v>
      </c>
      <c r="T49" s="8">
        <v>25.3537</v>
      </c>
      <c r="U49" s="8">
        <v>38.516550000000002</v>
      </c>
      <c r="V49" s="4">
        <v>0.5</v>
      </c>
      <c r="W49" s="8">
        <v>2</v>
      </c>
      <c r="X49" s="1">
        <v>3</v>
      </c>
      <c r="Y49" s="8">
        <v>5</v>
      </c>
      <c r="Z49" s="42"/>
      <c r="AA49" s="46"/>
      <c r="AB49" s="46"/>
      <c r="AC49" s="46"/>
      <c r="AD49" s="46"/>
      <c r="AE49" s="46"/>
      <c r="AF49" s="46"/>
      <c r="AG49" s="46"/>
      <c r="AH49" s="46"/>
      <c r="AI49" s="50"/>
    </row>
    <row r="50" spans="1:35" s="8" customFormat="1" x14ac:dyDescent="0.25">
      <c r="A50" s="8">
        <v>11.285414242463888</v>
      </c>
      <c r="B50" s="63">
        <v>18.781770000000002</v>
      </c>
      <c r="C50" s="28">
        <f t="shared" si="0"/>
        <v>-7.4963557575361133</v>
      </c>
      <c r="D50" s="57">
        <f t="shared" si="4"/>
        <v>56.195349643544837</v>
      </c>
      <c r="E50" s="55"/>
      <c r="F50" s="8">
        <v>8.0968739492062536</v>
      </c>
      <c r="G50" s="63">
        <v>8.0822540000000007</v>
      </c>
      <c r="H50" s="28">
        <f t="shared" si="2"/>
        <v>1.4619949206252869E-2</v>
      </c>
      <c r="I50" s="57">
        <f t="shared" si="5"/>
        <v>2.137429147934139E-4</v>
      </c>
      <c r="J50" s="55"/>
      <c r="K50" s="39"/>
      <c r="L50" s="8" t="s">
        <v>100</v>
      </c>
      <c r="M50" s="8">
        <v>3.0039934430209998</v>
      </c>
      <c r="N50" s="8">
        <v>4.200628852715</v>
      </c>
      <c r="O50" s="8">
        <v>5.2409949914979999</v>
      </c>
      <c r="P50" s="8">
        <v>3.2534544856849998</v>
      </c>
      <c r="Q50" s="8">
        <v>1.8004451990699999</v>
      </c>
      <c r="R50" s="8">
        <v>1.3252510931170001</v>
      </c>
      <c r="S50" s="8">
        <v>12.42675</v>
      </c>
      <c r="T50" s="8">
        <v>25.3537</v>
      </c>
      <c r="U50" s="8">
        <v>38.516550000000002</v>
      </c>
      <c r="V50" s="4">
        <v>0.49</v>
      </c>
      <c r="W50" s="8">
        <v>2</v>
      </c>
      <c r="X50" s="1">
        <v>3</v>
      </c>
      <c r="Y50" s="8">
        <v>5</v>
      </c>
      <c r="Z50" s="42"/>
      <c r="AA50" s="46"/>
      <c r="AB50" s="46"/>
      <c r="AC50" s="46"/>
      <c r="AD50" s="46"/>
      <c r="AE50" s="46"/>
      <c r="AF50" s="46"/>
      <c r="AG50" s="46"/>
      <c r="AH50" s="46"/>
      <c r="AI50" s="50"/>
    </row>
    <row r="51" spans="1:35" s="8" customFormat="1" x14ac:dyDescent="0.25">
      <c r="A51" s="8">
        <v>11.442944418753038</v>
      </c>
      <c r="B51" s="63">
        <v>18.781770000000002</v>
      </c>
      <c r="C51" s="28">
        <f t="shared" si="0"/>
        <v>-7.3388255812469634</v>
      </c>
      <c r="D51" s="57">
        <f t="shared" si="4"/>
        <v>53.85836091196483</v>
      </c>
      <c r="E51" s="55"/>
      <c r="F51" s="8">
        <v>8.2747907588234533</v>
      </c>
      <c r="G51" s="63">
        <v>8.0822540000000007</v>
      </c>
      <c r="H51" s="28">
        <f t="shared" si="2"/>
        <v>0.19253675882345256</v>
      </c>
      <c r="I51" s="57">
        <f t="shared" si="5"/>
        <v>3.707040349824034E-2</v>
      </c>
      <c r="J51" s="55"/>
      <c r="K51" s="39"/>
      <c r="L51" s="8" t="s">
        <v>112</v>
      </c>
      <c r="M51" s="8">
        <v>3.0039934430209998</v>
      </c>
      <c r="N51" s="8">
        <v>4.200628852715</v>
      </c>
      <c r="O51" s="8">
        <v>5.2409949914979999</v>
      </c>
      <c r="P51" s="8">
        <v>3.2534544856849998</v>
      </c>
      <c r="Q51" s="8">
        <v>1.8004451990699999</v>
      </c>
      <c r="R51" s="8">
        <v>1.3252510931170001</v>
      </c>
      <c r="S51" s="8">
        <v>12.42675</v>
      </c>
      <c r="T51" s="8">
        <v>25.3537</v>
      </c>
      <c r="U51" s="8">
        <v>38.516550000000002</v>
      </c>
      <c r="V51" s="4">
        <v>0.48</v>
      </c>
      <c r="W51" s="8">
        <v>2</v>
      </c>
      <c r="X51" s="1">
        <v>3</v>
      </c>
      <c r="Y51" s="8">
        <v>5</v>
      </c>
      <c r="Z51" s="42"/>
      <c r="AA51" s="46"/>
      <c r="AB51" s="46"/>
      <c r="AC51" s="46"/>
      <c r="AD51" s="46"/>
      <c r="AE51" s="46"/>
      <c r="AF51" s="46"/>
      <c r="AG51" s="46"/>
      <c r="AH51" s="46"/>
      <c r="AI51" s="50"/>
    </row>
    <row r="52" spans="1:35" s="8" customFormat="1" x14ac:dyDescent="0.25">
      <c r="A52" s="8">
        <v>14.95191089947725</v>
      </c>
      <c r="B52" s="63">
        <v>18.781770000000002</v>
      </c>
      <c r="C52" s="28">
        <f t="shared" si="0"/>
        <v>-3.8298591005227518</v>
      </c>
      <c r="D52" s="57">
        <f t="shared" si="4"/>
        <v>14.667820729856942</v>
      </c>
      <c r="E52" s="55"/>
      <c r="F52" s="8">
        <v>8.346193465116551</v>
      </c>
      <c r="G52" s="63">
        <v>8.0822540000000007</v>
      </c>
      <c r="H52" s="28">
        <f t="shared" si="2"/>
        <v>0.26393946511655031</v>
      </c>
      <c r="I52" s="57">
        <f t="shared" si="5"/>
        <v>6.966404124601068E-2</v>
      </c>
      <c r="J52" s="55"/>
      <c r="K52" s="39"/>
      <c r="L52" s="8" t="s">
        <v>124</v>
      </c>
      <c r="M52" s="8">
        <v>3.0039934430209998</v>
      </c>
      <c r="N52" s="8">
        <v>4.200628852715</v>
      </c>
      <c r="O52" s="8">
        <v>5.2409949914979999</v>
      </c>
      <c r="P52" s="8">
        <v>3.2534544856849998</v>
      </c>
      <c r="Q52" s="8">
        <v>1.8004451990699999</v>
      </c>
      <c r="R52" s="8">
        <v>1.3252510931170001</v>
      </c>
      <c r="S52" s="8">
        <v>12.42675</v>
      </c>
      <c r="T52" s="8">
        <v>25.3537</v>
      </c>
      <c r="U52" s="8">
        <v>38.516550000000002</v>
      </c>
      <c r="V52" s="4">
        <v>0.47</v>
      </c>
      <c r="W52" s="8">
        <v>2</v>
      </c>
      <c r="X52" s="1">
        <v>3</v>
      </c>
      <c r="Y52" s="8">
        <v>5</v>
      </c>
      <c r="Z52" s="42"/>
      <c r="AA52" s="46"/>
      <c r="AB52" s="46"/>
      <c r="AC52" s="46"/>
      <c r="AD52" s="46"/>
      <c r="AE52" s="46"/>
      <c r="AF52" s="46"/>
      <c r="AG52" s="46"/>
      <c r="AH52" s="46"/>
      <c r="AI52" s="50"/>
    </row>
    <row r="53" spans="1:35" s="8" customFormat="1" x14ac:dyDescent="0.25">
      <c r="A53" s="8">
        <v>17.306579718228189</v>
      </c>
      <c r="B53" s="63">
        <v>18.781770000000002</v>
      </c>
      <c r="C53" s="28">
        <f t="shared" si="0"/>
        <v>-1.4751902817718126</v>
      </c>
      <c r="D53" s="57">
        <f t="shared" si="4"/>
        <v>2.1761863674339996</v>
      </c>
      <c r="E53" s="55"/>
      <c r="F53" s="8">
        <v>8.5085111835490661</v>
      </c>
      <c r="G53" s="63">
        <v>8.0822540000000007</v>
      </c>
      <c r="H53" s="28">
        <f t="shared" si="2"/>
        <v>0.42625718354906539</v>
      </c>
      <c r="I53" s="57">
        <f t="shared" si="5"/>
        <v>0.18169518652718161</v>
      </c>
      <c r="J53" s="55"/>
      <c r="K53" s="39"/>
      <c r="L53" s="8" t="s">
        <v>135</v>
      </c>
      <c r="M53" s="8">
        <v>3.0039934430209998</v>
      </c>
      <c r="N53" s="8">
        <v>4.200628852715</v>
      </c>
      <c r="O53" s="8">
        <v>5.2409949914979999</v>
      </c>
      <c r="P53" s="8">
        <v>3.2534544856849998</v>
      </c>
      <c r="Q53" s="8">
        <v>1.8004451990699999</v>
      </c>
      <c r="R53" s="8">
        <v>1.3252510931170001</v>
      </c>
      <c r="S53" s="8">
        <v>12.42675</v>
      </c>
      <c r="T53" s="8">
        <v>25.3537</v>
      </c>
      <c r="U53" s="8">
        <v>38.516550000000002</v>
      </c>
      <c r="V53" s="4">
        <v>0.46</v>
      </c>
      <c r="W53" s="8">
        <v>2</v>
      </c>
      <c r="X53" s="1">
        <v>3</v>
      </c>
      <c r="Y53" s="8">
        <v>5</v>
      </c>
      <c r="Z53" s="42"/>
      <c r="AA53" s="46"/>
      <c r="AB53" s="46"/>
      <c r="AC53" s="46"/>
      <c r="AD53" s="46"/>
      <c r="AE53" s="46"/>
      <c r="AF53" s="46"/>
      <c r="AG53" s="46"/>
      <c r="AH53" s="46"/>
      <c r="AI53" s="50"/>
    </row>
    <row r="54" spans="1:35" s="8" customFormat="1" x14ac:dyDescent="0.25">
      <c r="A54" s="8">
        <v>17.730977320667492</v>
      </c>
      <c r="B54" s="63">
        <v>18.781770000000002</v>
      </c>
      <c r="C54" s="28">
        <f t="shared" si="0"/>
        <v>-1.0507926793325097</v>
      </c>
      <c r="D54" s="57">
        <f t="shared" si="4"/>
        <v>1.1041652549387946</v>
      </c>
      <c r="E54" s="55"/>
      <c r="F54" s="8">
        <v>8.5750073300501626</v>
      </c>
      <c r="G54" s="63">
        <v>8.0822540000000007</v>
      </c>
      <c r="H54" s="28">
        <f t="shared" si="2"/>
        <v>0.49275333005016186</v>
      </c>
      <c r="I54" s="57">
        <f t="shared" si="5"/>
        <v>0.24280584427552376</v>
      </c>
      <c r="J54" s="55"/>
      <c r="K54" s="39"/>
      <c r="L54" s="8" t="s">
        <v>26</v>
      </c>
      <c r="M54" s="8">
        <v>3.0039934430209998</v>
      </c>
      <c r="N54" s="8">
        <v>4.200628852715</v>
      </c>
      <c r="O54" s="8">
        <v>5.2409949914979999</v>
      </c>
      <c r="P54" s="8">
        <v>3.2534544856849998</v>
      </c>
      <c r="Q54" s="8">
        <v>1.8004451990699999</v>
      </c>
      <c r="R54" s="8">
        <v>1.3252510931170001</v>
      </c>
      <c r="S54" s="8">
        <v>12.42675</v>
      </c>
      <c r="T54" s="8">
        <v>25.3537</v>
      </c>
      <c r="U54" s="8">
        <v>38.516550000000002</v>
      </c>
      <c r="V54" s="4">
        <v>0.45</v>
      </c>
      <c r="W54" s="8">
        <v>2</v>
      </c>
      <c r="X54" s="1">
        <v>3</v>
      </c>
      <c r="Y54" s="8">
        <v>5</v>
      </c>
      <c r="Z54" s="42"/>
      <c r="AA54" s="46"/>
      <c r="AB54" s="46"/>
      <c r="AC54" s="46"/>
      <c r="AD54" s="46"/>
      <c r="AE54" s="46"/>
      <c r="AF54" s="46"/>
      <c r="AG54" s="46"/>
      <c r="AH54" s="46"/>
      <c r="AI54" s="50"/>
    </row>
    <row r="55" spans="1:35" s="10" customFormat="1" x14ac:dyDescent="0.25">
      <c r="A55" s="10">
        <v>18.807254444774248</v>
      </c>
      <c r="B55" s="63">
        <v>18.781770000000002</v>
      </c>
      <c r="C55" s="28">
        <f t="shared" si="0"/>
        <v>2.5484444774246384E-2</v>
      </c>
      <c r="D55" s="57">
        <f t="shared" si="4"/>
        <v>6.4945692545161386E-4</v>
      </c>
      <c r="E55" s="55"/>
      <c r="F55" s="10">
        <v>7.3201633342436798</v>
      </c>
      <c r="G55" s="63">
        <v>8.0822540000000007</v>
      </c>
      <c r="H55" s="28">
        <f t="shared" si="2"/>
        <v>-0.7620906657563209</v>
      </c>
      <c r="I55" s="57">
        <f t="shared" si="5"/>
        <v>0.58078218283291239</v>
      </c>
      <c r="J55" s="55"/>
      <c r="K55" s="39">
        <v>6</v>
      </c>
      <c r="L55" s="10" t="s">
        <v>15</v>
      </c>
      <c r="M55" s="10">
        <v>3.0436207342860002</v>
      </c>
      <c r="N55" s="10">
        <v>4.1811551507839999</v>
      </c>
      <c r="O55" s="10">
        <v>5.2824579056549998</v>
      </c>
      <c r="P55" s="10">
        <v>3.400446190387</v>
      </c>
      <c r="Q55" s="10">
        <v>1.792476590545</v>
      </c>
      <c r="R55" s="10">
        <v>1.4034089075539999</v>
      </c>
      <c r="S55" s="10">
        <v>12.200200000000001</v>
      </c>
      <c r="T55" s="10">
        <v>25.196650000000002</v>
      </c>
      <c r="U55" s="10">
        <v>38.194600000000001</v>
      </c>
      <c r="V55" s="4">
        <v>0.55000000000000004</v>
      </c>
      <c r="W55" s="8">
        <v>2</v>
      </c>
      <c r="X55" s="1">
        <v>3</v>
      </c>
      <c r="Y55" s="8">
        <v>5</v>
      </c>
      <c r="Z55" s="42">
        <v>6</v>
      </c>
      <c r="AA55" s="46"/>
      <c r="AB55" s="46"/>
      <c r="AC55" s="46"/>
      <c r="AD55" s="46"/>
      <c r="AE55" s="46"/>
      <c r="AF55" s="46"/>
      <c r="AG55" s="46"/>
      <c r="AH55" s="46"/>
      <c r="AI55" s="50"/>
    </row>
    <row r="56" spans="1:35" s="10" customFormat="1" x14ac:dyDescent="0.25">
      <c r="A56" s="22">
        <v>16.100989905302601</v>
      </c>
      <c r="B56" s="63">
        <v>18.781770000000002</v>
      </c>
      <c r="C56" s="28">
        <f t="shared" si="0"/>
        <v>-2.6807800946974005</v>
      </c>
      <c r="D56" s="57">
        <f t="shared" si="4"/>
        <v>7.186581916125804</v>
      </c>
      <c r="E56" s="56"/>
      <c r="F56" s="10">
        <v>7.4812892886916398</v>
      </c>
      <c r="G56" s="63">
        <v>8.0822540000000007</v>
      </c>
      <c r="H56" s="28">
        <f t="shared" si="2"/>
        <v>-0.60096471130836093</v>
      </c>
      <c r="I56" s="57">
        <f t="shared" si="5"/>
        <v>0.36115858423794162</v>
      </c>
      <c r="J56" s="56"/>
      <c r="K56" s="39"/>
      <c r="L56" s="10" t="s">
        <v>38</v>
      </c>
      <c r="M56" s="10">
        <v>3.0436207342860002</v>
      </c>
      <c r="N56" s="10">
        <v>4.1811551507839999</v>
      </c>
      <c r="O56" s="10">
        <v>5.2824579056549998</v>
      </c>
      <c r="P56" s="10">
        <v>3.400446190387</v>
      </c>
      <c r="Q56" s="10">
        <v>1.792476590545</v>
      </c>
      <c r="R56" s="10">
        <v>1.4034089075539999</v>
      </c>
      <c r="S56" s="10">
        <v>12.200200000000001</v>
      </c>
      <c r="T56" s="10">
        <v>25.196650000000002</v>
      </c>
      <c r="U56" s="10">
        <v>38.194600000000001</v>
      </c>
      <c r="V56" s="4">
        <v>0.54</v>
      </c>
      <c r="W56" s="8">
        <v>2</v>
      </c>
      <c r="X56" s="1">
        <v>3</v>
      </c>
      <c r="Y56" s="8">
        <v>5</v>
      </c>
      <c r="Z56" s="42"/>
      <c r="AA56" s="46"/>
      <c r="AB56" s="46"/>
      <c r="AC56" s="46"/>
      <c r="AD56" s="46"/>
      <c r="AE56" s="46"/>
      <c r="AF56" s="46"/>
      <c r="AG56" s="46"/>
      <c r="AH56" s="46"/>
      <c r="AI56" s="50"/>
    </row>
    <row r="57" spans="1:35" s="10" customFormat="1" x14ac:dyDescent="0.25">
      <c r="A57" s="10">
        <v>21.154518769198578</v>
      </c>
      <c r="B57" s="63">
        <v>18.781770000000002</v>
      </c>
      <c r="C57" s="28">
        <f t="shared" si="0"/>
        <v>2.3727487691985765</v>
      </c>
      <c r="D57" s="57">
        <f t="shared" si="4"/>
        <v>5.6299367217333591</v>
      </c>
      <c r="E57" s="55"/>
      <c r="F57" s="10">
        <v>7.5877659404526874</v>
      </c>
      <c r="G57" s="63">
        <v>8.0822540000000007</v>
      </c>
      <c r="H57" s="28">
        <f t="shared" si="2"/>
        <v>-0.49448805954731334</v>
      </c>
      <c r="I57" s="57">
        <f t="shared" si="5"/>
        <v>0.24451844103486731</v>
      </c>
      <c r="J57" s="55"/>
      <c r="K57" s="39"/>
      <c r="L57" s="10" t="s">
        <v>50</v>
      </c>
      <c r="M57" s="10">
        <v>3.0436207342860002</v>
      </c>
      <c r="N57" s="10">
        <v>4.1811551507839999</v>
      </c>
      <c r="O57" s="10">
        <v>5.2824579056549998</v>
      </c>
      <c r="P57" s="10">
        <v>3.400446190387</v>
      </c>
      <c r="Q57" s="10">
        <v>1.792476590545</v>
      </c>
      <c r="R57" s="10">
        <v>1.4034089075539999</v>
      </c>
      <c r="S57" s="10">
        <v>12.200200000000001</v>
      </c>
      <c r="T57" s="10">
        <v>25.196650000000002</v>
      </c>
      <c r="U57" s="10">
        <v>38.194600000000001</v>
      </c>
      <c r="V57" s="4">
        <v>0.53</v>
      </c>
      <c r="W57" s="8">
        <v>2</v>
      </c>
      <c r="X57" s="1">
        <v>3</v>
      </c>
      <c r="Y57" s="8">
        <v>5</v>
      </c>
      <c r="Z57" s="42"/>
      <c r="AA57" s="46"/>
      <c r="AB57" s="46"/>
      <c r="AC57" s="46"/>
      <c r="AD57" s="46"/>
      <c r="AE57" s="46"/>
      <c r="AF57" s="46"/>
      <c r="AG57" s="46"/>
      <c r="AH57" s="46"/>
      <c r="AI57" s="50"/>
    </row>
    <row r="58" spans="1:35" s="10" customFormat="1" x14ac:dyDescent="0.25">
      <c r="A58" s="10">
        <v>8.7427097226250297</v>
      </c>
      <c r="B58" s="63">
        <v>18.781770000000002</v>
      </c>
      <c r="C58" s="28">
        <f t="shared" si="0"/>
        <v>-10.039060277374972</v>
      </c>
      <c r="D58" s="57">
        <f t="shared" si="4"/>
        <v>100.78273125276804</v>
      </c>
      <c r="E58" s="55"/>
      <c r="F58" s="10">
        <v>7.7647728686824378</v>
      </c>
      <c r="G58" s="63">
        <v>8.0822540000000007</v>
      </c>
      <c r="H58" s="28">
        <f t="shared" si="2"/>
        <v>-0.31748113131756295</v>
      </c>
      <c r="I58" s="57">
        <f t="shared" si="5"/>
        <v>0.10079426874267965</v>
      </c>
      <c r="J58" s="55"/>
      <c r="K58" s="39"/>
      <c r="L58" s="10" t="s">
        <v>62</v>
      </c>
      <c r="M58" s="10">
        <v>3.0436207342860002</v>
      </c>
      <c r="N58" s="10">
        <v>4.1811551507839999</v>
      </c>
      <c r="O58" s="10">
        <v>5.2824579056549998</v>
      </c>
      <c r="P58" s="10">
        <v>3.400446190387</v>
      </c>
      <c r="Q58" s="10">
        <v>1.792476590545</v>
      </c>
      <c r="R58" s="10">
        <v>1.4034089075539999</v>
      </c>
      <c r="S58" s="10">
        <v>12.200200000000001</v>
      </c>
      <c r="T58" s="10">
        <v>25.196650000000002</v>
      </c>
      <c r="U58" s="10">
        <v>38.194600000000001</v>
      </c>
      <c r="V58" s="4">
        <v>0.52</v>
      </c>
      <c r="W58" s="8">
        <v>2</v>
      </c>
      <c r="X58" s="1">
        <v>3</v>
      </c>
      <c r="Y58" s="8">
        <v>5</v>
      </c>
      <c r="Z58" s="42"/>
      <c r="AA58" s="46"/>
      <c r="AB58" s="46"/>
      <c r="AC58" s="46"/>
      <c r="AD58" s="46"/>
      <c r="AE58" s="46"/>
      <c r="AF58" s="46"/>
      <c r="AG58" s="46"/>
      <c r="AH58" s="46"/>
      <c r="AI58" s="50"/>
    </row>
    <row r="59" spans="1:35" s="10" customFormat="1" x14ac:dyDescent="0.25">
      <c r="A59" s="10">
        <v>10.396168584904816</v>
      </c>
      <c r="B59" s="63">
        <v>18.781770000000002</v>
      </c>
      <c r="C59" s="28">
        <f t="shared" si="0"/>
        <v>-8.3856014150951861</v>
      </c>
      <c r="D59" s="57">
        <f t="shared" si="4"/>
        <v>70.318311092846386</v>
      </c>
      <c r="E59" s="55"/>
      <c r="F59" s="10">
        <v>7.8331434280287437</v>
      </c>
      <c r="G59" s="63">
        <v>8.0822540000000007</v>
      </c>
      <c r="H59" s="28">
        <f t="shared" si="2"/>
        <v>-0.24911057197125697</v>
      </c>
      <c r="I59" s="57">
        <f t="shared" si="5"/>
        <v>6.2056077067846799E-2</v>
      </c>
      <c r="J59" s="55"/>
      <c r="K59" s="39"/>
      <c r="L59" s="10" t="s">
        <v>75</v>
      </c>
      <c r="M59" s="10">
        <v>3.0436207342860002</v>
      </c>
      <c r="N59" s="10">
        <v>4.1811551507839999</v>
      </c>
      <c r="O59" s="10">
        <v>5.2824579056549998</v>
      </c>
      <c r="P59" s="10">
        <v>3.400446190387</v>
      </c>
      <c r="Q59" s="10">
        <v>1.792476590545</v>
      </c>
      <c r="R59" s="10">
        <v>1.4034089075539999</v>
      </c>
      <c r="S59" s="10">
        <v>12.200200000000001</v>
      </c>
      <c r="T59" s="10">
        <v>25.196650000000002</v>
      </c>
      <c r="U59" s="10">
        <v>38.194600000000001</v>
      </c>
      <c r="V59" s="4">
        <v>0.51</v>
      </c>
      <c r="W59" s="8">
        <v>2</v>
      </c>
      <c r="X59" s="1">
        <v>3</v>
      </c>
      <c r="Y59" s="8">
        <v>5</v>
      </c>
      <c r="Z59" s="42"/>
      <c r="AA59" s="46"/>
      <c r="AB59" s="46"/>
      <c r="AC59" s="46"/>
      <c r="AD59" s="46"/>
      <c r="AE59" s="46"/>
      <c r="AF59" s="46"/>
      <c r="AG59" s="46"/>
      <c r="AH59" s="46"/>
      <c r="AI59" s="50"/>
    </row>
    <row r="60" spans="1:35" s="10" customFormat="1" x14ac:dyDescent="0.25">
      <c r="A60" s="10">
        <v>15.081599592088979</v>
      </c>
      <c r="B60" s="63">
        <v>18.781770000000002</v>
      </c>
      <c r="C60" s="28">
        <f t="shared" si="0"/>
        <v>-3.7001704079110223</v>
      </c>
      <c r="D60" s="57">
        <f t="shared" si="4"/>
        <v>13.69126104758042</v>
      </c>
      <c r="E60" s="55"/>
      <c r="F60" s="10">
        <v>8.0157680604489627</v>
      </c>
      <c r="G60" s="63">
        <v>8.0822540000000007</v>
      </c>
      <c r="H60" s="28">
        <f t="shared" si="2"/>
        <v>-6.6485939551037987E-2</v>
      </c>
      <c r="I60" s="57">
        <f t="shared" si="5"/>
        <v>4.4203801579842774E-3</v>
      </c>
      <c r="J60" s="55"/>
      <c r="K60" s="39"/>
      <c r="L60" s="10" t="s">
        <v>87</v>
      </c>
      <c r="M60" s="10">
        <v>3.0436207342860002</v>
      </c>
      <c r="N60" s="10">
        <v>4.1811551507839999</v>
      </c>
      <c r="O60" s="10">
        <v>5.2824579056549998</v>
      </c>
      <c r="P60" s="10">
        <v>3.400446190387</v>
      </c>
      <c r="Q60" s="10">
        <v>1.792476590545</v>
      </c>
      <c r="R60" s="10">
        <v>1.4034089075539999</v>
      </c>
      <c r="S60" s="10">
        <v>12.200200000000001</v>
      </c>
      <c r="T60" s="10">
        <v>25.196650000000002</v>
      </c>
      <c r="U60" s="10">
        <v>38.194600000000001</v>
      </c>
      <c r="V60" s="4">
        <v>0.5</v>
      </c>
      <c r="W60" s="21">
        <v>2</v>
      </c>
      <c r="X60" s="21">
        <v>3</v>
      </c>
      <c r="Y60" s="21">
        <v>5</v>
      </c>
      <c r="Z60" s="42"/>
      <c r="AA60" s="46"/>
      <c r="AB60" s="46"/>
      <c r="AC60" s="46"/>
      <c r="AD60" s="46"/>
      <c r="AE60" s="46"/>
      <c r="AF60" s="46"/>
      <c r="AG60" s="46"/>
      <c r="AH60" s="46"/>
      <c r="AI60" s="50"/>
    </row>
    <row r="61" spans="1:35" s="10" customFormat="1" x14ac:dyDescent="0.25">
      <c r="A61" s="10">
        <v>10.906347457675942</v>
      </c>
      <c r="B61" s="63">
        <v>18.781770000000002</v>
      </c>
      <c r="C61" s="28">
        <f t="shared" si="0"/>
        <v>-7.8754225423240598</v>
      </c>
      <c r="D61" s="57">
        <f t="shared" si="4"/>
        <v>62.022280220145959</v>
      </c>
      <c r="E61" s="55"/>
      <c r="F61" s="10">
        <v>8.1007315732381393</v>
      </c>
      <c r="G61" s="63">
        <v>8.0822540000000007</v>
      </c>
      <c r="H61" s="28">
        <f t="shared" si="2"/>
        <v>1.8477573238138589E-2</v>
      </c>
      <c r="I61" s="57">
        <f t="shared" si="5"/>
        <v>3.4142071277077539E-4</v>
      </c>
      <c r="J61" s="55"/>
      <c r="K61" s="39"/>
      <c r="L61" s="10" t="s">
        <v>99</v>
      </c>
      <c r="M61" s="10">
        <v>3.0436207342860002</v>
      </c>
      <c r="N61" s="10">
        <v>4.1811551507839999</v>
      </c>
      <c r="O61" s="10">
        <v>5.2824579056549998</v>
      </c>
      <c r="P61" s="10">
        <v>3.400446190387</v>
      </c>
      <c r="Q61" s="10">
        <v>1.792476590545</v>
      </c>
      <c r="R61" s="10">
        <v>1.4034089075539999</v>
      </c>
      <c r="S61" s="10">
        <v>12.200200000000001</v>
      </c>
      <c r="T61" s="10">
        <v>25.196650000000002</v>
      </c>
      <c r="U61" s="10">
        <v>38.194600000000001</v>
      </c>
      <c r="V61" s="4">
        <v>0.5</v>
      </c>
      <c r="W61" s="8">
        <v>2</v>
      </c>
      <c r="X61" s="1">
        <v>3</v>
      </c>
      <c r="Y61" s="8">
        <v>5</v>
      </c>
      <c r="Z61" s="42"/>
      <c r="AA61" s="46"/>
      <c r="AB61" s="46"/>
      <c r="AC61" s="46"/>
      <c r="AD61" s="46"/>
      <c r="AE61" s="46"/>
      <c r="AF61" s="46"/>
      <c r="AG61" s="46"/>
      <c r="AH61" s="46"/>
      <c r="AI61" s="50"/>
    </row>
    <row r="62" spans="1:35" s="10" customFormat="1" x14ac:dyDescent="0.25">
      <c r="A62" s="10">
        <v>11.932295816087485</v>
      </c>
      <c r="B62" s="63">
        <v>18.781770000000002</v>
      </c>
      <c r="C62" s="28">
        <f t="shared" si="0"/>
        <v>-6.8494741839125162</v>
      </c>
      <c r="D62" s="57">
        <f t="shared" si="4"/>
        <v>46.915296596084026</v>
      </c>
      <c r="E62" s="55"/>
      <c r="F62" s="10">
        <v>8.278439005393551</v>
      </c>
      <c r="G62" s="63">
        <v>8.0822540000000007</v>
      </c>
      <c r="H62" s="28">
        <f t="shared" si="2"/>
        <v>0.19618500539355033</v>
      </c>
      <c r="I62" s="57">
        <f t="shared" si="5"/>
        <v>3.8488556341267369E-2</v>
      </c>
      <c r="J62" s="55"/>
      <c r="K62" s="39"/>
      <c r="L62" s="10" t="s">
        <v>111</v>
      </c>
      <c r="M62" s="10">
        <v>3.0436207342860002</v>
      </c>
      <c r="N62" s="10">
        <v>4.1811551507839999</v>
      </c>
      <c r="O62" s="10">
        <v>5.2824579056549998</v>
      </c>
      <c r="P62" s="10">
        <v>3.400446190387</v>
      </c>
      <c r="Q62" s="10">
        <v>1.792476590545</v>
      </c>
      <c r="R62" s="10">
        <v>1.4034089075539999</v>
      </c>
      <c r="S62" s="10">
        <v>12.200200000000001</v>
      </c>
      <c r="T62" s="10">
        <v>25.196650000000002</v>
      </c>
      <c r="U62" s="10">
        <v>38.194600000000001</v>
      </c>
      <c r="V62" s="4">
        <v>0.48</v>
      </c>
      <c r="W62" s="8">
        <v>2</v>
      </c>
      <c r="X62" s="1">
        <v>3</v>
      </c>
      <c r="Y62" s="8">
        <v>5</v>
      </c>
      <c r="Z62" s="42"/>
      <c r="AA62" s="46"/>
      <c r="AB62" s="46"/>
      <c r="AC62" s="46"/>
      <c r="AD62" s="46"/>
      <c r="AE62" s="46"/>
      <c r="AF62" s="46"/>
      <c r="AG62" s="46"/>
      <c r="AH62" s="46"/>
      <c r="AI62" s="50"/>
    </row>
    <row r="63" spans="1:35" s="10" customFormat="1" x14ac:dyDescent="0.25">
      <c r="A63" s="10">
        <v>15.114614685890135</v>
      </c>
      <c r="B63" s="63">
        <v>18.781770000000002</v>
      </c>
      <c r="C63" s="28">
        <f t="shared" si="0"/>
        <v>-3.6671553141098663</v>
      </c>
      <c r="D63" s="57">
        <f t="shared" si="4"/>
        <v>13.448028097804231</v>
      </c>
      <c r="E63" s="55"/>
      <c r="F63" s="10">
        <v>8.3400557537186213</v>
      </c>
      <c r="G63" s="63">
        <v>8.0822540000000007</v>
      </c>
      <c r="H63" s="28">
        <f t="shared" si="2"/>
        <v>0.25780175371862057</v>
      </c>
      <c r="I63" s="57">
        <f t="shared" si="5"/>
        <v>6.6461744220396302E-2</v>
      </c>
      <c r="J63" s="55"/>
      <c r="K63" s="39"/>
      <c r="L63" s="10" t="s">
        <v>123</v>
      </c>
      <c r="M63" s="10">
        <v>3.0436207342860002</v>
      </c>
      <c r="N63" s="10">
        <v>4.1811551507839999</v>
      </c>
      <c r="O63" s="10">
        <v>5.2824579056549998</v>
      </c>
      <c r="P63" s="10">
        <v>3.400446190387</v>
      </c>
      <c r="Q63" s="10">
        <v>1.792476590545</v>
      </c>
      <c r="R63" s="10">
        <v>1.4034089075539999</v>
      </c>
      <c r="S63" s="10">
        <v>12.200200000000001</v>
      </c>
      <c r="T63" s="10">
        <v>25.196650000000002</v>
      </c>
      <c r="U63" s="10">
        <v>38.194600000000001</v>
      </c>
      <c r="V63" s="4">
        <v>0.47</v>
      </c>
      <c r="W63" s="8">
        <v>2</v>
      </c>
      <c r="X63" s="1">
        <v>3</v>
      </c>
      <c r="Y63" s="8">
        <v>5</v>
      </c>
      <c r="Z63" s="42"/>
      <c r="AA63" s="46"/>
      <c r="AB63" s="46"/>
      <c r="AC63" s="46"/>
      <c r="AD63" s="46"/>
      <c r="AE63" s="46"/>
      <c r="AF63" s="46"/>
      <c r="AG63" s="46"/>
      <c r="AH63" s="46"/>
      <c r="AI63" s="50"/>
    </row>
    <row r="64" spans="1:35" s="10" customFormat="1" x14ac:dyDescent="0.25">
      <c r="A64" s="10">
        <v>17.570272314124058</v>
      </c>
      <c r="B64" s="63">
        <v>18.781770000000002</v>
      </c>
      <c r="C64" s="28">
        <f t="shared" si="0"/>
        <v>-1.2114976858759441</v>
      </c>
      <c r="D64" s="57">
        <f t="shared" si="4"/>
        <v>1.4677266428827678</v>
      </c>
      <c r="E64" s="55"/>
      <c r="F64" s="10">
        <v>8.505284398262738</v>
      </c>
      <c r="G64" s="63">
        <v>8.0822540000000007</v>
      </c>
      <c r="H64" s="28">
        <f t="shared" si="2"/>
        <v>0.42303039826273725</v>
      </c>
      <c r="I64" s="57">
        <f t="shared" si="5"/>
        <v>0.17895471785433009</v>
      </c>
      <c r="J64" s="55"/>
      <c r="K64" s="39"/>
      <c r="L64" s="10" t="s">
        <v>134</v>
      </c>
      <c r="M64" s="10">
        <v>3.0436207342860002</v>
      </c>
      <c r="N64" s="10">
        <v>4.1811551507839999</v>
      </c>
      <c r="O64" s="10">
        <v>5.2824579056549998</v>
      </c>
      <c r="P64" s="10">
        <v>3.400446190387</v>
      </c>
      <c r="Q64" s="10">
        <v>1.792476590545</v>
      </c>
      <c r="R64" s="10">
        <v>1.4034089075539999</v>
      </c>
      <c r="S64" s="10">
        <v>12.200200000000001</v>
      </c>
      <c r="T64" s="10">
        <v>25.196650000000002</v>
      </c>
      <c r="U64" s="10">
        <v>38.194600000000001</v>
      </c>
      <c r="V64" s="4">
        <v>0.46</v>
      </c>
      <c r="W64" s="8">
        <v>2</v>
      </c>
      <c r="X64" s="1">
        <v>3</v>
      </c>
      <c r="Y64" s="8">
        <v>5</v>
      </c>
      <c r="Z64" s="42"/>
      <c r="AA64" s="46"/>
      <c r="AB64" s="46"/>
      <c r="AC64" s="46"/>
      <c r="AD64" s="46"/>
      <c r="AE64" s="46"/>
      <c r="AF64" s="46"/>
      <c r="AG64" s="46"/>
      <c r="AH64" s="46"/>
      <c r="AI64" s="50"/>
    </row>
    <row r="65" spans="1:35" s="10" customFormat="1" x14ac:dyDescent="0.25">
      <c r="A65" s="10">
        <v>17.415600505317222</v>
      </c>
      <c r="B65" s="63">
        <v>18.781770000000002</v>
      </c>
      <c r="C65" s="28">
        <f t="shared" ref="C65:C128" si="6">(A65-B65)</f>
        <v>-1.3661694946827794</v>
      </c>
      <c r="D65" s="57">
        <f t="shared" ref="D65:D96" si="7">C65^2</f>
        <v>1.8664190882018008</v>
      </c>
      <c r="E65" s="55"/>
      <c r="F65" s="10">
        <v>8.5704854425245856</v>
      </c>
      <c r="G65" s="63">
        <v>8.0822540000000007</v>
      </c>
      <c r="H65" s="28">
        <f t="shared" ref="H65:H128" si="8">(F65-G65)</f>
        <v>0.48823144252458484</v>
      </c>
      <c r="I65" s="57">
        <f t="shared" ref="I65:I96" si="9">H65^2</f>
        <v>0.238369941469637</v>
      </c>
      <c r="J65" s="55"/>
      <c r="K65" s="39"/>
      <c r="L65" s="10" t="s">
        <v>27</v>
      </c>
      <c r="M65" s="10">
        <v>3.0436207342860002</v>
      </c>
      <c r="N65" s="10">
        <v>4.1811551507839999</v>
      </c>
      <c r="O65" s="10">
        <v>5.2824579056549998</v>
      </c>
      <c r="P65" s="10">
        <v>3.400446190387</v>
      </c>
      <c r="Q65" s="10">
        <v>1.792476590545</v>
      </c>
      <c r="R65" s="10">
        <v>1.4034089075539999</v>
      </c>
      <c r="S65" s="10">
        <v>12.200200000000001</v>
      </c>
      <c r="T65" s="10">
        <v>25.196650000000002</v>
      </c>
      <c r="U65" s="10">
        <v>38.194600000000001</v>
      </c>
      <c r="V65" s="4">
        <v>0.45</v>
      </c>
      <c r="W65" s="8">
        <v>2</v>
      </c>
      <c r="X65" s="1">
        <v>3</v>
      </c>
      <c r="Y65" s="8">
        <v>5</v>
      </c>
      <c r="Z65" s="42"/>
      <c r="AA65" s="46"/>
      <c r="AB65" s="46"/>
      <c r="AC65" s="46"/>
      <c r="AD65" s="46"/>
      <c r="AE65" s="46"/>
      <c r="AF65" s="46"/>
      <c r="AG65" s="46"/>
      <c r="AH65" s="46"/>
      <c r="AI65" s="50"/>
    </row>
    <row r="66" spans="1:35" s="12" customFormat="1" x14ac:dyDescent="0.25">
      <c r="A66" s="12">
        <v>18.777292332712612</v>
      </c>
      <c r="B66" s="63">
        <v>18.781770000000002</v>
      </c>
      <c r="C66" s="28">
        <f t="shared" si="6"/>
        <v>-4.4776672873894086E-3</v>
      </c>
      <c r="D66" s="57">
        <f t="shared" si="7"/>
        <v>2.0049504336557225E-5</v>
      </c>
      <c r="E66" s="55"/>
      <c r="F66" s="12">
        <v>7.3186485940947872</v>
      </c>
      <c r="G66" s="63">
        <v>8.0822540000000007</v>
      </c>
      <c r="H66" s="28">
        <f t="shared" si="8"/>
        <v>-0.76360540590521353</v>
      </c>
      <c r="I66" s="57">
        <f t="shared" si="9"/>
        <v>0.58309321592766594</v>
      </c>
      <c r="J66" s="55"/>
      <c r="K66" s="39">
        <v>7</v>
      </c>
      <c r="L66" s="12" t="s">
        <v>16</v>
      </c>
      <c r="M66" s="12">
        <v>3.0455008964900001</v>
      </c>
      <c r="N66" s="12">
        <v>4.155738608888</v>
      </c>
      <c r="O66" s="12">
        <v>5.291409414726</v>
      </c>
      <c r="P66" s="12">
        <v>3.4011729850550001</v>
      </c>
      <c r="Q66" s="12">
        <v>1.7542932889489999</v>
      </c>
      <c r="R66" s="12">
        <v>1.4416150183080001</v>
      </c>
      <c r="S66" s="12">
        <v>12.2006</v>
      </c>
      <c r="T66" s="12">
        <v>25.178349999999998</v>
      </c>
      <c r="U66" s="12">
        <v>38.276299999999999</v>
      </c>
      <c r="V66" s="4">
        <v>0.55000000000000004</v>
      </c>
      <c r="W66" s="8">
        <v>2</v>
      </c>
      <c r="X66" s="1">
        <v>3</v>
      </c>
      <c r="Y66" s="8">
        <v>5</v>
      </c>
      <c r="Z66" s="42">
        <v>7</v>
      </c>
      <c r="AA66" s="46"/>
      <c r="AB66" s="46"/>
      <c r="AC66" s="46"/>
      <c r="AD66" s="46"/>
      <c r="AE66" s="46"/>
      <c r="AF66" s="46"/>
      <c r="AG66" s="46"/>
      <c r="AH66" s="46"/>
      <c r="AI66" s="50"/>
    </row>
    <row r="67" spans="1:35" s="12" customFormat="1" x14ac:dyDescent="0.25">
      <c r="A67" s="12">
        <v>15.7916263979933</v>
      </c>
      <c r="B67" s="63">
        <v>18.781770000000002</v>
      </c>
      <c r="C67" s="28">
        <f t="shared" si="6"/>
        <v>-2.990143602006702</v>
      </c>
      <c r="D67" s="57">
        <f t="shared" si="7"/>
        <v>8.9409587606216139</v>
      </c>
      <c r="E67" s="55"/>
      <c r="F67" s="12">
        <v>7.4813896001311759</v>
      </c>
      <c r="G67" s="63">
        <v>8.0822540000000007</v>
      </c>
      <c r="H67" s="28">
        <f t="shared" si="8"/>
        <v>-0.60086439986882478</v>
      </c>
      <c r="I67" s="57">
        <f t="shared" si="9"/>
        <v>0.36103802702972299</v>
      </c>
      <c r="J67" s="55"/>
      <c r="K67" s="39"/>
      <c r="L67" s="12" t="s">
        <v>39</v>
      </c>
      <c r="M67" s="12">
        <v>3.0455008964900001</v>
      </c>
      <c r="N67" s="12">
        <v>4.155738608888</v>
      </c>
      <c r="O67" s="12">
        <v>5.291409414726</v>
      </c>
      <c r="P67" s="12">
        <v>3.4011729850550001</v>
      </c>
      <c r="Q67" s="12">
        <v>1.7542932889489999</v>
      </c>
      <c r="R67" s="12">
        <v>1.4416150183080001</v>
      </c>
      <c r="S67" s="12">
        <v>12.2006</v>
      </c>
      <c r="T67" s="12">
        <v>25.178349999999998</v>
      </c>
      <c r="U67" s="12">
        <v>38.276299999999999</v>
      </c>
      <c r="V67" s="4">
        <v>0.54</v>
      </c>
      <c r="W67" s="8">
        <v>2</v>
      </c>
      <c r="X67" s="1">
        <v>3</v>
      </c>
      <c r="Y67" s="8">
        <v>5</v>
      </c>
      <c r="Z67" s="42"/>
      <c r="AA67" s="46"/>
      <c r="AB67" s="46"/>
      <c r="AC67" s="46"/>
      <c r="AD67" s="46"/>
      <c r="AE67" s="46"/>
      <c r="AF67" s="46"/>
      <c r="AG67" s="46"/>
      <c r="AH67" s="46"/>
      <c r="AI67" s="50"/>
    </row>
    <row r="68" spans="1:35" s="12" customFormat="1" x14ac:dyDescent="0.25">
      <c r="A68" s="13">
        <v>21.077815910932259</v>
      </c>
      <c r="B68" s="63">
        <v>18.781770000000002</v>
      </c>
      <c r="C68" s="28">
        <f t="shared" si="6"/>
        <v>2.2960459109322571</v>
      </c>
      <c r="D68" s="57">
        <f t="shared" si="7"/>
        <v>5.2718268251087386</v>
      </c>
      <c r="E68" s="56"/>
      <c r="F68" s="12">
        <v>7.5873082981254028</v>
      </c>
      <c r="G68" s="63">
        <v>8.0822540000000007</v>
      </c>
      <c r="H68" s="28">
        <f t="shared" si="8"/>
        <v>-0.49494570187459797</v>
      </c>
      <c r="I68" s="57">
        <f t="shared" si="9"/>
        <v>0.2449712478041384</v>
      </c>
      <c r="J68" s="56"/>
      <c r="K68" s="39"/>
      <c r="L68" s="12" t="s">
        <v>51</v>
      </c>
      <c r="M68" s="12">
        <v>3.0455008964900001</v>
      </c>
      <c r="N68" s="12">
        <v>4.155738608888</v>
      </c>
      <c r="O68" s="12">
        <v>5.291409414726</v>
      </c>
      <c r="P68" s="12">
        <v>3.4011729850550001</v>
      </c>
      <c r="Q68" s="12">
        <v>1.7542932889489999</v>
      </c>
      <c r="R68" s="12">
        <v>1.4416150183080001</v>
      </c>
      <c r="S68" s="12">
        <v>12.2006</v>
      </c>
      <c r="T68" s="12">
        <v>25.178349999999998</v>
      </c>
      <c r="U68" s="12">
        <v>38.276299999999999</v>
      </c>
      <c r="V68" s="4">
        <v>0.53</v>
      </c>
      <c r="W68" s="8">
        <v>2</v>
      </c>
      <c r="X68" s="1">
        <v>3</v>
      </c>
      <c r="Y68" s="8">
        <v>5</v>
      </c>
      <c r="Z68" s="42"/>
      <c r="AA68" s="46"/>
      <c r="AB68" s="46"/>
      <c r="AC68" s="46"/>
      <c r="AD68" s="46"/>
      <c r="AE68" s="46"/>
      <c r="AF68" s="46"/>
      <c r="AG68" s="46"/>
      <c r="AH68" s="46"/>
      <c r="AI68" s="50"/>
    </row>
    <row r="69" spans="1:35" s="12" customFormat="1" x14ac:dyDescent="0.25">
      <c r="A69" s="12">
        <v>8.7768656253032251</v>
      </c>
      <c r="B69" s="63">
        <v>18.781770000000002</v>
      </c>
      <c r="C69" s="28">
        <f t="shared" si="6"/>
        <v>-10.004904374696777</v>
      </c>
      <c r="D69" s="57">
        <f t="shared" si="7"/>
        <v>100.0981115468267</v>
      </c>
      <c r="E69" s="55"/>
      <c r="F69" s="12">
        <v>7.7645934649124335</v>
      </c>
      <c r="G69" s="63">
        <v>8.0822540000000007</v>
      </c>
      <c r="H69" s="28">
        <f t="shared" si="8"/>
        <v>-0.3176605350875672</v>
      </c>
      <c r="I69" s="57">
        <f t="shared" si="9"/>
        <v>0.10090821555211951</v>
      </c>
      <c r="J69" s="55"/>
      <c r="K69" s="39"/>
      <c r="L69" s="12" t="s">
        <v>63</v>
      </c>
      <c r="M69" s="12">
        <v>3.0455008964900001</v>
      </c>
      <c r="N69" s="12">
        <v>4.155738608888</v>
      </c>
      <c r="O69" s="12">
        <v>5.291409414726</v>
      </c>
      <c r="P69" s="12">
        <v>3.4011729850550001</v>
      </c>
      <c r="Q69" s="12">
        <v>1.7542932889489999</v>
      </c>
      <c r="R69" s="12">
        <v>1.4416150183080001</v>
      </c>
      <c r="S69" s="12">
        <v>12.2006</v>
      </c>
      <c r="T69" s="12">
        <v>25.178349999999998</v>
      </c>
      <c r="U69" s="12">
        <v>38.276299999999999</v>
      </c>
      <c r="V69" s="4">
        <v>0.52</v>
      </c>
      <c r="W69" s="8">
        <v>2</v>
      </c>
      <c r="X69" s="1">
        <v>3</v>
      </c>
      <c r="Y69" s="8">
        <v>5</v>
      </c>
      <c r="Z69" s="42"/>
      <c r="AA69" s="46"/>
      <c r="AB69" s="46"/>
      <c r="AC69" s="46"/>
      <c r="AD69" s="46"/>
      <c r="AE69" s="46"/>
      <c r="AF69" s="46"/>
      <c r="AG69" s="46"/>
      <c r="AH69" s="46"/>
      <c r="AI69" s="50"/>
    </row>
    <row r="70" spans="1:35" s="12" customFormat="1" x14ac:dyDescent="0.25">
      <c r="A70" s="12">
        <v>10.338809877741523</v>
      </c>
      <c r="B70" s="63">
        <v>18.781770000000002</v>
      </c>
      <c r="C70" s="28">
        <f t="shared" si="6"/>
        <v>-8.4429601222584783</v>
      </c>
      <c r="D70" s="57">
        <f t="shared" si="7"/>
        <v>71.283575626046897</v>
      </c>
      <c r="E70" s="55"/>
      <c r="F70" s="12">
        <v>7.8352385119496768</v>
      </c>
      <c r="G70" s="63">
        <v>8.0822540000000007</v>
      </c>
      <c r="H70" s="28">
        <f t="shared" si="8"/>
        <v>-0.24701548805032392</v>
      </c>
      <c r="I70" s="57">
        <f t="shared" si="9"/>
        <v>6.1016651336739718E-2</v>
      </c>
      <c r="J70" s="55"/>
      <c r="K70" s="39"/>
      <c r="L70" s="12" t="s">
        <v>74</v>
      </c>
      <c r="M70" s="12">
        <v>3.0455008964900001</v>
      </c>
      <c r="N70" s="12">
        <v>4.155738608888</v>
      </c>
      <c r="O70" s="12">
        <v>5.291409414726</v>
      </c>
      <c r="P70" s="12">
        <v>3.4011729850550001</v>
      </c>
      <c r="Q70" s="12">
        <v>1.7542932889489999</v>
      </c>
      <c r="R70" s="12">
        <v>1.4416150183080001</v>
      </c>
      <c r="S70" s="12">
        <v>12.2006</v>
      </c>
      <c r="T70" s="12">
        <v>25.178349999999998</v>
      </c>
      <c r="U70" s="12">
        <v>38.276299999999999</v>
      </c>
      <c r="V70" s="4">
        <v>0.51</v>
      </c>
      <c r="W70" s="8">
        <v>2</v>
      </c>
      <c r="X70" s="1">
        <v>3</v>
      </c>
      <c r="Y70" s="8">
        <v>5</v>
      </c>
      <c r="Z70" s="42"/>
      <c r="AA70" s="46"/>
      <c r="AB70" s="46"/>
      <c r="AC70" s="46"/>
      <c r="AD70" s="46"/>
      <c r="AE70" s="46"/>
      <c r="AF70" s="46"/>
      <c r="AG70" s="46"/>
      <c r="AH70" s="46"/>
      <c r="AI70" s="50"/>
    </row>
    <row r="71" spans="1:35" s="12" customFormat="1" x14ac:dyDescent="0.25">
      <c r="A71" s="12">
        <v>14.84115572010441</v>
      </c>
      <c r="B71" s="63">
        <v>18.781770000000002</v>
      </c>
      <c r="C71" s="28">
        <f t="shared" si="6"/>
        <v>-3.9406142798955912</v>
      </c>
      <c r="D71" s="57">
        <f t="shared" si="7"/>
        <v>15.528440902917049</v>
      </c>
      <c r="E71" s="55"/>
      <c r="F71" s="12">
        <v>8.0206438866987799</v>
      </c>
      <c r="G71" s="63">
        <v>8.0822540000000007</v>
      </c>
      <c r="H71" s="28">
        <f t="shared" si="8"/>
        <v>-6.1610113301220792E-2</v>
      </c>
      <c r="I71" s="57">
        <f t="shared" si="9"/>
        <v>3.7958060609892632E-3</v>
      </c>
      <c r="J71" s="55"/>
      <c r="K71" s="39"/>
      <c r="L71" s="12" t="s">
        <v>86</v>
      </c>
      <c r="M71" s="12">
        <v>3.0455008964900001</v>
      </c>
      <c r="N71" s="12">
        <v>4.155738608888</v>
      </c>
      <c r="O71" s="12">
        <v>5.291409414726</v>
      </c>
      <c r="P71" s="12">
        <v>3.4011729850550001</v>
      </c>
      <c r="Q71" s="12">
        <v>1.7542932889489999</v>
      </c>
      <c r="R71" s="12">
        <v>1.4416150183080001</v>
      </c>
      <c r="S71" s="12">
        <v>12.2006</v>
      </c>
      <c r="T71" s="12">
        <v>25.178349999999998</v>
      </c>
      <c r="U71" s="12">
        <v>38.276299999999999</v>
      </c>
      <c r="V71" s="4">
        <v>0.5</v>
      </c>
      <c r="W71" s="8">
        <v>2</v>
      </c>
      <c r="X71" s="1">
        <v>3</v>
      </c>
      <c r="Y71" s="8">
        <v>5</v>
      </c>
      <c r="Z71" s="42"/>
      <c r="AA71" s="46"/>
      <c r="AB71" s="46"/>
      <c r="AC71" s="46"/>
      <c r="AD71" s="46"/>
      <c r="AE71" s="46"/>
      <c r="AF71" s="46"/>
      <c r="AG71" s="46"/>
      <c r="AH71" s="46"/>
      <c r="AI71" s="50"/>
    </row>
    <row r="72" spans="1:35" s="12" customFormat="1" x14ac:dyDescent="0.25">
      <c r="A72" s="12">
        <v>10.965994733661374</v>
      </c>
      <c r="B72" s="63">
        <v>18.781770000000002</v>
      </c>
      <c r="C72" s="28">
        <f t="shared" si="6"/>
        <v>-7.815775266338628</v>
      </c>
      <c r="D72" s="57">
        <f t="shared" si="7"/>
        <v>61.08634301391065</v>
      </c>
      <c r="E72" s="55"/>
      <c r="F72" s="12">
        <v>8.1022699124965278</v>
      </c>
      <c r="G72" s="63">
        <v>8.0822540000000007</v>
      </c>
      <c r="H72" s="28">
        <f t="shared" si="8"/>
        <v>2.0015912496527122E-2</v>
      </c>
      <c r="I72" s="57">
        <f t="shared" si="9"/>
        <v>4.0063675306863057E-4</v>
      </c>
      <c r="J72" s="55"/>
      <c r="K72" s="39"/>
      <c r="L72" s="12" t="s">
        <v>98</v>
      </c>
      <c r="M72" s="12">
        <v>3.0455008964900001</v>
      </c>
      <c r="N72" s="12">
        <v>4.155738608888</v>
      </c>
      <c r="O72" s="12">
        <v>5.291409414726</v>
      </c>
      <c r="P72" s="12">
        <v>3.4011729850550001</v>
      </c>
      <c r="Q72" s="12">
        <v>1.7542932889489999</v>
      </c>
      <c r="R72" s="12">
        <v>1.4416150183080001</v>
      </c>
      <c r="S72" s="12">
        <v>12.2006</v>
      </c>
      <c r="T72" s="12">
        <v>25.178349999999998</v>
      </c>
      <c r="U72" s="12">
        <v>38.276299999999999</v>
      </c>
      <c r="V72" s="4">
        <v>0.49</v>
      </c>
      <c r="W72" s="21">
        <v>2</v>
      </c>
      <c r="X72" s="21">
        <v>3</v>
      </c>
      <c r="Y72" s="21">
        <v>5</v>
      </c>
      <c r="Z72" s="42"/>
      <c r="AA72" s="46"/>
      <c r="AB72" s="46"/>
      <c r="AC72" s="46"/>
      <c r="AD72" s="46"/>
      <c r="AE72" s="46"/>
      <c r="AF72" s="46"/>
      <c r="AG72" s="46"/>
      <c r="AH72" s="46"/>
      <c r="AI72" s="50"/>
    </row>
    <row r="73" spans="1:35" s="12" customFormat="1" x14ac:dyDescent="0.25">
      <c r="A73" s="12">
        <v>12.4042288400875</v>
      </c>
      <c r="B73" s="63">
        <v>18.781770000000002</v>
      </c>
      <c r="C73" s="28">
        <f t="shared" si="6"/>
        <v>-6.3775411599125018</v>
      </c>
      <c r="D73" s="57">
        <f t="shared" si="7"/>
        <v>40.673031246378102</v>
      </c>
      <c r="E73" s="55"/>
      <c r="F73" s="12">
        <v>8.2803372151438683</v>
      </c>
      <c r="G73" s="63">
        <v>8.0822540000000007</v>
      </c>
      <c r="H73" s="28">
        <f t="shared" si="8"/>
        <v>0.19808321514386762</v>
      </c>
      <c r="I73" s="57">
        <f t="shared" si="9"/>
        <v>3.9236960121731744E-2</v>
      </c>
      <c r="J73" s="55"/>
      <c r="K73" s="39"/>
      <c r="L73" s="12" t="s">
        <v>110</v>
      </c>
      <c r="M73" s="12">
        <v>3.0455008964900001</v>
      </c>
      <c r="N73" s="12">
        <v>4.155738608888</v>
      </c>
      <c r="O73" s="12">
        <v>5.291409414726</v>
      </c>
      <c r="P73" s="12">
        <v>3.4011729850550001</v>
      </c>
      <c r="Q73" s="12">
        <v>1.7542932889489999</v>
      </c>
      <c r="R73" s="12">
        <v>1.4416150183080001</v>
      </c>
      <c r="S73" s="12">
        <v>12.2006</v>
      </c>
      <c r="T73" s="12">
        <v>25.178349999999998</v>
      </c>
      <c r="U73" s="12">
        <v>38.276299999999999</v>
      </c>
      <c r="V73" s="4">
        <v>0.48</v>
      </c>
      <c r="W73" s="8">
        <v>2</v>
      </c>
      <c r="X73" s="1">
        <v>3</v>
      </c>
      <c r="Y73" s="8">
        <v>5</v>
      </c>
      <c r="Z73" s="42"/>
      <c r="AA73" s="46"/>
      <c r="AB73" s="46"/>
      <c r="AC73" s="46"/>
      <c r="AD73" s="46"/>
      <c r="AE73" s="46"/>
      <c r="AF73" s="46"/>
      <c r="AG73" s="46"/>
      <c r="AH73" s="46"/>
      <c r="AI73" s="50"/>
    </row>
    <row r="74" spans="1:35" s="12" customFormat="1" x14ac:dyDescent="0.25">
      <c r="A74" s="12">
        <v>14.372241422596717</v>
      </c>
      <c r="B74" s="63">
        <v>18.781770000000002</v>
      </c>
      <c r="C74" s="28">
        <f t="shared" si="6"/>
        <v>-4.4095285774032842</v>
      </c>
      <c r="D74" s="57">
        <f t="shared" si="7"/>
        <v>19.44394227493623</v>
      </c>
      <c r="E74" s="55"/>
      <c r="F74" s="12">
        <v>8.352518132789255</v>
      </c>
      <c r="G74" s="63">
        <v>8.0822540000000007</v>
      </c>
      <c r="H74" s="28">
        <f t="shared" si="8"/>
        <v>0.27026413278925432</v>
      </c>
      <c r="I74" s="57">
        <f t="shared" si="9"/>
        <v>7.3042701472327692E-2</v>
      </c>
      <c r="J74" s="55"/>
      <c r="K74" s="39"/>
      <c r="L74" s="12" t="s">
        <v>122</v>
      </c>
      <c r="M74" s="12">
        <v>3.0455008964900001</v>
      </c>
      <c r="N74" s="12">
        <v>4.155738608888</v>
      </c>
      <c r="O74" s="12">
        <v>5.291409414726</v>
      </c>
      <c r="P74" s="12">
        <v>3.4011729850550001</v>
      </c>
      <c r="Q74" s="12">
        <v>1.7542932889489999</v>
      </c>
      <c r="R74" s="12">
        <v>1.4416150183080001</v>
      </c>
      <c r="S74" s="12">
        <v>12.2006</v>
      </c>
      <c r="T74" s="12">
        <v>25.178349999999998</v>
      </c>
      <c r="U74" s="12">
        <v>38.276299999999999</v>
      </c>
      <c r="V74" s="4">
        <v>0.47</v>
      </c>
      <c r="W74" s="8">
        <v>2</v>
      </c>
      <c r="X74" s="1">
        <v>3</v>
      </c>
      <c r="Y74" s="8">
        <v>5</v>
      </c>
      <c r="Z74" s="42"/>
      <c r="AA74" s="46"/>
      <c r="AB74" s="46"/>
      <c r="AC74" s="46"/>
      <c r="AD74" s="46"/>
      <c r="AE74" s="46"/>
      <c r="AF74" s="46"/>
      <c r="AG74" s="46"/>
      <c r="AH74" s="46"/>
      <c r="AI74" s="50"/>
    </row>
    <row r="75" spans="1:35" s="12" customFormat="1" x14ac:dyDescent="0.25">
      <c r="A75" s="12">
        <v>17.791595210898191</v>
      </c>
      <c r="B75" s="63">
        <v>18.781770000000002</v>
      </c>
      <c r="C75" s="28">
        <f t="shared" si="6"/>
        <v>-0.99017478910181111</v>
      </c>
      <c r="D75" s="57">
        <f t="shared" si="7"/>
        <v>0.98044611297281614</v>
      </c>
      <c r="E75" s="55"/>
      <c r="F75" s="12">
        <v>8.5136549176302925</v>
      </c>
      <c r="G75" s="63">
        <v>8.0822540000000007</v>
      </c>
      <c r="H75" s="28">
        <f t="shared" si="8"/>
        <v>0.43140091763029176</v>
      </c>
      <c r="I75" s="57">
        <f t="shared" si="9"/>
        <v>0.18610675173225777</v>
      </c>
      <c r="J75" s="55"/>
      <c r="K75" s="39"/>
      <c r="L75" s="12" t="s">
        <v>133</v>
      </c>
      <c r="M75" s="12">
        <v>3.0455008964900001</v>
      </c>
      <c r="N75" s="12">
        <v>4.155738608888</v>
      </c>
      <c r="O75" s="12">
        <v>5.291409414726</v>
      </c>
      <c r="P75" s="12">
        <v>3.4011729850550001</v>
      </c>
      <c r="Q75" s="12">
        <v>1.7542932889489999</v>
      </c>
      <c r="R75" s="12">
        <v>1.4416150183080001</v>
      </c>
      <c r="S75" s="12">
        <v>12.2006</v>
      </c>
      <c r="T75" s="12">
        <v>25.178349999999998</v>
      </c>
      <c r="U75" s="12">
        <v>38.276299999999999</v>
      </c>
      <c r="V75" s="4">
        <v>0.46</v>
      </c>
      <c r="W75" s="8">
        <v>2</v>
      </c>
      <c r="X75" s="1">
        <v>3</v>
      </c>
      <c r="Y75" s="8">
        <v>5</v>
      </c>
      <c r="Z75" s="42"/>
      <c r="AA75" s="46"/>
      <c r="AB75" s="46"/>
      <c r="AC75" s="46"/>
      <c r="AD75" s="46"/>
      <c r="AE75" s="46"/>
      <c r="AF75" s="46"/>
      <c r="AG75" s="46"/>
      <c r="AH75" s="46"/>
      <c r="AI75" s="50"/>
    </row>
    <row r="76" spans="1:35" s="12" customFormat="1" x14ac:dyDescent="0.25">
      <c r="A76" s="12">
        <v>18.390860225150359</v>
      </c>
      <c r="B76" s="63">
        <v>18.781770000000002</v>
      </c>
      <c r="C76" s="28">
        <f t="shared" si="6"/>
        <v>-0.39090977484964284</v>
      </c>
      <c r="D76" s="57">
        <f t="shared" si="7"/>
        <v>0.15281045207299845</v>
      </c>
      <c r="E76" s="55"/>
      <c r="F76" s="12">
        <v>8.5825272171031681</v>
      </c>
      <c r="G76" s="63">
        <v>8.0822540000000007</v>
      </c>
      <c r="H76" s="28">
        <f t="shared" si="8"/>
        <v>0.50027321710316741</v>
      </c>
      <c r="I76" s="57">
        <f t="shared" si="9"/>
        <v>0.25027329175075286</v>
      </c>
      <c r="J76" s="55"/>
      <c r="K76" s="39"/>
      <c r="L76" s="12" t="s">
        <v>28</v>
      </c>
      <c r="M76" s="12">
        <v>3.0455008964900001</v>
      </c>
      <c r="N76" s="12">
        <v>4.155738608888</v>
      </c>
      <c r="O76" s="12">
        <v>5.291409414726</v>
      </c>
      <c r="P76" s="12">
        <v>3.4011729850550001</v>
      </c>
      <c r="Q76" s="12">
        <v>1.7542932889489999</v>
      </c>
      <c r="R76" s="12">
        <v>1.4416150183080001</v>
      </c>
      <c r="S76" s="12">
        <v>12.2006</v>
      </c>
      <c r="T76" s="12">
        <v>25.178349999999998</v>
      </c>
      <c r="U76" s="12">
        <v>38.276299999999999</v>
      </c>
      <c r="V76" s="4">
        <v>0.45</v>
      </c>
      <c r="W76" s="8">
        <v>2</v>
      </c>
      <c r="X76" s="1">
        <v>3</v>
      </c>
      <c r="Y76" s="8">
        <v>5</v>
      </c>
      <c r="Z76" s="42"/>
      <c r="AA76" s="46"/>
      <c r="AB76" s="46"/>
      <c r="AC76" s="46"/>
      <c r="AD76" s="46"/>
      <c r="AE76" s="46"/>
      <c r="AF76" s="46"/>
      <c r="AG76" s="46"/>
      <c r="AH76" s="46"/>
      <c r="AI76" s="50"/>
    </row>
    <row r="77" spans="1:35" s="16" customFormat="1" x14ac:dyDescent="0.25">
      <c r="A77" s="16">
        <v>13.79241039046885</v>
      </c>
      <c r="B77" s="63">
        <v>18.781770000000002</v>
      </c>
      <c r="C77" s="28">
        <f t="shared" si="6"/>
        <v>-4.9893596095311512</v>
      </c>
      <c r="D77" s="57">
        <f t="shared" si="7"/>
        <v>24.893709313220842</v>
      </c>
      <c r="E77" s="55"/>
      <c r="F77" s="16">
        <v>7.5689460625706735</v>
      </c>
      <c r="G77" s="63">
        <v>8.0822540000000007</v>
      </c>
      <c r="H77" s="28">
        <f t="shared" si="8"/>
        <v>-0.51330793742932723</v>
      </c>
      <c r="I77" s="57">
        <f t="shared" si="9"/>
        <v>0.26348503862795014</v>
      </c>
      <c r="J77" s="55"/>
      <c r="K77" s="39">
        <v>8</v>
      </c>
      <c r="L77" s="16" t="s">
        <v>18</v>
      </c>
      <c r="M77" s="16">
        <v>3.9478175893110001</v>
      </c>
      <c r="N77" s="16">
        <v>5.1787915485499996</v>
      </c>
      <c r="O77" s="16">
        <v>6.3372099030779996</v>
      </c>
      <c r="P77" s="16">
        <v>4.4079229139100002</v>
      </c>
      <c r="Q77" s="16">
        <v>2.5030677369399998</v>
      </c>
      <c r="R77" s="16">
        <v>2.052403381735</v>
      </c>
      <c r="S77" s="16">
        <v>13.00395</v>
      </c>
      <c r="T77" s="16">
        <v>25.659300000000002</v>
      </c>
      <c r="U77" s="16">
        <v>38.637050000000002</v>
      </c>
      <c r="V77" s="4">
        <v>0.55000000000000004</v>
      </c>
      <c r="W77" s="21">
        <v>3</v>
      </c>
      <c r="X77" s="21">
        <v>4.8193232026299997</v>
      </c>
      <c r="Y77" s="21">
        <v>7.3019622190589999</v>
      </c>
      <c r="Z77" s="42">
        <v>8</v>
      </c>
      <c r="AA77" s="46"/>
      <c r="AB77" s="46"/>
      <c r="AC77" s="46"/>
      <c r="AD77" s="46"/>
      <c r="AE77" s="46"/>
      <c r="AF77" s="46"/>
      <c r="AG77" s="46"/>
      <c r="AH77" s="46"/>
      <c r="AI77" s="50"/>
    </row>
    <row r="78" spans="1:35" s="16" customFormat="1" x14ac:dyDescent="0.25">
      <c r="A78" s="16">
        <v>17.367356126571234</v>
      </c>
      <c r="B78" s="63">
        <v>18.781770000000002</v>
      </c>
      <c r="C78" s="28">
        <f t="shared" si="6"/>
        <v>-1.4144138734287672</v>
      </c>
      <c r="D78" s="57">
        <f t="shared" si="7"/>
        <v>2.0005666053477689</v>
      </c>
      <c r="E78" s="55"/>
      <c r="F78" s="23">
        <v>7.7206401046441462</v>
      </c>
      <c r="G78" s="63">
        <v>8.0822540000000007</v>
      </c>
      <c r="H78" s="28">
        <f t="shared" si="8"/>
        <v>-0.36161389535585453</v>
      </c>
      <c r="I78" s="57">
        <f t="shared" si="9"/>
        <v>0.1307646093144349</v>
      </c>
      <c r="J78" s="55"/>
      <c r="K78" s="38"/>
      <c r="L78" s="16" t="s">
        <v>41</v>
      </c>
      <c r="M78" s="16">
        <v>3.9478175893110001</v>
      </c>
      <c r="N78" s="16">
        <v>5.1787915485499996</v>
      </c>
      <c r="O78" s="16">
        <v>6.3372099030779996</v>
      </c>
      <c r="P78" s="16">
        <v>4.4079229139100002</v>
      </c>
      <c r="Q78" s="16">
        <v>2.5030677369399998</v>
      </c>
      <c r="R78" s="16">
        <v>2.052403381735</v>
      </c>
      <c r="S78" s="16">
        <v>13.00395</v>
      </c>
      <c r="T78" s="16">
        <v>25.659300000000002</v>
      </c>
      <c r="U78" s="16">
        <v>38.637050000000002</v>
      </c>
      <c r="V78" s="4">
        <v>0.54</v>
      </c>
      <c r="W78" s="21">
        <v>3</v>
      </c>
      <c r="X78" s="21">
        <v>4.8193232026299997</v>
      </c>
      <c r="Y78" s="21">
        <v>7.3019622190589999</v>
      </c>
      <c r="Z78" s="41"/>
      <c r="AA78" s="47"/>
      <c r="AB78" s="47"/>
      <c r="AC78" s="47"/>
      <c r="AD78" s="47"/>
      <c r="AE78" s="47"/>
      <c r="AF78" s="47"/>
      <c r="AG78" s="47"/>
      <c r="AH78" s="47"/>
      <c r="AI78" s="51"/>
    </row>
    <row r="79" spans="1:35" s="16" customFormat="1" x14ac:dyDescent="0.25">
      <c r="A79" s="16">
        <v>22.670034774372493</v>
      </c>
      <c r="B79" s="63">
        <v>18.781770000000002</v>
      </c>
      <c r="C79" s="28">
        <f t="shared" si="6"/>
        <v>3.888264774372491</v>
      </c>
      <c r="D79" s="57">
        <f t="shared" si="7"/>
        <v>15.118602955625958</v>
      </c>
      <c r="E79" s="55"/>
      <c r="F79" s="23">
        <v>7.8115136985377145</v>
      </c>
      <c r="G79" s="63">
        <v>8.0822540000000007</v>
      </c>
      <c r="H79" s="28">
        <f t="shared" si="8"/>
        <v>-0.27074030146228623</v>
      </c>
      <c r="I79" s="57">
        <f t="shared" si="9"/>
        <v>7.3300310835889629E-2</v>
      </c>
      <c r="J79" s="55"/>
      <c r="K79" s="38"/>
      <c r="L79" s="16" t="s">
        <v>53</v>
      </c>
      <c r="M79" s="16">
        <v>3.9478175893110001</v>
      </c>
      <c r="N79" s="16">
        <v>5.1787915485499996</v>
      </c>
      <c r="O79" s="16">
        <v>6.3372099030779996</v>
      </c>
      <c r="P79" s="16">
        <v>4.4079229139100002</v>
      </c>
      <c r="Q79" s="16">
        <v>2.5030677369399998</v>
      </c>
      <c r="R79" s="16">
        <v>2.052403381735</v>
      </c>
      <c r="S79" s="16">
        <v>13.00395</v>
      </c>
      <c r="T79" s="16">
        <v>25.659300000000002</v>
      </c>
      <c r="U79" s="16">
        <v>38.637050000000002</v>
      </c>
      <c r="V79" s="4">
        <v>0.53</v>
      </c>
      <c r="W79" s="21">
        <v>3</v>
      </c>
      <c r="X79" s="21">
        <v>4.8193232026299997</v>
      </c>
      <c r="Y79" s="21">
        <v>7.3019622190589999</v>
      </c>
      <c r="Z79" s="41"/>
      <c r="AA79" s="47"/>
      <c r="AB79" s="47"/>
      <c r="AC79" s="47"/>
      <c r="AD79" s="47"/>
      <c r="AE79" s="47"/>
      <c r="AF79" s="47"/>
      <c r="AG79" s="47"/>
      <c r="AH79" s="47"/>
      <c r="AI79" s="51"/>
    </row>
    <row r="80" spans="1:35" s="16" customFormat="1" x14ac:dyDescent="0.25">
      <c r="A80" s="16">
        <v>11.058997183857473</v>
      </c>
      <c r="B80" s="63">
        <v>18.781770000000002</v>
      </c>
      <c r="C80" s="28">
        <f t="shared" si="6"/>
        <v>-7.7227728161425286</v>
      </c>
      <c r="D80" s="57">
        <f t="shared" si="7"/>
        <v>59.641219969750004</v>
      </c>
      <c r="E80" s="55"/>
      <c r="F80" s="16">
        <v>7.9512989923315969</v>
      </c>
      <c r="G80" s="63">
        <v>8.0822540000000007</v>
      </c>
      <c r="H80" s="28">
        <f t="shared" si="8"/>
        <v>-0.13095500766840384</v>
      </c>
      <c r="I80" s="57">
        <f t="shared" si="9"/>
        <v>1.7149214033431708E-2</v>
      </c>
      <c r="J80" s="55"/>
      <c r="K80" s="39"/>
      <c r="L80" s="16" t="s">
        <v>65</v>
      </c>
      <c r="M80" s="16">
        <v>3.9478175893110001</v>
      </c>
      <c r="N80" s="16">
        <v>5.1787915485499996</v>
      </c>
      <c r="O80" s="16">
        <v>6.3372099030779996</v>
      </c>
      <c r="P80" s="16">
        <v>4.4079229139100002</v>
      </c>
      <c r="Q80" s="16">
        <v>2.5030677369399998</v>
      </c>
      <c r="R80" s="16">
        <v>2.052403381735</v>
      </c>
      <c r="S80" s="16">
        <v>13.00395</v>
      </c>
      <c r="T80" s="16">
        <v>25.659300000000002</v>
      </c>
      <c r="U80" s="16">
        <v>38.637050000000002</v>
      </c>
      <c r="V80" s="4">
        <v>0.52</v>
      </c>
      <c r="W80" s="21">
        <v>3</v>
      </c>
      <c r="X80" s="21">
        <v>4.8193232026299997</v>
      </c>
      <c r="Y80" s="21">
        <v>7.3019622190589999</v>
      </c>
      <c r="Z80" s="42"/>
      <c r="AA80" s="46"/>
      <c r="AB80" s="46"/>
      <c r="AC80" s="46"/>
      <c r="AD80" s="46"/>
      <c r="AE80" s="46"/>
      <c r="AF80" s="46"/>
      <c r="AG80" s="46"/>
      <c r="AH80" s="46"/>
      <c r="AI80" s="50"/>
    </row>
    <row r="81" spans="1:35" s="16" customFormat="1" x14ac:dyDescent="0.25">
      <c r="A81" s="23">
        <v>11.4443005570268</v>
      </c>
      <c r="B81" s="63">
        <v>18.781770000000002</v>
      </c>
      <c r="C81" s="28">
        <f t="shared" si="6"/>
        <v>-7.3374694429732017</v>
      </c>
      <c r="D81" s="57">
        <f t="shared" si="7"/>
        <v>53.838457826565467</v>
      </c>
      <c r="E81" s="56"/>
      <c r="F81" s="16">
        <v>8.0168724150567652</v>
      </c>
      <c r="G81" s="63">
        <v>8.0822540000000007</v>
      </c>
      <c r="H81" s="28">
        <f t="shared" si="8"/>
        <v>-6.5381584943235538E-2</v>
      </c>
      <c r="I81" s="57">
        <f t="shared" si="9"/>
        <v>4.2747516496895238E-3</v>
      </c>
      <c r="J81" s="56"/>
      <c r="K81" s="39"/>
      <c r="L81" s="16" t="s">
        <v>72</v>
      </c>
      <c r="M81" s="16">
        <v>3.9478175893110001</v>
      </c>
      <c r="N81" s="16">
        <v>5.1787915485499996</v>
      </c>
      <c r="O81" s="16">
        <v>6.3372099030779996</v>
      </c>
      <c r="P81" s="16">
        <v>4.4079229139100002</v>
      </c>
      <c r="Q81" s="16">
        <v>2.5030677369399998</v>
      </c>
      <c r="R81" s="16">
        <v>2.052403381735</v>
      </c>
      <c r="S81" s="16">
        <v>13.00395</v>
      </c>
      <c r="T81" s="16">
        <v>25.659300000000002</v>
      </c>
      <c r="U81" s="16">
        <v>38.637050000000002</v>
      </c>
      <c r="V81" s="4">
        <v>0.51</v>
      </c>
      <c r="W81" s="21">
        <v>3</v>
      </c>
      <c r="X81" s="21">
        <v>4.8193232026299997</v>
      </c>
      <c r="Y81" s="21">
        <v>7.3019622190589999</v>
      </c>
      <c r="Z81" s="42"/>
      <c r="AA81" s="46"/>
      <c r="AB81" s="46"/>
      <c r="AC81" s="46"/>
      <c r="AD81" s="46"/>
      <c r="AE81" s="46"/>
      <c r="AF81" s="46"/>
      <c r="AG81" s="46"/>
      <c r="AH81" s="46"/>
      <c r="AI81" s="50"/>
    </row>
    <row r="82" spans="1:35" s="16" customFormat="1" x14ac:dyDescent="0.25">
      <c r="A82" s="16">
        <v>18.35272854135296</v>
      </c>
      <c r="B82" s="63">
        <v>18.781770000000002</v>
      </c>
      <c r="C82" s="28">
        <f t="shared" si="6"/>
        <v>-0.42904145864704191</v>
      </c>
      <c r="D82" s="57">
        <f t="shared" si="7"/>
        <v>0.18407657323798138</v>
      </c>
      <c r="E82" s="55"/>
      <c r="F82" s="16">
        <v>8.154418567573952</v>
      </c>
      <c r="G82" s="63">
        <v>8.0822540000000007</v>
      </c>
      <c r="H82" s="28">
        <f t="shared" si="8"/>
        <v>7.2164567573951288E-2</v>
      </c>
      <c r="I82" s="57">
        <f t="shared" si="9"/>
        <v>5.2077248131353815E-3</v>
      </c>
      <c r="J82" s="55"/>
      <c r="K82" s="39"/>
      <c r="L82" s="16" t="s">
        <v>84</v>
      </c>
      <c r="M82" s="16">
        <v>3.9478175893110001</v>
      </c>
      <c r="N82" s="16">
        <v>5.1787915485499996</v>
      </c>
      <c r="O82" s="16">
        <v>6.3372099030779996</v>
      </c>
      <c r="P82" s="16">
        <v>4.4079229139100002</v>
      </c>
      <c r="Q82" s="16">
        <v>2.5030677369399998</v>
      </c>
      <c r="R82" s="16">
        <v>2.052403381735</v>
      </c>
      <c r="S82" s="16">
        <v>13.00395</v>
      </c>
      <c r="T82" s="16">
        <v>25.659300000000002</v>
      </c>
      <c r="U82" s="16">
        <v>38.637050000000002</v>
      </c>
      <c r="V82" s="4">
        <v>0.5</v>
      </c>
      <c r="W82" s="21">
        <v>3</v>
      </c>
      <c r="X82" s="21">
        <v>4.8193232026299997</v>
      </c>
      <c r="Y82" s="21">
        <v>7.3019622190589999</v>
      </c>
      <c r="Z82" s="42"/>
      <c r="AA82" s="46"/>
      <c r="AB82" s="46"/>
      <c r="AC82" s="46"/>
      <c r="AD82" s="46"/>
      <c r="AE82" s="46"/>
      <c r="AF82" s="46"/>
      <c r="AG82" s="46"/>
      <c r="AH82" s="46"/>
      <c r="AI82" s="50"/>
    </row>
    <row r="83" spans="1:35" s="16" customFormat="1" x14ac:dyDescent="0.25">
      <c r="A83" s="16">
        <v>14.141496131628365</v>
      </c>
      <c r="B83" s="63">
        <v>18.781770000000002</v>
      </c>
      <c r="C83" s="28">
        <f t="shared" si="6"/>
        <v>-4.6402738683716365</v>
      </c>
      <c r="D83" s="57">
        <f t="shared" si="7"/>
        <v>21.532141573492673</v>
      </c>
      <c r="E83" s="55"/>
      <c r="F83" s="16">
        <v>8.224403656494351</v>
      </c>
      <c r="G83" s="63">
        <v>8.0822540000000007</v>
      </c>
      <c r="H83" s="28">
        <f t="shared" si="8"/>
        <v>0.1421496564943503</v>
      </c>
      <c r="I83" s="57">
        <f t="shared" si="9"/>
        <v>2.0206524841461786E-2</v>
      </c>
      <c r="J83" s="55"/>
      <c r="K83" s="39"/>
      <c r="L83" s="16" t="s">
        <v>96</v>
      </c>
      <c r="M83" s="16">
        <v>3.9478175893110001</v>
      </c>
      <c r="N83" s="16">
        <v>5.1787915485499996</v>
      </c>
      <c r="O83" s="16">
        <v>6.3372099030779996</v>
      </c>
      <c r="P83" s="16">
        <v>4.4079229139100002</v>
      </c>
      <c r="Q83" s="16">
        <v>2.5030677369399998</v>
      </c>
      <c r="R83" s="16">
        <v>2.052403381735</v>
      </c>
      <c r="S83" s="16">
        <v>13.00395</v>
      </c>
      <c r="T83" s="16">
        <v>25.659300000000002</v>
      </c>
      <c r="U83" s="16">
        <v>38.637050000000002</v>
      </c>
      <c r="V83" s="4">
        <v>0.49</v>
      </c>
      <c r="W83" s="21">
        <v>3</v>
      </c>
      <c r="X83" s="21">
        <v>4.8193232026299997</v>
      </c>
      <c r="Y83" s="21">
        <v>7.3019622190589999</v>
      </c>
      <c r="Z83" s="42"/>
      <c r="AA83" s="46"/>
      <c r="AB83" s="46"/>
      <c r="AC83" s="46"/>
      <c r="AD83" s="46"/>
      <c r="AE83" s="46"/>
      <c r="AF83" s="46"/>
      <c r="AG83" s="46"/>
      <c r="AH83" s="46"/>
      <c r="AI83" s="50"/>
    </row>
    <row r="84" spans="1:35" s="16" customFormat="1" x14ac:dyDescent="0.25">
      <c r="A84" s="16">
        <v>13.081891517901692</v>
      </c>
      <c r="B84" s="63">
        <v>18.781770000000002</v>
      </c>
      <c r="C84" s="28">
        <f t="shared" si="6"/>
        <v>-5.6998784820983097</v>
      </c>
      <c r="D84" s="57">
        <f t="shared" si="7"/>
        <v>32.48861471068733</v>
      </c>
      <c r="E84" s="55"/>
      <c r="F84" s="16">
        <v>8.3606508070286552</v>
      </c>
      <c r="G84" s="63">
        <v>8.0822540000000007</v>
      </c>
      <c r="H84" s="28">
        <f t="shared" si="8"/>
        <v>0.27839680702865444</v>
      </c>
      <c r="I84" s="57">
        <f t="shared" si="9"/>
        <v>7.7504782163749855E-2</v>
      </c>
      <c r="J84" s="55"/>
      <c r="K84" s="39"/>
      <c r="L84" s="16" t="s">
        <v>108</v>
      </c>
      <c r="M84" s="16">
        <v>3.9478175893110001</v>
      </c>
      <c r="N84" s="16">
        <v>5.1787915485499996</v>
      </c>
      <c r="O84" s="16">
        <v>6.3372099030779996</v>
      </c>
      <c r="P84" s="16">
        <v>4.4079229139100002</v>
      </c>
      <c r="Q84" s="16">
        <v>2.5030677369399998</v>
      </c>
      <c r="R84" s="16">
        <v>2.052403381735</v>
      </c>
      <c r="S84" s="16">
        <v>13.00395</v>
      </c>
      <c r="T84" s="16">
        <v>25.659300000000002</v>
      </c>
      <c r="U84" s="16">
        <v>38.637050000000002</v>
      </c>
      <c r="V84" s="4">
        <v>0.48</v>
      </c>
      <c r="W84" s="21">
        <v>3</v>
      </c>
      <c r="X84" s="21">
        <v>4.8193232026299997</v>
      </c>
      <c r="Y84" s="21">
        <v>7.3019622190589999</v>
      </c>
      <c r="Z84" s="42"/>
      <c r="AA84" s="46"/>
      <c r="AB84" s="46"/>
      <c r="AC84" s="46"/>
      <c r="AD84" s="46"/>
      <c r="AE84" s="46"/>
      <c r="AF84" s="46"/>
      <c r="AG84" s="46"/>
      <c r="AH84" s="46"/>
      <c r="AI84" s="50"/>
    </row>
    <row r="85" spans="1:35" s="16" customFormat="1" x14ac:dyDescent="0.25">
      <c r="A85" s="16">
        <v>20.215849311427224</v>
      </c>
      <c r="B85" s="63">
        <v>18.781770000000002</v>
      </c>
      <c r="C85" s="28">
        <f t="shared" si="6"/>
        <v>1.4340793114272223</v>
      </c>
      <c r="D85" s="57">
        <f t="shared" si="7"/>
        <v>2.056583471463576</v>
      </c>
      <c r="E85" s="55"/>
      <c r="F85" s="16">
        <v>8.4366134973765803</v>
      </c>
      <c r="G85" s="63">
        <v>8.0822540000000007</v>
      </c>
      <c r="H85" s="28">
        <f t="shared" si="8"/>
        <v>0.35435949737657957</v>
      </c>
      <c r="I85" s="57">
        <f t="shared" si="9"/>
        <v>0.12557065338098211</v>
      </c>
      <c r="J85" s="55"/>
      <c r="K85" s="39"/>
      <c r="L85" s="16" t="s">
        <v>120</v>
      </c>
      <c r="M85" s="16">
        <v>3.9478175893110001</v>
      </c>
      <c r="N85" s="16">
        <v>5.1787915485499996</v>
      </c>
      <c r="O85" s="16">
        <v>6.3372099030779996</v>
      </c>
      <c r="P85" s="16">
        <v>4.4079229139100002</v>
      </c>
      <c r="Q85" s="16">
        <v>2.5030677369399998</v>
      </c>
      <c r="R85" s="16">
        <v>2.052403381735</v>
      </c>
      <c r="S85" s="16">
        <v>13.00395</v>
      </c>
      <c r="T85" s="16">
        <v>25.659300000000002</v>
      </c>
      <c r="U85" s="16">
        <v>38.637050000000002</v>
      </c>
      <c r="V85" s="4">
        <v>0.47</v>
      </c>
      <c r="W85" s="21">
        <v>3</v>
      </c>
      <c r="X85" s="21">
        <v>4.8193232026299997</v>
      </c>
      <c r="Y85" s="21">
        <v>7.3019622190589999</v>
      </c>
      <c r="Z85" s="42"/>
      <c r="AA85" s="46"/>
      <c r="AB85" s="46"/>
      <c r="AC85" s="46"/>
      <c r="AD85" s="46"/>
      <c r="AE85" s="46"/>
      <c r="AF85" s="46"/>
      <c r="AG85" s="46"/>
      <c r="AH85" s="46"/>
      <c r="AI85" s="50"/>
    </row>
    <row r="86" spans="1:35" s="16" customFormat="1" x14ac:dyDescent="0.25">
      <c r="A86" s="16">
        <v>15.970098140668574</v>
      </c>
      <c r="B86" s="63">
        <v>18.781770000000002</v>
      </c>
      <c r="C86" s="28">
        <f t="shared" si="6"/>
        <v>-2.8116718593314278</v>
      </c>
      <c r="D86" s="57">
        <f t="shared" si="7"/>
        <v>7.9054986445562481</v>
      </c>
      <c r="E86" s="55"/>
      <c r="F86" s="16">
        <v>8.5729529267903004</v>
      </c>
      <c r="G86" s="63">
        <v>8.0822540000000007</v>
      </c>
      <c r="H86" s="28">
        <f t="shared" si="8"/>
        <v>0.49069892679029969</v>
      </c>
      <c r="I86" s="57">
        <f t="shared" si="9"/>
        <v>0.24078543675315189</v>
      </c>
      <c r="J86" s="55"/>
      <c r="K86" s="39"/>
      <c r="L86" s="16" t="s">
        <v>131</v>
      </c>
      <c r="M86" s="16">
        <v>3.9478175893110001</v>
      </c>
      <c r="N86" s="16">
        <v>5.1787915485499996</v>
      </c>
      <c r="O86" s="16">
        <v>6.3372099030779996</v>
      </c>
      <c r="P86" s="16">
        <v>4.4079229139100002</v>
      </c>
      <c r="Q86" s="16">
        <v>2.5030677369399998</v>
      </c>
      <c r="R86" s="16">
        <v>2.052403381735</v>
      </c>
      <c r="S86" s="16">
        <v>13.00395</v>
      </c>
      <c r="T86" s="16">
        <v>25.659300000000002</v>
      </c>
      <c r="U86" s="16">
        <v>38.637050000000002</v>
      </c>
      <c r="V86" s="4">
        <v>0.46</v>
      </c>
      <c r="W86" s="21">
        <v>3</v>
      </c>
      <c r="X86" s="21">
        <v>4.8193232026299997</v>
      </c>
      <c r="Y86" s="21">
        <v>7.3019622190589999</v>
      </c>
      <c r="Z86" s="42"/>
      <c r="AA86" s="46"/>
      <c r="AB86" s="46"/>
      <c r="AC86" s="46"/>
      <c r="AD86" s="46"/>
      <c r="AE86" s="46"/>
      <c r="AF86" s="46"/>
      <c r="AG86" s="46"/>
      <c r="AH86" s="46"/>
      <c r="AI86" s="50"/>
    </row>
    <row r="87" spans="1:35" s="16" customFormat="1" x14ac:dyDescent="0.25">
      <c r="A87" s="16">
        <v>15.997938795759953</v>
      </c>
      <c r="B87" s="63">
        <v>18.781770000000002</v>
      </c>
      <c r="C87" s="28">
        <f t="shared" si="6"/>
        <v>-2.7838312042400482</v>
      </c>
      <c r="D87" s="57">
        <f t="shared" si="7"/>
        <v>7.7497161737005964</v>
      </c>
      <c r="E87" s="55"/>
      <c r="F87" s="16">
        <v>8.6269379418123329</v>
      </c>
      <c r="G87" s="63">
        <v>8.0822540000000007</v>
      </c>
      <c r="H87" s="28">
        <f t="shared" si="8"/>
        <v>0.54468394181233215</v>
      </c>
      <c r="I87" s="57">
        <f t="shared" si="9"/>
        <v>0.29668059646822004</v>
      </c>
      <c r="J87" s="55"/>
      <c r="K87" s="39"/>
      <c r="L87" s="16" t="s">
        <v>30</v>
      </c>
      <c r="M87" s="16">
        <v>3.9478175893110001</v>
      </c>
      <c r="N87" s="16">
        <v>5.1787915485499996</v>
      </c>
      <c r="O87" s="16">
        <v>6.3372099030779996</v>
      </c>
      <c r="P87" s="16">
        <v>4.4079229139100002</v>
      </c>
      <c r="Q87" s="16">
        <v>2.5030677369399998</v>
      </c>
      <c r="R87" s="16">
        <v>2.052403381735</v>
      </c>
      <c r="S87" s="16">
        <v>13.00395</v>
      </c>
      <c r="T87" s="16">
        <v>25.659300000000002</v>
      </c>
      <c r="U87" s="16">
        <v>38.637050000000002</v>
      </c>
      <c r="V87" s="4">
        <v>0.45</v>
      </c>
      <c r="W87" s="21">
        <v>3</v>
      </c>
      <c r="X87" s="21">
        <v>4.8193232026299997</v>
      </c>
      <c r="Y87" s="21">
        <v>7.3019622190589999</v>
      </c>
      <c r="Z87" s="42"/>
      <c r="AA87" s="46"/>
      <c r="AB87" s="46"/>
      <c r="AC87" s="46"/>
      <c r="AD87" s="46"/>
      <c r="AE87" s="46"/>
      <c r="AF87" s="46"/>
      <c r="AG87" s="46"/>
      <c r="AH87" s="46"/>
      <c r="AI87" s="50"/>
    </row>
    <row r="88" spans="1:35" s="4" customFormat="1" x14ac:dyDescent="0.25">
      <c r="A88" s="4">
        <v>12.258295149355906</v>
      </c>
      <c r="B88" s="63">
        <v>18.781770000000002</v>
      </c>
      <c r="C88" s="28">
        <f t="shared" si="6"/>
        <v>-6.5234748506440958</v>
      </c>
      <c r="D88" s="57">
        <f t="shared" si="7"/>
        <v>42.555724126986007</v>
      </c>
      <c r="E88" s="55"/>
      <c r="F88" s="4">
        <v>7.6928572601085419</v>
      </c>
      <c r="G88" s="63">
        <v>8.0822540000000007</v>
      </c>
      <c r="H88" s="28">
        <f t="shared" si="8"/>
        <v>-0.38939673989145884</v>
      </c>
      <c r="I88" s="57">
        <f t="shared" si="9"/>
        <v>0.15162982103809647</v>
      </c>
      <c r="J88" s="55"/>
      <c r="K88" s="39">
        <v>9</v>
      </c>
      <c r="L88" s="4" t="s">
        <v>19</v>
      </c>
      <c r="M88" s="4">
        <v>3.4549406093939998</v>
      </c>
      <c r="N88" s="4">
        <v>4.695563910982</v>
      </c>
      <c r="O88" s="4">
        <v>5.8547309405070003</v>
      </c>
      <c r="P88" s="4">
        <v>3.6095952594699998</v>
      </c>
      <c r="Q88" s="4">
        <v>2.019256897095</v>
      </c>
      <c r="R88" s="4">
        <v>1.659677886766</v>
      </c>
      <c r="S88" s="4">
        <v>13.104799999999999</v>
      </c>
      <c r="T88" s="4">
        <v>25.719249999999999</v>
      </c>
      <c r="U88" s="4">
        <v>38.858750000000001</v>
      </c>
      <c r="V88" s="4">
        <v>0.55000000000000004</v>
      </c>
      <c r="W88" s="21">
        <v>3.3960799035210001</v>
      </c>
      <c r="X88" s="21">
        <v>4.7310891703760003</v>
      </c>
      <c r="Y88" s="21">
        <v>8.3366289875380009</v>
      </c>
      <c r="Z88" s="42">
        <v>9</v>
      </c>
      <c r="AA88" s="46"/>
      <c r="AB88" s="46"/>
      <c r="AC88" s="46"/>
      <c r="AD88" s="46"/>
      <c r="AE88" s="46"/>
      <c r="AF88" s="46"/>
      <c r="AG88" s="46"/>
      <c r="AH88" s="46"/>
      <c r="AI88" s="50"/>
    </row>
    <row r="89" spans="1:35" s="4" customFormat="1" x14ac:dyDescent="0.25">
      <c r="A89" s="4">
        <v>18.456846459966691</v>
      </c>
      <c r="B89" s="63">
        <v>18.781770000000002</v>
      </c>
      <c r="C89" s="28">
        <f t="shared" si="6"/>
        <v>-0.32492354003331059</v>
      </c>
      <c r="D89" s="57">
        <f t="shared" si="7"/>
        <v>0.10557530686777838</v>
      </c>
      <c r="E89" s="55"/>
      <c r="F89" s="4">
        <v>7.8394723525200831</v>
      </c>
      <c r="G89" s="63">
        <v>8.0822540000000007</v>
      </c>
      <c r="H89" s="28">
        <f t="shared" si="8"/>
        <v>-0.24278164747991759</v>
      </c>
      <c r="I89" s="57">
        <f t="shared" si="9"/>
        <v>5.894292835306298E-2</v>
      </c>
      <c r="J89" s="55"/>
      <c r="K89" s="39"/>
      <c r="L89" s="4" t="s">
        <v>42</v>
      </c>
      <c r="M89" s="4">
        <v>3.4549406093939998</v>
      </c>
      <c r="N89" s="4">
        <v>4.695563910982</v>
      </c>
      <c r="O89" s="4">
        <v>5.8547309405070003</v>
      </c>
      <c r="P89" s="4">
        <v>3.6095952594699998</v>
      </c>
      <c r="Q89" s="4">
        <v>2.019256897095</v>
      </c>
      <c r="R89" s="4">
        <v>1.659677886766</v>
      </c>
      <c r="S89" s="4">
        <v>13.104799999999999</v>
      </c>
      <c r="T89" s="4">
        <v>25.719249999999999</v>
      </c>
      <c r="U89" s="4">
        <v>38.858750000000001</v>
      </c>
      <c r="V89" s="4">
        <v>0.54</v>
      </c>
      <c r="W89" s="21">
        <v>3.3960799035210001</v>
      </c>
      <c r="X89" s="21">
        <v>4.7310891703760003</v>
      </c>
      <c r="Y89" s="21">
        <v>8.3366289875380009</v>
      </c>
      <c r="Z89" s="42"/>
      <c r="AA89" s="46"/>
      <c r="AB89" s="46"/>
      <c r="AC89" s="46"/>
      <c r="AD89" s="46"/>
      <c r="AE89" s="46"/>
      <c r="AF89" s="46"/>
      <c r="AG89" s="46"/>
      <c r="AH89" s="46"/>
      <c r="AI89" s="50"/>
    </row>
    <row r="90" spans="1:35" s="4" customFormat="1" x14ac:dyDescent="0.25">
      <c r="A90" s="17">
        <v>23.73954927057768</v>
      </c>
      <c r="B90" s="63">
        <v>18.781770000000002</v>
      </c>
      <c r="C90" s="28">
        <f t="shared" si="6"/>
        <v>4.957779270577678</v>
      </c>
      <c r="D90" s="57">
        <f t="shared" si="7"/>
        <v>24.579575295769732</v>
      </c>
      <c r="E90" s="56"/>
      <c r="F90" s="4">
        <v>7.9488917359265887</v>
      </c>
      <c r="G90" s="63">
        <v>8.0822540000000007</v>
      </c>
      <c r="H90" s="28">
        <f t="shared" si="8"/>
        <v>-0.13336226407341201</v>
      </c>
      <c r="I90" s="57">
        <f t="shared" si="9"/>
        <v>1.7785493478786479E-2</v>
      </c>
      <c r="J90" s="56"/>
      <c r="K90" s="39"/>
      <c r="L90" s="4" t="s">
        <v>54</v>
      </c>
      <c r="M90" s="4">
        <v>3.4549406093939998</v>
      </c>
      <c r="N90" s="4">
        <v>4.695563910982</v>
      </c>
      <c r="O90" s="4">
        <v>5.8547309405070003</v>
      </c>
      <c r="P90" s="4">
        <v>3.6095952594699998</v>
      </c>
      <c r="Q90" s="4">
        <v>2.019256897095</v>
      </c>
      <c r="R90" s="4">
        <v>1.659677886766</v>
      </c>
      <c r="S90" s="4">
        <v>13.104799999999999</v>
      </c>
      <c r="T90" s="4">
        <v>25.719249999999999</v>
      </c>
      <c r="U90" s="4">
        <v>38.858750000000001</v>
      </c>
      <c r="V90" s="4">
        <v>0.53</v>
      </c>
      <c r="W90" s="21">
        <v>3.3960799035210001</v>
      </c>
      <c r="X90" s="21">
        <v>4.7310891703760003</v>
      </c>
      <c r="Y90" s="21">
        <v>8.3366289875380009</v>
      </c>
      <c r="Z90" s="42"/>
      <c r="AA90" s="46"/>
      <c r="AB90" s="46"/>
      <c r="AC90" s="46"/>
      <c r="AD90" s="46"/>
      <c r="AE90" s="46"/>
      <c r="AF90" s="46"/>
      <c r="AG90" s="46"/>
      <c r="AH90" s="46"/>
      <c r="AI90" s="50"/>
    </row>
    <row r="91" spans="1:35" s="4" customFormat="1" x14ac:dyDescent="0.25">
      <c r="A91" s="4">
        <v>13.071307886283181</v>
      </c>
      <c r="B91" s="63">
        <v>18.781770000000002</v>
      </c>
      <c r="C91" s="28">
        <f t="shared" si="6"/>
        <v>-5.7104621137168206</v>
      </c>
      <c r="D91" s="57">
        <f t="shared" si="7"/>
        <v>32.609377552195177</v>
      </c>
      <c r="E91" s="55"/>
      <c r="F91" s="17">
        <v>8.1008594493572481</v>
      </c>
      <c r="G91" s="63">
        <v>8.0822540000000007</v>
      </c>
      <c r="H91" s="28">
        <f t="shared" si="8"/>
        <v>1.8605449357247394E-2</v>
      </c>
      <c r="I91" s="57">
        <f t="shared" si="9"/>
        <v>3.4616274578509748E-4</v>
      </c>
      <c r="J91" s="55"/>
      <c r="K91" s="38"/>
      <c r="L91" s="4" t="s">
        <v>66</v>
      </c>
      <c r="M91" s="4">
        <v>3.4549406093939998</v>
      </c>
      <c r="N91" s="4">
        <v>4.695563910982</v>
      </c>
      <c r="O91" s="4">
        <v>5.8547309405070003</v>
      </c>
      <c r="P91" s="4">
        <v>3.6095952594699998</v>
      </c>
      <c r="Q91" s="4">
        <v>2.019256897095</v>
      </c>
      <c r="R91" s="4">
        <v>1.659677886766</v>
      </c>
      <c r="S91" s="4">
        <v>13.104799999999999</v>
      </c>
      <c r="T91" s="4">
        <v>25.719249999999999</v>
      </c>
      <c r="U91" s="4">
        <v>38.858750000000001</v>
      </c>
      <c r="V91" s="4">
        <v>0.52</v>
      </c>
      <c r="W91" s="21">
        <v>3.3960799035210001</v>
      </c>
      <c r="X91" s="21">
        <v>4.7310891703760003</v>
      </c>
      <c r="Y91" s="21">
        <v>8.3366289875380009</v>
      </c>
      <c r="Z91" s="41"/>
      <c r="AA91" s="47"/>
      <c r="AB91" s="47"/>
      <c r="AC91" s="47"/>
      <c r="AD91" s="47"/>
      <c r="AE91" s="47"/>
      <c r="AF91" s="47"/>
      <c r="AG91" s="47"/>
      <c r="AH91" s="47"/>
      <c r="AI91" s="51"/>
    </row>
    <row r="92" spans="1:35" s="4" customFormat="1" x14ac:dyDescent="0.25">
      <c r="A92" s="4">
        <v>13.262329595951822</v>
      </c>
      <c r="B92" s="63">
        <v>18.781770000000002</v>
      </c>
      <c r="C92" s="28">
        <f t="shared" si="6"/>
        <v>-5.5194404040481793</v>
      </c>
      <c r="D92" s="57">
        <f t="shared" si="7"/>
        <v>30.464222373839529</v>
      </c>
      <c r="E92" s="55"/>
      <c r="F92" s="4">
        <v>8.162530205872379</v>
      </c>
      <c r="G92" s="63">
        <v>8.0822540000000007</v>
      </c>
      <c r="H92" s="28">
        <f t="shared" si="8"/>
        <v>8.027620587237827E-2</v>
      </c>
      <c r="I92" s="57">
        <f t="shared" si="9"/>
        <v>6.4442692292644597E-3</v>
      </c>
      <c r="J92" s="55"/>
      <c r="K92" s="39"/>
      <c r="L92" s="4" t="s">
        <v>71</v>
      </c>
      <c r="M92" s="4">
        <v>3.4549406093939998</v>
      </c>
      <c r="N92" s="4">
        <v>4.695563910982</v>
      </c>
      <c r="O92" s="4">
        <v>5.8547309405070003</v>
      </c>
      <c r="P92" s="4">
        <v>3.6095952594699998</v>
      </c>
      <c r="Q92" s="4">
        <v>2.019256897095</v>
      </c>
      <c r="R92" s="4">
        <v>1.659677886766</v>
      </c>
      <c r="S92" s="4">
        <v>13.104799999999999</v>
      </c>
      <c r="T92" s="4">
        <v>25.719249999999999</v>
      </c>
      <c r="U92" s="4">
        <v>38.858750000000001</v>
      </c>
      <c r="V92" s="4">
        <v>0.51</v>
      </c>
      <c r="W92" s="21">
        <v>3.3960799035210001</v>
      </c>
      <c r="X92" s="21">
        <v>4.7310891703760003</v>
      </c>
      <c r="Y92" s="21">
        <v>8.3366289875380009</v>
      </c>
      <c r="Z92" s="42"/>
      <c r="AA92" s="46"/>
      <c r="AB92" s="46"/>
      <c r="AC92" s="46"/>
      <c r="AD92" s="46"/>
      <c r="AE92" s="46"/>
      <c r="AF92" s="46"/>
      <c r="AG92" s="46"/>
      <c r="AH92" s="46"/>
      <c r="AI92" s="50"/>
    </row>
    <row r="93" spans="1:35" s="4" customFormat="1" x14ac:dyDescent="0.25">
      <c r="A93" s="4">
        <v>19.699369682093341</v>
      </c>
      <c r="B93" s="63">
        <v>18.781770000000002</v>
      </c>
      <c r="C93" s="28">
        <f t="shared" si="6"/>
        <v>0.9175996820933392</v>
      </c>
      <c r="D93" s="57">
        <f t="shared" si="7"/>
        <v>0.84198917657779715</v>
      </c>
      <c r="E93" s="55"/>
      <c r="F93" s="4">
        <v>8.3246826725112548</v>
      </c>
      <c r="G93" s="63">
        <v>8.0822540000000007</v>
      </c>
      <c r="H93" s="28">
        <f t="shared" si="8"/>
        <v>0.24242867251125411</v>
      </c>
      <c r="I93" s="57">
        <f t="shared" si="9"/>
        <v>5.8771661255568895E-2</v>
      </c>
      <c r="J93" s="55"/>
      <c r="K93" s="39"/>
      <c r="L93" s="4" t="s">
        <v>83</v>
      </c>
      <c r="M93" s="4">
        <v>3.4549406093939998</v>
      </c>
      <c r="N93" s="4">
        <v>4.695563910982</v>
      </c>
      <c r="O93" s="4">
        <v>5.8547309405070003</v>
      </c>
      <c r="P93" s="4">
        <v>3.6095952594699998</v>
      </c>
      <c r="Q93" s="4">
        <v>2.019256897095</v>
      </c>
      <c r="R93" s="4">
        <v>1.659677886766</v>
      </c>
      <c r="S93" s="4">
        <v>13.104799999999999</v>
      </c>
      <c r="T93" s="4">
        <v>25.719249999999999</v>
      </c>
      <c r="U93" s="4">
        <v>38.858750000000001</v>
      </c>
      <c r="V93" s="4">
        <v>0.5</v>
      </c>
      <c r="W93" s="21">
        <v>3.3960799035210001</v>
      </c>
      <c r="X93" s="21">
        <v>4.7310891703760003</v>
      </c>
      <c r="Y93" s="21">
        <v>8.3366289875380009</v>
      </c>
      <c r="Z93" s="42"/>
      <c r="AA93" s="46"/>
      <c r="AB93" s="46"/>
      <c r="AC93" s="46"/>
      <c r="AD93" s="46"/>
      <c r="AE93" s="46"/>
      <c r="AF93" s="46"/>
      <c r="AG93" s="46"/>
      <c r="AH93" s="46"/>
      <c r="AI93" s="50"/>
    </row>
    <row r="94" spans="1:35" s="4" customFormat="1" x14ac:dyDescent="0.25">
      <c r="A94" s="4">
        <v>15.024060115783067</v>
      </c>
      <c r="B94" s="63">
        <v>18.781770000000002</v>
      </c>
      <c r="C94" s="28">
        <f t="shared" si="6"/>
        <v>-3.7577098842169345</v>
      </c>
      <c r="D94" s="57">
        <f t="shared" si="7"/>
        <v>14.120383573941648</v>
      </c>
      <c r="E94" s="55"/>
      <c r="F94" s="4">
        <v>8.3994825106160551</v>
      </c>
      <c r="G94" s="63">
        <v>8.0822540000000007</v>
      </c>
      <c r="H94" s="28">
        <f t="shared" si="8"/>
        <v>0.31722851061605439</v>
      </c>
      <c r="I94" s="57">
        <f t="shared" si="9"/>
        <v>0.10063392794768014</v>
      </c>
      <c r="J94" s="55"/>
      <c r="K94" s="39"/>
      <c r="L94" s="4" t="s">
        <v>95</v>
      </c>
      <c r="M94" s="4">
        <v>3.4549406093939998</v>
      </c>
      <c r="N94" s="4">
        <v>4.695563910982</v>
      </c>
      <c r="O94" s="4">
        <v>5.8547309405070003</v>
      </c>
      <c r="P94" s="4">
        <v>3.6095952594699998</v>
      </c>
      <c r="Q94" s="4">
        <v>2.019256897095</v>
      </c>
      <c r="R94" s="4">
        <v>1.659677886766</v>
      </c>
      <c r="S94" s="4">
        <v>13.104799999999999</v>
      </c>
      <c r="T94" s="4">
        <v>25.719249999999999</v>
      </c>
      <c r="U94" s="4">
        <v>38.858750000000001</v>
      </c>
      <c r="V94" s="4">
        <v>0.49</v>
      </c>
      <c r="W94" s="21">
        <v>3.3960799035210001</v>
      </c>
      <c r="X94" s="21">
        <v>4.7310891703760003</v>
      </c>
      <c r="Y94" s="21">
        <v>8.3366289875380009</v>
      </c>
      <c r="Z94" s="42"/>
      <c r="AA94" s="46"/>
      <c r="AB94" s="46"/>
      <c r="AC94" s="46"/>
      <c r="AD94" s="46"/>
      <c r="AE94" s="46"/>
      <c r="AF94" s="46"/>
      <c r="AG94" s="46"/>
      <c r="AH94" s="46"/>
      <c r="AI94" s="50"/>
    </row>
    <row r="95" spans="1:35" s="4" customFormat="1" x14ac:dyDescent="0.25">
      <c r="A95" s="4">
        <v>14.651441705180229</v>
      </c>
      <c r="B95" s="63">
        <v>18.781770000000002</v>
      </c>
      <c r="C95" s="28">
        <f t="shared" si="6"/>
        <v>-4.1303282948197726</v>
      </c>
      <c r="D95" s="57">
        <f t="shared" si="7"/>
        <v>17.05961182298881</v>
      </c>
      <c r="E95" s="55"/>
      <c r="F95" s="4">
        <v>8.5536812688556765</v>
      </c>
      <c r="G95" s="63">
        <v>8.0822540000000007</v>
      </c>
      <c r="H95" s="28">
        <f t="shared" si="8"/>
        <v>0.47142726885567576</v>
      </c>
      <c r="I95" s="57">
        <f t="shared" si="9"/>
        <v>0.22224366982072161</v>
      </c>
      <c r="J95" s="55"/>
      <c r="K95" s="39"/>
      <c r="L95" s="4" t="s">
        <v>107</v>
      </c>
      <c r="M95" s="4">
        <v>3.4549406093939998</v>
      </c>
      <c r="N95" s="4">
        <v>4.695563910982</v>
      </c>
      <c r="O95" s="4">
        <v>5.8547309405070003</v>
      </c>
      <c r="P95" s="4">
        <v>3.6095952594699998</v>
      </c>
      <c r="Q95" s="4">
        <v>2.019256897095</v>
      </c>
      <c r="R95" s="4">
        <v>1.659677886766</v>
      </c>
      <c r="S95" s="4">
        <v>13.104799999999999</v>
      </c>
      <c r="T95" s="4">
        <v>25.719249999999999</v>
      </c>
      <c r="U95" s="4">
        <v>38.858750000000001</v>
      </c>
      <c r="V95" s="4">
        <v>0.48</v>
      </c>
      <c r="W95" s="21">
        <v>3.3960799035210001</v>
      </c>
      <c r="X95" s="21">
        <v>4.7310891703760003</v>
      </c>
      <c r="Y95" s="21">
        <v>8.3366289875380009</v>
      </c>
      <c r="Z95" s="42"/>
      <c r="AA95" s="46"/>
      <c r="AB95" s="46"/>
      <c r="AC95" s="46"/>
      <c r="AD95" s="46"/>
      <c r="AE95" s="46"/>
      <c r="AF95" s="46"/>
      <c r="AG95" s="46"/>
      <c r="AH95" s="46"/>
      <c r="AI95" s="50"/>
    </row>
    <row r="96" spans="1:35" s="4" customFormat="1" x14ac:dyDescent="0.25">
      <c r="A96" s="17">
        <v>22.644299143042389</v>
      </c>
      <c r="B96" s="63">
        <v>18.781770000000002</v>
      </c>
      <c r="C96" s="28">
        <f t="shared" si="6"/>
        <v>3.8625291430423871</v>
      </c>
      <c r="D96" s="57">
        <f t="shared" si="7"/>
        <v>14.919131380851757</v>
      </c>
      <c r="E96" s="56"/>
      <c r="F96" s="4">
        <v>8.6568811618324766</v>
      </c>
      <c r="G96" s="63">
        <v>8.0822540000000007</v>
      </c>
      <c r="H96" s="28">
        <f t="shared" si="8"/>
        <v>0.57462716183247586</v>
      </c>
      <c r="I96" s="57">
        <f t="shared" si="9"/>
        <v>0.33019637511564642</v>
      </c>
      <c r="J96" s="56"/>
      <c r="K96" s="39"/>
      <c r="L96" s="4" t="s">
        <v>119</v>
      </c>
      <c r="M96" s="4">
        <v>3.4549406093939998</v>
      </c>
      <c r="N96" s="4">
        <v>4.695563910982</v>
      </c>
      <c r="O96" s="4">
        <v>5.8547309405070003</v>
      </c>
      <c r="P96" s="4">
        <v>3.6095952594699998</v>
      </c>
      <c r="Q96" s="4">
        <v>2.019256897095</v>
      </c>
      <c r="R96" s="4">
        <v>1.659677886766</v>
      </c>
      <c r="S96" s="4">
        <v>13.104799999999999</v>
      </c>
      <c r="T96" s="4">
        <v>25.719249999999999</v>
      </c>
      <c r="U96" s="4">
        <v>38.858750000000001</v>
      </c>
      <c r="V96" s="4">
        <v>0.47</v>
      </c>
      <c r="W96" s="21">
        <v>3.3960799035210001</v>
      </c>
      <c r="X96" s="21">
        <v>4.7310891703760003</v>
      </c>
      <c r="Y96" s="21">
        <v>8.3366289875380009</v>
      </c>
      <c r="Z96" s="42"/>
      <c r="AA96" s="46"/>
      <c r="AB96" s="46"/>
      <c r="AC96" s="46"/>
      <c r="AD96" s="46"/>
      <c r="AE96" s="46"/>
      <c r="AF96" s="46"/>
      <c r="AG96" s="46"/>
      <c r="AH96" s="46"/>
      <c r="AI96" s="50"/>
    </row>
    <row r="97" spans="1:35" s="4" customFormat="1" x14ac:dyDescent="0.25">
      <c r="A97" s="4">
        <v>19.581805602767506</v>
      </c>
      <c r="B97" s="63">
        <v>18.781770000000002</v>
      </c>
      <c r="C97" s="28">
        <f t="shared" si="6"/>
        <v>0.80003560276750463</v>
      </c>
      <c r="D97" s="57">
        <f t="shared" ref="D97:D128" si="10">C97^2</f>
        <v>0.64005696569556447</v>
      </c>
      <c r="E97" s="55"/>
      <c r="F97" s="4">
        <v>8.8094222178787174</v>
      </c>
      <c r="G97" s="63">
        <v>8.0822540000000007</v>
      </c>
      <c r="H97" s="28">
        <f t="shared" si="8"/>
        <v>0.72716821787871666</v>
      </c>
      <c r="I97" s="57">
        <f t="shared" ref="I97:I128" si="11">H97^2</f>
        <v>0.52877361709290871</v>
      </c>
      <c r="J97" s="55"/>
      <c r="K97" s="39"/>
      <c r="L97" s="4" t="s">
        <v>130</v>
      </c>
      <c r="M97" s="4">
        <v>3.4549406093939998</v>
      </c>
      <c r="N97" s="4">
        <v>4.695563910982</v>
      </c>
      <c r="O97" s="4">
        <v>5.8547309405070003</v>
      </c>
      <c r="P97" s="4">
        <v>3.6095952594699998</v>
      </c>
      <c r="Q97" s="4">
        <v>2.019256897095</v>
      </c>
      <c r="R97" s="4">
        <v>1.659677886766</v>
      </c>
      <c r="S97" s="4">
        <v>13.104799999999999</v>
      </c>
      <c r="T97" s="4">
        <v>25.719249999999999</v>
      </c>
      <c r="U97" s="4">
        <v>38.858750000000001</v>
      </c>
      <c r="V97" s="4">
        <v>0.46</v>
      </c>
      <c r="W97" s="21">
        <v>3.3960799035210001</v>
      </c>
      <c r="X97" s="21">
        <v>4.7310891703760003</v>
      </c>
      <c r="Y97" s="21">
        <v>8.3366289875380009</v>
      </c>
      <c r="Z97" s="42"/>
      <c r="AA97" s="46"/>
      <c r="AB97" s="46"/>
      <c r="AC97" s="46"/>
      <c r="AD97" s="46"/>
      <c r="AE97" s="46"/>
      <c r="AF97" s="46"/>
      <c r="AG97" s="46"/>
      <c r="AH97" s="46"/>
      <c r="AI97" s="50"/>
    </row>
    <row r="98" spans="1:35" s="4" customFormat="1" x14ac:dyDescent="0.25">
      <c r="A98" s="4">
        <v>16.570112402997665</v>
      </c>
      <c r="B98" s="63">
        <v>18.781770000000002</v>
      </c>
      <c r="C98" s="28">
        <f t="shared" si="6"/>
        <v>-2.2116575970023362</v>
      </c>
      <c r="D98" s="57">
        <f t="shared" si="10"/>
        <v>4.8914293263781481</v>
      </c>
      <c r="E98" s="55"/>
      <c r="F98" s="4">
        <v>8.8621352563947209</v>
      </c>
      <c r="G98" s="63">
        <v>8.0822540000000007</v>
      </c>
      <c r="H98" s="28">
        <f t="shared" si="8"/>
        <v>0.77988125639472017</v>
      </c>
      <c r="I98" s="57">
        <f t="shared" si="11"/>
        <v>0.60821477407580726</v>
      </c>
      <c r="J98" s="55"/>
      <c r="K98" s="39"/>
      <c r="L98" s="4" t="s">
        <v>31</v>
      </c>
      <c r="M98" s="4">
        <v>3.4549406093939998</v>
      </c>
      <c r="N98" s="4">
        <v>4.695563910982</v>
      </c>
      <c r="O98" s="4">
        <v>5.8547309405070003</v>
      </c>
      <c r="P98" s="4">
        <v>3.6095952594699998</v>
      </c>
      <c r="Q98" s="4">
        <v>2.019256897095</v>
      </c>
      <c r="R98" s="4">
        <v>1.659677886766</v>
      </c>
      <c r="S98" s="4">
        <v>13.104799999999999</v>
      </c>
      <c r="T98" s="4">
        <v>25.719249999999999</v>
      </c>
      <c r="U98" s="4">
        <v>38.858750000000001</v>
      </c>
      <c r="V98" s="4">
        <v>0.45</v>
      </c>
      <c r="W98" s="21">
        <v>3.3960799035210001</v>
      </c>
      <c r="X98" s="21">
        <v>4.7310891703760003</v>
      </c>
      <c r="Y98" s="21">
        <v>8.3366289875380009</v>
      </c>
      <c r="Z98" s="42"/>
      <c r="AA98" s="46"/>
      <c r="AB98" s="46"/>
      <c r="AC98" s="46"/>
      <c r="AD98" s="46"/>
      <c r="AE98" s="46"/>
      <c r="AF98" s="46"/>
      <c r="AG98" s="46"/>
      <c r="AH98" s="46"/>
      <c r="AI98" s="50"/>
    </row>
    <row r="99" spans="1:35" s="5" customFormat="1" x14ac:dyDescent="0.25">
      <c r="A99" s="5">
        <v>12.921804141709345</v>
      </c>
      <c r="B99" s="63">
        <v>18.781770000000002</v>
      </c>
      <c r="C99" s="28">
        <f t="shared" si="6"/>
        <v>-5.8599658582906571</v>
      </c>
      <c r="D99" s="57">
        <f t="shared" si="10"/>
        <v>34.339199860332158</v>
      </c>
      <c r="E99" s="55"/>
      <c r="F99" s="5">
        <v>7.8173080405745532</v>
      </c>
      <c r="G99" s="63">
        <v>8.0822540000000007</v>
      </c>
      <c r="H99" s="28">
        <f t="shared" si="8"/>
        <v>-0.26494595942544752</v>
      </c>
      <c r="I99" s="57">
        <f t="shared" si="11"/>
        <v>7.0196361415870878E-2</v>
      </c>
      <c r="J99" s="55"/>
      <c r="K99" s="39">
        <v>10</v>
      </c>
      <c r="L99" s="5" t="s">
        <v>20</v>
      </c>
      <c r="M99" s="5">
        <v>3</v>
      </c>
      <c r="N99" s="5">
        <v>4.1650777416259999</v>
      </c>
      <c r="O99" s="5">
        <v>5.35</v>
      </c>
      <c r="P99" s="5">
        <v>2.6</v>
      </c>
      <c r="Q99" s="5">
        <v>1.4588413066829999</v>
      </c>
      <c r="R99" s="5">
        <v>1.2474639572440001</v>
      </c>
      <c r="S99" s="5">
        <v>13.3</v>
      </c>
      <c r="T99" s="5">
        <v>25.729399999999998</v>
      </c>
      <c r="U99" s="5">
        <v>36.682600000000001</v>
      </c>
      <c r="V99" s="4">
        <v>0.55000000000000004</v>
      </c>
      <c r="W99" s="21">
        <v>3.0712088805489999</v>
      </c>
      <c r="X99" s="21">
        <v>5.9908836505509999</v>
      </c>
      <c r="Y99" s="21">
        <v>9.3561137755590007</v>
      </c>
      <c r="Z99" s="42">
        <v>10</v>
      </c>
      <c r="AA99" s="46"/>
      <c r="AB99" s="46"/>
      <c r="AC99" s="46"/>
      <c r="AD99" s="46"/>
      <c r="AE99" s="46"/>
      <c r="AF99" s="46"/>
      <c r="AG99" s="46"/>
      <c r="AH99" s="46"/>
      <c r="AI99" s="50"/>
    </row>
    <row r="100" spans="1:35" s="5" customFormat="1" x14ac:dyDescent="0.25">
      <c r="A100" s="5">
        <v>18.723509177053703</v>
      </c>
      <c r="B100" s="63">
        <v>18.781770000000002</v>
      </c>
      <c r="C100" s="28">
        <f t="shared" si="6"/>
        <v>-5.8260822946298418E-2</v>
      </c>
      <c r="D100" s="57">
        <f t="shared" si="10"/>
        <v>3.3943234903799323E-3</v>
      </c>
      <c r="E100" s="55"/>
      <c r="F100" s="5">
        <v>7.9731459768695601</v>
      </c>
      <c r="G100" s="63">
        <v>8.0822540000000007</v>
      </c>
      <c r="H100" s="28">
        <f t="shared" si="8"/>
        <v>-0.10910802313044066</v>
      </c>
      <c r="I100" s="57">
        <f t="shared" si="11"/>
        <v>1.1904560711432774E-2</v>
      </c>
      <c r="J100" s="55"/>
      <c r="K100" s="39"/>
      <c r="L100" s="5" t="s">
        <v>43</v>
      </c>
      <c r="M100" s="5">
        <v>3</v>
      </c>
      <c r="N100" s="5">
        <v>4.1650777416259999</v>
      </c>
      <c r="O100" s="5">
        <v>5.35</v>
      </c>
      <c r="P100" s="5">
        <v>2.6</v>
      </c>
      <c r="Q100" s="5">
        <v>1.4588413066829999</v>
      </c>
      <c r="R100" s="5">
        <v>1.2474639572440001</v>
      </c>
      <c r="S100" s="5">
        <v>13.3</v>
      </c>
      <c r="T100" s="5">
        <v>25.729399999999998</v>
      </c>
      <c r="U100" s="5">
        <v>36.682600000000001</v>
      </c>
      <c r="V100" s="4">
        <v>0.54</v>
      </c>
      <c r="W100" s="21">
        <v>3.0712088805489999</v>
      </c>
      <c r="X100" s="21">
        <v>5.9908836505509999</v>
      </c>
      <c r="Y100" s="21">
        <v>9.3561137755590007</v>
      </c>
      <c r="Z100" s="42"/>
      <c r="AA100" s="46"/>
      <c r="AB100" s="46"/>
      <c r="AC100" s="46"/>
      <c r="AD100" s="46"/>
      <c r="AE100" s="46"/>
      <c r="AF100" s="46"/>
      <c r="AG100" s="46"/>
      <c r="AH100" s="46"/>
      <c r="AI100" s="50"/>
    </row>
    <row r="101" spans="1:35" s="5" customFormat="1" x14ac:dyDescent="0.25">
      <c r="A101" s="5">
        <v>22.882591895055498</v>
      </c>
      <c r="B101" s="63">
        <v>18.781770000000002</v>
      </c>
      <c r="C101" s="28">
        <f t="shared" si="6"/>
        <v>4.1008218950554962</v>
      </c>
      <c r="D101" s="57">
        <f t="shared" si="10"/>
        <v>16.816740214966551</v>
      </c>
      <c r="E101" s="55"/>
      <c r="F101" s="18">
        <v>8.0918970662742709</v>
      </c>
      <c r="G101" s="63">
        <v>8.0822540000000007</v>
      </c>
      <c r="H101" s="28">
        <f t="shared" si="8"/>
        <v>9.6430662742701401E-3</v>
      </c>
      <c r="I101" s="57">
        <f t="shared" si="11"/>
        <v>9.2988727169966194E-5</v>
      </c>
      <c r="J101" s="55"/>
      <c r="K101" s="38"/>
      <c r="L101" s="5" t="s">
        <v>55</v>
      </c>
      <c r="M101" s="5">
        <v>3</v>
      </c>
      <c r="N101" s="5">
        <v>4.1650777416259999</v>
      </c>
      <c r="O101" s="5">
        <v>5.35</v>
      </c>
      <c r="P101" s="5">
        <v>2.6</v>
      </c>
      <c r="Q101" s="5">
        <v>1.4588413066829999</v>
      </c>
      <c r="R101" s="5">
        <v>1.2474639572440001</v>
      </c>
      <c r="S101" s="5">
        <v>13.3</v>
      </c>
      <c r="T101" s="5">
        <v>25.729399999999998</v>
      </c>
      <c r="U101" s="5">
        <v>36.682600000000001</v>
      </c>
      <c r="V101" s="4">
        <v>0.53</v>
      </c>
      <c r="W101" s="21">
        <v>3.0712088805489999</v>
      </c>
      <c r="X101" s="21">
        <v>5.9908836505509999</v>
      </c>
      <c r="Y101" s="21">
        <v>9.3561137755590007</v>
      </c>
      <c r="Z101" s="41"/>
      <c r="AA101" s="47"/>
      <c r="AB101" s="47"/>
      <c r="AC101" s="47"/>
      <c r="AD101" s="47"/>
      <c r="AE101" s="47"/>
      <c r="AF101" s="47"/>
      <c r="AG101" s="47"/>
      <c r="AH101" s="47"/>
      <c r="AI101" s="51"/>
    </row>
    <row r="102" spans="1:35" s="5" customFormat="1" x14ac:dyDescent="0.25">
      <c r="A102" s="5">
        <v>12.523589129560541</v>
      </c>
      <c r="B102" s="63">
        <v>18.781770000000002</v>
      </c>
      <c r="C102" s="28">
        <f t="shared" si="6"/>
        <v>-6.2581808704394604</v>
      </c>
      <c r="D102" s="57">
        <f t="shared" si="10"/>
        <v>39.164827807134401</v>
      </c>
      <c r="E102" s="55"/>
      <c r="F102" s="5">
        <v>8.2644051305201867</v>
      </c>
      <c r="G102" s="63">
        <v>8.0822540000000007</v>
      </c>
      <c r="H102" s="28">
        <f t="shared" si="8"/>
        <v>0.18215113052018594</v>
      </c>
      <c r="I102" s="57">
        <f t="shared" si="11"/>
        <v>3.3179034349781818E-2</v>
      </c>
      <c r="J102" s="55"/>
      <c r="K102" s="39"/>
      <c r="L102" s="5" t="s">
        <v>67</v>
      </c>
      <c r="M102" s="5">
        <v>3</v>
      </c>
      <c r="N102" s="5">
        <v>4.1650777416259999</v>
      </c>
      <c r="O102" s="5">
        <v>5.35</v>
      </c>
      <c r="P102" s="5">
        <v>2.6</v>
      </c>
      <c r="Q102" s="5">
        <v>1.4588413066829999</v>
      </c>
      <c r="R102" s="5">
        <v>1.2474639572440001</v>
      </c>
      <c r="S102" s="5">
        <v>13.3</v>
      </c>
      <c r="T102" s="5">
        <v>25.729399999999998</v>
      </c>
      <c r="U102" s="5">
        <v>36.682600000000001</v>
      </c>
      <c r="V102" s="4">
        <v>0.52</v>
      </c>
      <c r="W102" s="21">
        <v>3.0712088805489999</v>
      </c>
      <c r="X102" s="21">
        <v>5.9908836505509999</v>
      </c>
      <c r="Y102" s="21">
        <v>9.3561137755590007</v>
      </c>
      <c r="Z102" s="42"/>
      <c r="AA102" s="46"/>
      <c r="AB102" s="46"/>
      <c r="AC102" s="46"/>
      <c r="AD102" s="46"/>
      <c r="AE102" s="46"/>
      <c r="AF102" s="46"/>
      <c r="AG102" s="46"/>
      <c r="AH102" s="46"/>
      <c r="AI102" s="50"/>
    </row>
    <row r="103" spans="1:35" s="5" customFormat="1" x14ac:dyDescent="0.25">
      <c r="A103" s="5">
        <v>12.01572049826453</v>
      </c>
      <c r="B103" s="63">
        <v>18.781770000000002</v>
      </c>
      <c r="C103" s="28">
        <f t="shared" si="6"/>
        <v>-6.7660495017354716</v>
      </c>
      <c r="D103" s="57">
        <f t="shared" si="10"/>
        <v>45.779425859934825</v>
      </c>
      <c r="E103" s="55"/>
      <c r="F103" s="5">
        <v>8.3319577117264689</v>
      </c>
      <c r="G103" s="63">
        <v>8.0822540000000007</v>
      </c>
      <c r="H103" s="28">
        <f t="shared" si="8"/>
        <v>0.24970371172646821</v>
      </c>
      <c r="I103" s="57">
        <f t="shared" si="11"/>
        <v>6.2351943649975136E-2</v>
      </c>
      <c r="J103" s="55"/>
      <c r="K103" s="39"/>
      <c r="L103" s="5" t="s">
        <v>70</v>
      </c>
      <c r="M103" s="5">
        <v>3</v>
      </c>
      <c r="N103" s="5">
        <v>4.1650777416259999</v>
      </c>
      <c r="O103" s="5">
        <v>5.35</v>
      </c>
      <c r="P103" s="5">
        <v>2.6</v>
      </c>
      <c r="Q103" s="5">
        <v>1.4588413066829999</v>
      </c>
      <c r="R103" s="5">
        <v>1.2474639572440001</v>
      </c>
      <c r="S103" s="5">
        <v>13.3</v>
      </c>
      <c r="T103" s="5">
        <v>25.729399999999998</v>
      </c>
      <c r="U103" s="5">
        <v>36.682600000000001</v>
      </c>
      <c r="V103" s="4">
        <v>0.51</v>
      </c>
      <c r="W103" s="21">
        <v>3.0712088805489999</v>
      </c>
      <c r="X103" s="21">
        <v>5.9908836505509999</v>
      </c>
      <c r="Y103" s="21">
        <v>9.3561137755590007</v>
      </c>
      <c r="Z103" s="42"/>
      <c r="AA103" s="46"/>
      <c r="AB103" s="46"/>
      <c r="AC103" s="46"/>
      <c r="AD103" s="46"/>
      <c r="AE103" s="46"/>
      <c r="AF103" s="46"/>
      <c r="AG103" s="46"/>
      <c r="AH103" s="46"/>
      <c r="AI103" s="50"/>
    </row>
    <row r="104" spans="1:35" s="5" customFormat="1" x14ac:dyDescent="0.25">
      <c r="A104" s="5">
        <v>18.493380938285792</v>
      </c>
      <c r="B104" s="63">
        <v>18.781770000000002</v>
      </c>
      <c r="C104" s="28">
        <f t="shared" si="6"/>
        <v>-0.2883890617142093</v>
      </c>
      <c r="D104" s="57">
        <f t="shared" si="10"/>
        <v>8.3168250916402023E-2</v>
      </c>
      <c r="E104" s="55"/>
      <c r="F104" s="5">
        <v>8.4986433022764256</v>
      </c>
      <c r="G104" s="63">
        <v>8.0822540000000007</v>
      </c>
      <c r="H104" s="28">
        <f t="shared" si="8"/>
        <v>0.4163893022764249</v>
      </c>
      <c r="I104" s="57">
        <f t="shared" si="11"/>
        <v>0.17338005105024795</v>
      </c>
      <c r="J104" s="55"/>
      <c r="K104" s="39"/>
      <c r="L104" s="5" t="s">
        <v>82</v>
      </c>
      <c r="M104" s="5">
        <v>3</v>
      </c>
      <c r="N104" s="5">
        <v>4.1650777416259999</v>
      </c>
      <c r="O104" s="5">
        <v>5.35</v>
      </c>
      <c r="P104" s="5">
        <v>2.6</v>
      </c>
      <c r="Q104" s="5">
        <v>1.4588413066829999</v>
      </c>
      <c r="R104" s="5">
        <v>1.2474639572440001</v>
      </c>
      <c r="S104" s="5">
        <v>13.3</v>
      </c>
      <c r="T104" s="5">
        <v>25.729399999999998</v>
      </c>
      <c r="U104" s="5">
        <v>36.682600000000001</v>
      </c>
      <c r="V104" s="4">
        <v>0.5</v>
      </c>
      <c r="W104" s="21">
        <v>3.0712088805489999</v>
      </c>
      <c r="X104" s="21">
        <v>5.9908836505509999</v>
      </c>
      <c r="Y104" s="21">
        <v>9.3561137755590007</v>
      </c>
      <c r="Z104" s="42"/>
      <c r="AA104" s="46"/>
      <c r="AB104" s="46"/>
      <c r="AC104" s="46"/>
      <c r="AD104" s="46"/>
      <c r="AE104" s="46"/>
      <c r="AF104" s="46"/>
      <c r="AG104" s="46"/>
      <c r="AH104" s="46"/>
      <c r="AI104" s="50"/>
    </row>
    <row r="105" spans="1:35" s="5" customFormat="1" x14ac:dyDescent="0.25">
      <c r="A105" s="5">
        <v>14.3489338861985</v>
      </c>
      <c r="B105" s="63">
        <v>18.781770000000002</v>
      </c>
      <c r="C105" s="28">
        <f t="shared" si="6"/>
        <v>-4.4328361138015016</v>
      </c>
      <c r="D105" s="57">
        <f t="shared" si="10"/>
        <v>19.650036011822799</v>
      </c>
      <c r="E105" s="55"/>
      <c r="F105" s="5">
        <v>8.5778594845054155</v>
      </c>
      <c r="G105" s="63">
        <v>8.0822540000000007</v>
      </c>
      <c r="H105" s="28">
        <f t="shared" si="8"/>
        <v>0.49560548450541475</v>
      </c>
      <c r="I105" s="57">
        <f t="shared" si="11"/>
        <v>0.24562479627184691</v>
      </c>
      <c r="J105" s="55"/>
      <c r="K105" s="39"/>
      <c r="L105" s="5" t="s">
        <v>94</v>
      </c>
      <c r="M105" s="5">
        <v>3</v>
      </c>
      <c r="N105" s="5">
        <v>4.1650777416259999</v>
      </c>
      <c r="O105" s="5">
        <v>5.35</v>
      </c>
      <c r="P105" s="5">
        <v>2.6</v>
      </c>
      <c r="Q105" s="5">
        <v>1.4588413066829999</v>
      </c>
      <c r="R105" s="5">
        <v>1.2474639572440001</v>
      </c>
      <c r="S105" s="5">
        <v>13.3</v>
      </c>
      <c r="T105" s="5">
        <v>25.729399999999998</v>
      </c>
      <c r="U105" s="5">
        <v>36.682600000000001</v>
      </c>
      <c r="V105" s="4">
        <v>0.49</v>
      </c>
      <c r="W105" s="21">
        <v>3.0712088805489999</v>
      </c>
      <c r="X105" s="21">
        <v>5.9908836505509999</v>
      </c>
      <c r="Y105" s="21">
        <v>9.3561137755590007</v>
      </c>
      <c r="Z105" s="42"/>
      <c r="AA105" s="46"/>
      <c r="AB105" s="46"/>
      <c r="AC105" s="46"/>
      <c r="AD105" s="46"/>
      <c r="AE105" s="46"/>
      <c r="AF105" s="46"/>
      <c r="AG105" s="46"/>
      <c r="AH105" s="46"/>
      <c r="AI105" s="50"/>
    </row>
    <row r="106" spans="1:35" s="5" customFormat="1" x14ac:dyDescent="0.25">
      <c r="A106" s="5">
        <v>15.802801526308679</v>
      </c>
      <c r="B106" s="63">
        <v>18.781770000000002</v>
      </c>
      <c r="C106" s="28">
        <f t="shared" si="6"/>
        <v>-2.9789684736913227</v>
      </c>
      <c r="D106" s="57">
        <f t="shared" si="10"/>
        <v>8.8742531672468079</v>
      </c>
      <c r="E106" s="55"/>
      <c r="F106" s="5">
        <v>8.7467778701393986</v>
      </c>
      <c r="G106" s="63">
        <v>8.0822540000000007</v>
      </c>
      <c r="H106" s="28">
        <f t="shared" si="8"/>
        <v>0.66452387013939784</v>
      </c>
      <c r="I106" s="57">
        <f t="shared" si="11"/>
        <v>0.4415919739850433</v>
      </c>
      <c r="J106" s="55"/>
      <c r="K106" s="39"/>
      <c r="L106" s="5" t="s">
        <v>106</v>
      </c>
      <c r="M106" s="5">
        <v>3</v>
      </c>
      <c r="N106" s="5">
        <v>4.1650777416259999</v>
      </c>
      <c r="O106" s="5">
        <v>5.35</v>
      </c>
      <c r="P106" s="5">
        <v>2.6</v>
      </c>
      <c r="Q106" s="5">
        <v>1.4588413066829999</v>
      </c>
      <c r="R106" s="5">
        <v>1.2474639572440001</v>
      </c>
      <c r="S106" s="5">
        <v>13.3</v>
      </c>
      <c r="T106" s="5">
        <v>25.729399999999998</v>
      </c>
      <c r="U106" s="5">
        <v>36.682600000000001</v>
      </c>
      <c r="V106" s="4">
        <v>0.48</v>
      </c>
      <c r="W106" s="21">
        <v>3.0712088805489999</v>
      </c>
      <c r="X106" s="21">
        <v>5.9908836505509999</v>
      </c>
      <c r="Y106" s="21">
        <v>9.3561137755590007</v>
      </c>
      <c r="Z106" s="42"/>
      <c r="AA106" s="46"/>
      <c r="AB106" s="46"/>
      <c r="AC106" s="46"/>
      <c r="AD106" s="46"/>
      <c r="AE106" s="46"/>
      <c r="AF106" s="46"/>
      <c r="AG106" s="46"/>
      <c r="AH106" s="46"/>
      <c r="AI106" s="50"/>
    </row>
    <row r="107" spans="1:35" s="5" customFormat="1" x14ac:dyDescent="0.25">
      <c r="A107" s="5">
        <v>21.279515554211699</v>
      </c>
      <c r="B107" s="63">
        <v>18.781770000000002</v>
      </c>
      <c r="C107" s="28">
        <f t="shared" si="6"/>
        <v>2.4977455542116971</v>
      </c>
      <c r="D107" s="57">
        <f t="shared" si="10"/>
        <v>6.2387328535842981</v>
      </c>
      <c r="E107" s="55"/>
      <c r="F107" s="5">
        <v>8.8412059204427624</v>
      </c>
      <c r="G107" s="63">
        <v>8.0822540000000007</v>
      </c>
      <c r="H107" s="28">
        <f t="shared" si="8"/>
        <v>0.75895192044276172</v>
      </c>
      <c r="I107" s="57">
        <f t="shared" si="11"/>
        <v>0.57600801754375608</v>
      </c>
      <c r="J107" s="55"/>
      <c r="K107" s="39"/>
      <c r="L107" s="5" t="s">
        <v>118</v>
      </c>
      <c r="M107" s="5">
        <v>3</v>
      </c>
      <c r="N107" s="5">
        <v>4.1650777416259999</v>
      </c>
      <c r="O107" s="5">
        <v>5.35</v>
      </c>
      <c r="P107" s="5">
        <v>2.6</v>
      </c>
      <c r="Q107" s="5">
        <v>1.4588413066829999</v>
      </c>
      <c r="R107" s="5">
        <v>1.2474639572440001</v>
      </c>
      <c r="S107" s="5">
        <v>13.3</v>
      </c>
      <c r="T107" s="5">
        <v>25.729399999999998</v>
      </c>
      <c r="U107" s="5">
        <v>36.682600000000001</v>
      </c>
      <c r="V107" s="4">
        <v>0.47</v>
      </c>
      <c r="W107" s="21">
        <v>3.0712088805489999</v>
      </c>
      <c r="X107" s="21">
        <v>5.9908836505509999</v>
      </c>
      <c r="Y107" s="21">
        <v>9.3561137755590007</v>
      </c>
      <c r="Z107" s="42"/>
      <c r="AA107" s="46"/>
      <c r="AB107" s="46"/>
      <c r="AC107" s="46"/>
      <c r="AD107" s="46"/>
      <c r="AE107" s="46"/>
      <c r="AF107" s="46"/>
      <c r="AG107" s="46"/>
      <c r="AH107" s="46"/>
      <c r="AI107" s="50"/>
    </row>
    <row r="108" spans="1:35" s="5" customFormat="1" x14ac:dyDescent="0.25">
      <c r="A108" s="5">
        <v>20.351674678977034</v>
      </c>
      <c r="B108" s="63">
        <v>18.781770000000002</v>
      </c>
      <c r="C108" s="28">
        <f t="shared" si="6"/>
        <v>1.5699046789770321</v>
      </c>
      <c r="D108" s="57">
        <f t="shared" si="10"/>
        <v>2.4646007010739783</v>
      </c>
      <c r="E108" s="55"/>
      <c r="F108" s="5">
        <v>9.0173660839003507</v>
      </c>
      <c r="G108" s="63">
        <v>8.0822540000000007</v>
      </c>
      <c r="H108" s="28">
        <f t="shared" si="8"/>
        <v>0.93511208390034994</v>
      </c>
      <c r="I108" s="57">
        <f t="shared" si="11"/>
        <v>0.87443460945645513</v>
      </c>
      <c r="J108" s="55"/>
      <c r="K108" s="39"/>
      <c r="L108" s="5" t="s">
        <v>129</v>
      </c>
      <c r="M108" s="5">
        <v>3</v>
      </c>
      <c r="N108" s="5">
        <v>4.1650777416259999</v>
      </c>
      <c r="O108" s="5">
        <v>5.35</v>
      </c>
      <c r="P108" s="5">
        <v>2.6</v>
      </c>
      <c r="Q108" s="5">
        <v>1.4588413066829999</v>
      </c>
      <c r="R108" s="5">
        <v>1.2474639572440001</v>
      </c>
      <c r="S108" s="5">
        <v>13.3</v>
      </c>
      <c r="T108" s="5">
        <v>25.729399999999998</v>
      </c>
      <c r="U108" s="5">
        <v>36.682600000000001</v>
      </c>
      <c r="V108" s="4">
        <v>0.46</v>
      </c>
      <c r="W108" s="21">
        <v>3.0712088805489999</v>
      </c>
      <c r="X108" s="21">
        <v>5.9908836505509999</v>
      </c>
      <c r="Y108" s="21">
        <v>9.3561137755590007</v>
      </c>
      <c r="Z108" s="42"/>
      <c r="AA108" s="46"/>
      <c r="AB108" s="46"/>
      <c r="AC108" s="46"/>
      <c r="AD108" s="46"/>
      <c r="AE108" s="46"/>
      <c r="AF108" s="46"/>
      <c r="AG108" s="46"/>
      <c r="AH108" s="46"/>
      <c r="AI108" s="50"/>
    </row>
    <row r="109" spans="1:35" s="5" customFormat="1" x14ac:dyDescent="0.25">
      <c r="A109" s="5">
        <v>14.994962535325751</v>
      </c>
      <c r="B109" s="63">
        <v>18.781770000000002</v>
      </c>
      <c r="C109" s="28">
        <f t="shared" si="6"/>
        <v>-3.7868074646742507</v>
      </c>
      <c r="D109" s="57">
        <f t="shared" si="10"/>
        <v>14.339910774512626</v>
      </c>
      <c r="E109" s="55"/>
      <c r="F109" s="18">
        <v>9.0753002979148008</v>
      </c>
      <c r="G109" s="63">
        <v>8.0822540000000007</v>
      </c>
      <c r="H109" s="28">
        <f t="shared" si="8"/>
        <v>0.99304629791480004</v>
      </c>
      <c r="I109" s="57">
        <f t="shared" si="11"/>
        <v>0.98614094980228983</v>
      </c>
      <c r="J109" s="55"/>
      <c r="K109" s="38"/>
      <c r="L109" s="5" t="s">
        <v>32</v>
      </c>
      <c r="M109" s="5">
        <v>3</v>
      </c>
      <c r="N109" s="5">
        <v>4.1650777416259999</v>
      </c>
      <c r="O109" s="5">
        <v>5.35</v>
      </c>
      <c r="P109" s="5">
        <v>2.6</v>
      </c>
      <c r="Q109" s="5">
        <v>1.4588413066829999</v>
      </c>
      <c r="R109" s="5">
        <v>1.2474639572440001</v>
      </c>
      <c r="S109" s="5">
        <v>13.3</v>
      </c>
      <c r="T109" s="5">
        <v>25.729399999999998</v>
      </c>
      <c r="U109" s="5">
        <v>36.682600000000001</v>
      </c>
      <c r="V109" s="4">
        <v>0.45</v>
      </c>
      <c r="W109" s="21">
        <v>3.0712088805489999</v>
      </c>
      <c r="X109" s="21">
        <v>5.9908836505509999</v>
      </c>
      <c r="Y109" s="21">
        <v>9.3561137755590007</v>
      </c>
      <c r="Z109" s="41"/>
      <c r="AA109" s="47"/>
      <c r="AB109" s="47"/>
      <c r="AC109" s="47"/>
      <c r="AD109" s="47"/>
      <c r="AE109" s="47"/>
      <c r="AF109" s="47"/>
      <c r="AG109" s="47"/>
      <c r="AH109" s="47"/>
      <c r="AI109" s="51"/>
    </row>
    <row r="110" spans="1:35" s="2" customFormat="1" x14ac:dyDescent="0.25">
      <c r="A110" s="2">
        <v>21.374362866099585</v>
      </c>
      <c r="B110" s="63">
        <v>18.781770000000002</v>
      </c>
      <c r="C110" s="28">
        <f t="shared" si="6"/>
        <v>2.5925928660995829</v>
      </c>
      <c r="D110" s="57">
        <f t="shared" si="10"/>
        <v>6.7215377693504497</v>
      </c>
      <c r="E110" s="55"/>
      <c r="F110" s="2">
        <v>7.5358315155290896</v>
      </c>
      <c r="G110" s="63">
        <v>8.0822540000000007</v>
      </c>
      <c r="H110" s="28">
        <f t="shared" si="8"/>
        <v>-0.54642248447091113</v>
      </c>
      <c r="I110" s="57">
        <f t="shared" si="11"/>
        <v>0.29857753153536309</v>
      </c>
      <c r="J110" s="55"/>
      <c r="K110" s="39">
        <v>11</v>
      </c>
      <c r="L110" s="2" t="s">
        <v>21</v>
      </c>
      <c r="M110" s="2">
        <v>3.5257658037559998</v>
      </c>
      <c r="N110" s="2">
        <v>4.6573143959090002</v>
      </c>
      <c r="O110" s="2">
        <v>5.877960642353</v>
      </c>
      <c r="P110" s="2">
        <v>5.0184464136409996</v>
      </c>
      <c r="Q110" s="2">
        <v>2.373881894808</v>
      </c>
      <c r="R110" s="2">
        <v>2.0114592519209999</v>
      </c>
      <c r="S110" s="2">
        <v>11.5092</v>
      </c>
      <c r="T110" s="2">
        <v>25.005400000000002</v>
      </c>
      <c r="U110" s="2">
        <v>38.098050000000001</v>
      </c>
      <c r="V110" s="4">
        <v>0.55000000000000004</v>
      </c>
      <c r="W110" s="21">
        <v>3.07456906532</v>
      </c>
      <c r="X110" s="21">
        <v>4.518690341169</v>
      </c>
      <c r="Y110" s="21">
        <v>6</v>
      </c>
      <c r="Z110" s="42">
        <v>11</v>
      </c>
      <c r="AA110" s="46"/>
      <c r="AB110" s="46"/>
      <c r="AC110" s="46"/>
      <c r="AD110" s="46"/>
      <c r="AE110" s="46"/>
      <c r="AF110" s="46"/>
      <c r="AG110" s="46"/>
      <c r="AH110" s="46"/>
      <c r="AI110" s="50"/>
    </row>
    <row r="111" spans="1:35" s="2" customFormat="1" x14ac:dyDescent="0.25">
      <c r="A111" s="2">
        <v>19.602034393854144</v>
      </c>
      <c r="B111" s="63">
        <v>18.781770000000002</v>
      </c>
      <c r="C111" s="28">
        <f t="shared" si="6"/>
        <v>0.82026439385414207</v>
      </c>
      <c r="D111" s="57">
        <f t="shared" si="10"/>
        <v>0.67283367582490305</v>
      </c>
      <c r="E111" s="55"/>
      <c r="F111" s="2">
        <v>7.6809882414511694</v>
      </c>
      <c r="G111" s="63">
        <v>8.0822540000000007</v>
      </c>
      <c r="H111" s="28">
        <f t="shared" si="8"/>
        <v>-0.40126575854883129</v>
      </c>
      <c r="I111" s="57">
        <f t="shared" si="11"/>
        <v>0.16101420898376897</v>
      </c>
      <c r="J111" s="55"/>
      <c r="K111" s="39"/>
      <c r="L111" s="2" t="s">
        <v>44</v>
      </c>
      <c r="M111" s="2">
        <v>3.5257658037559998</v>
      </c>
      <c r="N111" s="2">
        <v>4.6573143959090002</v>
      </c>
      <c r="O111" s="2">
        <v>5.877960642353</v>
      </c>
      <c r="P111" s="2">
        <v>5.0184464136409996</v>
      </c>
      <c r="Q111" s="2">
        <v>2.373881894808</v>
      </c>
      <c r="R111" s="2">
        <v>2.0114592519209999</v>
      </c>
      <c r="S111" s="2">
        <v>11.5092</v>
      </c>
      <c r="T111" s="2">
        <v>25.005400000000002</v>
      </c>
      <c r="U111" s="2">
        <v>38.098050000000001</v>
      </c>
      <c r="V111" s="4">
        <v>0.54</v>
      </c>
      <c r="W111" s="21">
        <v>3.07456906532</v>
      </c>
      <c r="X111" s="21">
        <v>4.518690341169</v>
      </c>
      <c r="Y111" s="21">
        <v>6</v>
      </c>
      <c r="Z111" s="42"/>
      <c r="AA111" s="46"/>
      <c r="AB111" s="46"/>
      <c r="AC111" s="46"/>
      <c r="AD111" s="46"/>
      <c r="AE111" s="46"/>
      <c r="AF111" s="46"/>
      <c r="AG111" s="46"/>
      <c r="AH111" s="46"/>
      <c r="AI111" s="50"/>
    </row>
    <row r="112" spans="1:35" s="2" customFormat="1" x14ac:dyDescent="0.25">
      <c r="A112" s="2">
        <v>18.482047221381492</v>
      </c>
      <c r="B112" s="63">
        <v>18.781770000000002</v>
      </c>
      <c r="C112" s="28">
        <f t="shared" si="6"/>
        <v>-0.29972277861850927</v>
      </c>
      <c r="D112" s="57">
        <f t="shared" si="10"/>
        <v>8.9833744022799922E-2</v>
      </c>
      <c r="E112" s="55"/>
      <c r="F112" s="2">
        <v>7.7914995157455307</v>
      </c>
      <c r="G112" s="63">
        <v>8.0822540000000007</v>
      </c>
      <c r="H112" s="28">
        <f t="shared" si="8"/>
        <v>-0.29075448425447004</v>
      </c>
      <c r="I112" s="57">
        <f t="shared" si="11"/>
        <v>8.4538170114082864E-2</v>
      </c>
      <c r="J112" s="55"/>
      <c r="K112" s="39"/>
      <c r="L112" s="2" t="s">
        <v>56</v>
      </c>
      <c r="M112" s="2">
        <v>3.5257658037559998</v>
      </c>
      <c r="N112" s="2">
        <v>4.6573143959090002</v>
      </c>
      <c r="O112" s="2">
        <v>5.877960642353</v>
      </c>
      <c r="P112" s="2">
        <v>5.0184464136409996</v>
      </c>
      <c r="Q112" s="2">
        <v>2.373881894808</v>
      </c>
      <c r="R112" s="2">
        <v>2.0114592519209999</v>
      </c>
      <c r="S112" s="2">
        <v>11.5092</v>
      </c>
      <c r="T112" s="2">
        <v>25.005400000000002</v>
      </c>
      <c r="U112" s="2">
        <v>38.098050000000001</v>
      </c>
      <c r="V112" s="4">
        <v>0.53</v>
      </c>
      <c r="W112" s="21">
        <v>3.07456906532</v>
      </c>
      <c r="X112" s="21">
        <v>4.518690341169</v>
      </c>
      <c r="Y112" s="21">
        <v>6</v>
      </c>
      <c r="Z112" s="42"/>
      <c r="AA112" s="46"/>
      <c r="AB112" s="46"/>
      <c r="AC112" s="46"/>
      <c r="AD112" s="46"/>
      <c r="AE112" s="46"/>
      <c r="AF112" s="46"/>
      <c r="AG112" s="46"/>
      <c r="AH112" s="46"/>
      <c r="AI112" s="50"/>
    </row>
    <row r="113" spans="1:35" s="2" customFormat="1" x14ac:dyDescent="0.25">
      <c r="A113" s="2">
        <v>10.351491150954798</v>
      </c>
      <c r="B113" s="63">
        <v>18.781770000000002</v>
      </c>
      <c r="C113" s="28">
        <f t="shared" si="6"/>
        <v>-8.4302788490452034</v>
      </c>
      <c r="D113" s="57">
        <f t="shared" si="10"/>
        <v>71.069601472658917</v>
      </c>
      <c r="E113" s="55"/>
      <c r="F113" s="2">
        <v>7.9637134590394059</v>
      </c>
      <c r="G113" s="63">
        <v>8.0822540000000007</v>
      </c>
      <c r="H113" s="28">
        <f t="shared" si="8"/>
        <v>-0.11854054096059485</v>
      </c>
      <c r="I113" s="57">
        <f t="shared" si="11"/>
        <v>1.4051859851230466E-2</v>
      </c>
      <c r="J113" s="55"/>
      <c r="K113" s="39"/>
      <c r="L113" s="2" t="s">
        <v>68</v>
      </c>
      <c r="M113" s="2">
        <v>3.5257658037559998</v>
      </c>
      <c r="N113" s="2">
        <v>4.6573143959090002</v>
      </c>
      <c r="O113" s="2">
        <v>5.877960642353</v>
      </c>
      <c r="P113" s="2">
        <v>5.0184464136409996</v>
      </c>
      <c r="Q113" s="2">
        <v>2.373881894808</v>
      </c>
      <c r="R113" s="2">
        <v>2.0114592519209999</v>
      </c>
      <c r="S113" s="2">
        <v>11.5092</v>
      </c>
      <c r="T113" s="2">
        <v>25.005400000000002</v>
      </c>
      <c r="U113" s="2">
        <v>38.098050000000001</v>
      </c>
      <c r="V113" s="4">
        <v>0.52</v>
      </c>
      <c r="W113" s="21">
        <v>3.07456906532</v>
      </c>
      <c r="X113" s="21">
        <v>4.518690341169</v>
      </c>
      <c r="Y113" s="21">
        <v>6</v>
      </c>
      <c r="Z113" s="42"/>
      <c r="AA113" s="46"/>
      <c r="AB113" s="46"/>
      <c r="AC113" s="46"/>
      <c r="AD113" s="46"/>
      <c r="AE113" s="46"/>
      <c r="AF113" s="46"/>
      <c r="AG113" s="46"/>
      <c r="AH113" s="46"/>
      <c r="AI113" s="50"/>
    </row>
    <row r="114" spans="1:35" s="2" customFormat="1" x14ac:dyDescent="0.25">
      <c r="A114" s="2">
        <v>11.406649489685591</v>
      </c>
      <c r="B114" s="63">
        <v>18.781770000000002</v>
      </c>
      <c r="C114" s="28">
        <f t="shared" si="6"/>
        <v>-7.3751205103144102</v>
      </c>
      <c r="D114" s="57">
        <f t="shared" si="10"/>
        <v>54.392402541660289</v>
      </c>
      <c r="E114" s="55"/>
      <c r="F114" s="19">
        <v>8.0455246497780752</v>
      </c>
      <c r="G114" s="63">
        <v>8.0822540000000007</v>
      </c>
      <c r="H114" s="28">
        <f t="shared" si="8"/>
        <v>-3.6729350221925472E-2</v>
      </c>
      <c r="I114" s="57">
        <f t="shared" si="11"/>
        <v>1.3490451677248567E-3</v>
      </c>
      <c r="J114" s="55"/>
      <c r="K114" s="38"/>
      <c r="L114" s="2" t="s">
        <v>69</v>
      </c>
      <c r="M114" s="2">
        <v>3.5257658037559998</v>
      </c>
      <c r="N114" s="2">
        <v>4.6573143959090002</v>
      </c>
      <c r="O114" s="2">
        <v>5.877960642353</v>
      </c>
      <c r="P114" s="2">
        <v>4.9321804564790002</v>
      </c>
      <c r="Q114" s="2">
        <v>2.3490423072789999</v>
      </c>
      <c r="R114" s="2">
        <v>1.992001517974</v>
      </c>
      <c r="S114" s="2">
        <v>11.5092</v>
      </c>
      <c r="T114" s="2">
        <v>25.005400000000002</v>
      </c>
      <c r="U114" s="2">
        <v>38.098050000000001</v>
      </c>
      <c r="V114" s="4">
        <v>0.51</v>
      </c>
      <c r="W114" s="21">
        <v>3.07456906532</v>
      </c>
      <c r="X114" s="21">
        <v>4.518690341169</v>
      </c>
      <c r="Y114" s="21">
        <v>6</v>
      </c>
      <c r="Z114" s="41"/>
      <c r="AA114" s="47"/>
      <c r="AB114" s="47"/>
      <c r="AC114" s="47"/>
      <c r="AD114" s="47"/>
      <c r="AE114" s="47"/>
      <c r="AF114" s="47"/>
      <c r="AG114" s="47"/>
      <c r="AH114" s="47"/>
      <c r="AI114" s="51"/>
    </row>
    <row r="115" spans="1:35" s="2" customFormat="1" x14ac:dyDescent="0.25">
      <c r="A115" s="2">
        <v>16.274510443334396</v>
      </c>
      <c r="B115" s="63">
        <v>18.781770000000002</v>
      </c>
      <c r="C115" s="28">
        <f t="shared" si="6"/>
        <v>-2.5072595566656055</v>
      </c>
      <c r="D115" s="57">
        <f t="shared" si="10"/>
        <v>6.2863504844910087</v>
      </c>
      <c r="E115" s="55"/>
      <c r="F115" s="2">
        <v>8.2177520285010051</v>
      </c>
      <c r="G115" s="63">
        <v>8.0822540000000007</v>
      </c>
      <c r="H115" s="28">
        <f t="shared" si="8"/>
        <v>0.13549802850100434</v>
      </c>
      <c r="I115" s="57">
        <f t="shared" si="11"/>
        <v>1.8359715727658984E-2</v>
      </c>
      <c r="J115" s="55"/>
      <c r="K115" s="39"/>
      <c r="L115" s="2" t="s">
        <v>81</v>
      </c>
      <c r="M115" s="2">
        <v>3.5257658037559998</v>
      </c>
      <c r="N115" s="2">
        <v>4.6573143959090002</v>
      </c>
      <c r="O115" s="2">
        <v>5.877960642353</v>
      </c>
      <c r="P115" s="2">
        <v>5.0184464136409996</v>
      </c>
      <c r="Q115" s="2">
        <v>2.373881894808</v>
      </c>
      <c r="R115" s="2">
        <v>2.0114592519209999</v>
      </c>
      <c r="S115" s="2">
        <v>11.5092</v>
      </c>
      <c r="T115" s="2">
        <v>25.005400000000002</v>
      </c>
      <c r="U115" s="2">
        <v>38.098050000000001</v>
      </c>
      <c r="V115" s="4">
        <v>0.5</v>
      </c>
      <c r="W115" s="21">
        <v>3.07456906532</v>
      </c>
      <c r="X115" s="21">
        <v>4.518690341169</v>
      </c>
      <c r="Y115" s="21">
        <v>6</v>
      </c>
      <c r="Z115" s="42"/>
      <c r="AA115" s="46"/>
      <c r="AB115" s="46"/>
      <c r="AC115" s="46"/>
      <c r="AD115" s="46"/>
      <c r="AE115" s="46"/>
      <c r="AF115" s="46"/>
      <c r="AG115" s="46"/>
      <c r="AH115" s="46"/>
      <c r="AI115" s="50"/>
    </row>
    <row r="116" spans="1:35" s="2" customFormat="1" x14ac:dyDescent="0.25">
      <c r="A116" s="2">
        <v>12.308970803167799</v>
      </c>
      <c r="B116" s="63">
        <v>18.781770000000002</v>
      </c>
      <c r="C116" s="28">
        <f t="shared" si="6"/>
        <v>-6.4727991968322023</v>
      </c>
      <c r="D116" s="57">
        <f t="shared" si="10"/>
        <v>41.897129442511606</v>
      </c>
      <c r="E116" s="55"/>
      <c r="F116" s="2">
        <v>8.295848492326078</v>
      </c>
      <c r="G116" s="63">
        <v>8.0822540000000007</v>
      </c>
      <c r="H116" s="28">
        <f t="shared" si="8"/>
        <v>0.2135944923260773</v>
      </c>
      <c r="I116" s="57">
        <f t="shared" si="11"/>
        <v>4.5622607152034693E-2</v>
      </c>
      <c r="J116" s="55"/>
      <c r="K116" s="39"/>
      <c r="L116" s="2" t="s">
        <v>93</v>
      </c>
      <c r="M116" s="2">
        <v>3.5257658037559998</v>
      </c>
      <c r="N116" s="2">
        <v>4.6573143959090002</v>
      </c>
      <c r="O116" s="2">
        <v>5.877960642353</v>
      </c>
      <c r="P116" s="2">
        <v>5.0184464136409996</v>
      </c>
      <c r="Q116" s="2">
        <v>2.373881894808</v>
      </c>
      <c r="R116" s="2">
        <v>2.0114592519209999</v>
      </c>
      <c r="S116" s="2">
        <v>11.5092</v>
      </c>
      <c r="T116" s="2">
        <v>25.005400000000002</v>
      </c>
      <c r="U116" s="2">
        <v>38.098050000000001</v>
      </c>
      <c r="V116" s="4">
        <v>0.49</v>
      </c>
      <c r="W116" s="21">
        <v>3.07456906532</v>
      </c>
      <c r="X116" s="21">
        <v>4.518690341169</v>
      </c>
      <c r="Y116" s="21">
        <v>6</v>
      </c>
      <c r="Z116" s="42"/>
      <c r="AA116" s="46"/>
      <c r="AB116" s="46"/>
      <c r="AC116" s="46"/>
      <c r="AD116" s="46"/>
      <c r="AE116" s="46"/>
      <c r="AF116" s="46"/>
      <c r="AG116" s="46"/>
      <c r="AH116" s="46"/>
      <c r="AI116" s="50"/>
    </row>
    <row r="117" spans="1:35" s="2" customFormat="1" x14ac:dyDescent="0.25">
      <c r="A117" s="19">
        <v>11.259968028554001</v>
      </c>
      <c r="B117" s="63">
        <v>18.781770000000002</v>
      </c>
      <c r="C117" s="28">
        <f t="shared" si="6"/>
        <v>-7.5218019714460009</v>
      </c>
      <c r="D117" s="57">
        <f t="shared" si="10"/>
        <v>56.577504897648943</v>
      </c>
      <c r="E117" s="56"/>
      <c r="F117" s="2">
        <v>8.4660320896479426</v>
      </c>
      <c r="G117" s="63">
        <v>8.0822540000000007</v>
      </c>
      <c r="H117" s="28">
        <f t="shared" si="8"/>
        <v>0.38377808964794191</v>
      </c>
      <c r="I117" s="57">
        <f t="shared" si="11"/>
        <v>0.14728562209382373</v>
      </c>
      <c r="J117" s="56"/>
      <c r="K117" s="39"/>
      <c r="L117" s="2" t="s">
        <v>105</v>
      </c>
      <c r="M117" s="2">
        <v>3.5257658037559998</v>
      </c>
      <c r="N117" s="2">
        <v>4.6573143959090002</v>
      </c>
      <c r="O117" s="2">
        <v>5.877960642353</v>
      </c>
      <c r="P117" s="2">
        <v>5.0184464136409996</v>
      </c>
      <c r="Q117" s="2">
        <v>2.373881894808</v>
      </c>
      <c r="R117" s="2">
        <v>2.0114592519209999</v>
      </c>
      <c r="S117" s="2">
        <v>11.5092</v>
      </c>
      <c r="T117" s="2">
        <v>25.005400000000002</v>
      </c>
      <c r="U117" s="2">
        <v>38.098050000000001</v>
      </c>
      <c r="V117" s="4">
        <v>0.48</v>
      </c>
      <c r="W117" s="21">
        <v>3.07456906532</v>
      </c>
      <c r="X117" s="21">
        <v>4.518690341169</v>
      </c>
      <c r="Y117" s="21">
        <v>6</v>
      </c>
      <c r="Z117" s="42"/>
      <c r="AA117" s="46"/>
      <c r="AB117" s="46"/>
      <c r="AC117" s="46"/>
      <c r="AD117" s="46"/>
      <c r="AE117" s="46"/>
      <c r="AF117" s="46"/>
      <c r="AG117" s="46"/>
      <c r="AH117" s="46"/>
      <c r="AI117" s="50"/>
    </row>
    <row r="118" spans="1:35" s="2" customFormat="1" x14ac:dyDescent="0.25">
      <c r="A118" s="2">
        <v>15.756499623791514</v>
      </c>
      <c r="B118" s="63">
        <v>18.781770000000002</v>
      </c>
      <c r="C118" s="28">
        <f t="shared" si="6"/>
        <v>-3.0252703762084874</v>
      </c>
      <c r="D118" s="57">
        <f t="shared" si="10"/>
        <v>9.1522608491646427</v>
      </c>
      <c r="E118" s="55"/>
      <c r="F118" s="2">
        <v>8.5669360042739235</v>
      </c>
      <c r="G118" s="63">
        <v>8.0822540000000007</v>
      </c>
      <c r="H118" s="28">
        <f t="shared" si="8"/>
        <v>0.48468200427392283</v>
      </c>
      <c r="I118" s="57">
        <f t="shared" si="11"/>
        <v>0.23491664526698694</v>
      </c>
      <c r="J118" s="55"/>
      <c r="K118" s="39"/>
      <c r="L118" s="2" t="s">
        <v>117</v>
      </c>
      <c r="M118" s="2">
        <v>3.5257658037559998</v>
      </c>
      <c r="N118" s="2">
        <v>4.6573143959090002</v>
      </c>
      <c r="O118" s="2">
        <v>5.877960642353</v>
      </c>
      <c r="P118" s="2">
        <v>5.0184464136409996</v>
      </c>
      <c r="Q118" s="2">
        <v>2.373881894808</v>
      </c>
      <c r="R118" s="2">
        <v>2.0114592519209999</v>
      </c>
      <c r="S118" s="2">
        <v>11.5092</v>
      </c>
      <c r="T118" s="2">
        <v>25.005400000000002</v>
      </c>
      <c r="U118" s="2">
        <v>38.098050000000001</v>
      </c>
      <c r="V118" s="4">
        <v>0.47</v>
      </c>
      <c r="W118" s="21">
        <v>3.07456906532</v>
      </c>
      <c r="X118" s="21">
        <v>4.518690341169</v>
      </c>
      <c r="Y118" s="21">
        <v>6</v>
      </c>
      <c r="Z118" s="42"/>
      <c r="AA118" s="46"/>
      <c r="AB118" s="46"/>
      <c r="AC118" s="46"/>
      <c r="AD118" s="46"/>
      <c r="AE118" s="46"/>
      <c r="AF118" s="46"/>
      <c r="AG118" s="46"/>
      <c r="AH118" s="46"/>
      <c r="AI118" s="50"/>
    </row>
    <row r="119" spans="1:35" s="2" customFormat="1" x14ac:dyDescent="0.25">
      <c r="A119" s="2">
        <v>16.074455403934184</v>
      </c>
      <c r="B119" s="63">
        <v>18.781770000000002</v>
      </c>
      <c r="C119" s="28">
        <f t="shared" si="6"/>
        <v>-2.7073145960658174</v>
      </c>
      <c r="D119" s="57">
        <f t="shared" si="10"/>
        <v>7.3295523220710201</v>
      </c>
      <c r="E119" s="55"/>
      <c r="F119" s="2">
        <v>8.7290994737787049</v>
      </c>
      <c r="G119" s="63">
        <v>8.0822540000000007</v>
      </c>
      <c r="H119" s="28">
        <f t="shared" si="8"/>
        <v>0.64684547377870416</v>
      </c>
      <c r="I119" s="57">
        <f t="shared" si="11"/>
        <v>0.41840906694799623</v>
      </c>
      <c r="J119" s="55"/>
      <c r="K119" s="39"/>
      <c r="L119" s="2" t="s">
        <v>128</v>
      </c>
      <c r="M119" s="2">
        <v>3.5257658037559998</v>
      </c>
      <c r="N119" s="2">
        <v>4.6573143959090002</v>
      </c>
      <c r="O119" s="2">
        <v>5.877960642353</v>
      </c>
      <c r="P119" s="2">
        <v>5.0184464136409996</v>
      </c>
      <c r="Q119" s="2">
        <v>2.373881894808</v>
      </c>
      <c r="R119" s="2">
        <v>2.0114592519209999</v>
      </c>
      <c r="S119" s="2">
        <v>11.5092</v>
      </c>
      <c r="T119" s="2">
        <v>25.005400000000002</v>
      </c>
      <c r="U119" s="2">
        <v>38.098050000000001</v>
      </c>
      <c r="V119" s="4">
        <v>0.46</v>
      </c>
      <c r="W119" s="21">
        <v>3.07456906532</v>
      </c>
      <c r="X119" s="21">
        <v>4.518690341169</v>
      </c>
      <c r="Y119" s="21">
        <v>6</v>
      </c>
      <c r="Z119" s="42"/>
      <c r="AA119" s="46"/>
      <c r="AB119" s="46"/>
      <c r="AC119" s="46"/>
      <c r="AD119" s="46"/>
      <c r="AE119" s="46"/>
      <c r="AF119" s="46"/>
      <c r="AG119" s="46"/>
      <c r="AH119" s="46"/>
      <c r="AI119" s="50"/>
    </row>
    <row r="120" spans="1:35" s="2" customFormat="1" x14ac:dyDescent="0.25">
      <c r="A120" s="19">
        <v>24.575200832756693</v>
      </c>
      <c r="B120" s="63">
        <v>18.781770000000002</v>
      </c>
      <c r="C120" s="28">
        <f t="shared" si="6"/>
        <v>5.793430832756691</v>
      </c>
      <c r="D120" s="57">
        <f t="shared" si="10"/>
        <v>33.563840813935883</v>
      </c>
      <c r="E120" s="56"/>
      <c r="F120" s="2">
        <v>8.7983842301507877</v>
      </c>
      <c r="G120" s="63">
        <v>8.0822540000000007</v>
      </c>
      <c r="H120" s="28">
        <f t="shared" si="8"/>
        <v>0.71613023015078703</v>
      </c>
      <c r="I120" s="57">
        <f t="shared" si="11"/>
        <v>0.5128425065358192</v>
      </c>
      <c r="J120" s="56"/>
      <c r="K120" s="39"/>
      <c r="L120" s="2" t="s">
        <v>33</v>
      </c>
      <c r="M120" s="2">
        <v>3.5257658037559998</v>
      </c>
      <c r="N120" s="2">
        <v>4.6573143959090002</v>
      </c>
      <c r="O120" s="2">
        <v>5.877960642353</v>
      </c>
      <c r="P120" s="2">
        <v>5.0184464136409996</v>
      </c>
      <c r="Q120" s="2">
        <v>2.373881894808</v>
      </c>
      <c r="R120" s="2">
        <v>2.0114592519209999</v>
      </c>
      <c r="S120" s="2">
        <v>11.5092</v>
      </c>
      <c r="T120" s="2">
        <v>25.005400000000002</v>
      </c>
      <c r="U120" s="2">
        <v>38.098050000000001</v>
      </c>
      <c r="V120" s="4">
        <v>0.45</v>
      </c>
      <c r="W120" s="21">
        <v>3.07456906532</v>
      </c>
      <c r="X120" s="21">
        <v>4.518690341169</v>
      </c>
      <c r="Y120" s="21">
        <v>6</v>
      </c>
      <c r="Z120" s="42"/>
      <c r="AA120" s="46"/>
      <c r="AB120" s="46"/>
      <c r="AC120" s="46"/>
      <c r="AD120" s="46"/>
      <c r="AE120" s="46"/>
      <c r="AF120" s="46"/>
      <c r="AG120" s="46"/>
      <c r="AH120" s="46"/>
      <c r="AI120" s="50"/>
    </row>
    <row r="121" spans="1:35" x14ac:dyDescent="0.25">
      <c r="A121" s="15">
        <v>18.640733893726662</v>
      </c>
      <c r="B121" s="63">
        <v>18.781770000000002</v>
      </c>
      <c r="C121" s="28">
        <f t="shared" si="6"/>
        <v>-0.14103610627334007</v>
      </c>
      <c r="D121" s="57">
        <f t="shared" si="10"/>
        <v>1.9891183272744875E-2</v>
      </c>
      <c r="E121" s="56"/>
      <c r="F121" s="14">
        <v>7.3214348928920572</v>
      </c>
      <c r="G121" s="63">
        <v>8.0822540000000007</v>
      </c>
      <c r="H121" s="28">
        <f t="shared" si="8"/>
        <v>-0.76081910710794354</v>
      </c>
      <c r="I121" s="57">
        <f t="shared" si="11"/>
        <v>0.57884571374052851</v>
      </c>
      <c r="J121" s="56"/>
      <c r="K121" s="39">
        <v>12</v>
      </c>
      <c r="L121" s="14" t="s">
        <v>17</v>
      </c>
      <c r="M121" s="14">
        <v>3.05368433218</v>
      </c>
      <c r="N121" s="14">
        <v>4.1556723995500002</v>
      </c>
      <c r="O121" s="14">
        <v>5.3224202142739996</v>
      </c>
      <c r="P121" s="14">
        <v>3.4437870628130001</v>
      </c>
      <c r="Q121" s="14">
        <v>1.7576474237169999</v>
      </c>
      <c r="R121" s="14">
        <v>1.4663547632230001</v>
      </c>
      <c r="S121" s="14">
        <v>12.321899999999999</v>
      </c>
      <c r="T121" s="14">
        <v>25.322600000000001</v>
      </c>
      <c r="U121" s="14">
        <v>38.434600000000003</v>
      </c>
      <c r="V121" s="4">
        <v>0.55000000000000004</v>
      </c>
      <c r="W121" s="14">
        <v>2</v>
      </c>
      <c r="X121" s="1">
        <v>3</v>
      </c>
      <c r="Y121" s="14">
        <v>5</v>
      </c>
      <c r="Z121" s="42">
        <v>12</v>
      </c>
      <c r="AA121" s="48"/>
      <c r="AB121" s="48"/>
      <c r="AC121" s="48"/>
      <c r="AD121" s="48"/>
      <c r="AE121" s="48"/>
      <c r="AF121" s="48"/>
      <c r="AG121" s="48"/>
      <c r="AH121" s="48"/>
      <c r="AI121" s="48"/>
    </row>
    <row r="122" spans="1:35" x14ac:dyDescent="0.25">
      <c r="A122" s="15">
        <v>15.790018941049894</v>
      </c>
      <c r="B122" s="63">
        <v>18.781770000000002</v>
      </c>
      <c r="C122" s="28">
        <f t="shared" si="6"/>
        <v>-2.9917510589501077</v>
      </c>
      <c r="D122" s="57">
        <f t="shared" si="10"/>
        <v>8.9505743987290902</v>
      </c>
      <c r="E122" s="56"/>
      <c r="F122" s="14">
        <v>7.4842153850427415</v>
      </c>
      <c r="G122" s="63">
        <v>8.0822540000000007</v>
      </c>
      <c r="H122" s="28">
        <f t="shared" si="8"/>
        <v>-0.59803861495725918</v>
      </c>
      <c r="I122" s="57">
        <f t="shared" si="11"/>
        <v>0.3576501849799969</v>
      </c>
      <c r="J122" s="56"/>
      <c r="K122" s="39"/>
      <c r="L122" s="14" t="s">
        <v>40</v>
      </c>
      <c r="M122" s="14">
        <v>3.05368433218</v>
      </c>
      <c r="N122" s="14">
        <v>4.1556723995500002</v>
      </c>
      <c r="O122" s="14">
        <v>5.3224202142739996</v>
      </c>
      <c r="P122" s="14">
        <v>3.4437870628130001</v>
      </c>
      <c r="Q122" s="14">
        <v>1.7576474237169999</v>
      </c>
      <c r="R122" s="14">
        <v>1.4663547632230001</v>
      </c>
      <c r="S122" s="14">
        <v>12.321899999999999</v>
      </c>
      <c r="T122" s="14">
        <v>25.322600000000001</v>
      </c>
      <c r="U122" s="14">
        <v>38.434600000000003</v>
      </c>
      <c r="V122" s="4">
        <v>0.54</v>
      </c>
      <c r="W122" s="14">
        <v>2</v>
      </c>
      <c r="X122" s="1">
        <v>3</v>
      </c>
      <c r="Y122" s="14">
        <v>5</v>
      </c>
      <c r="Z122" s="42"/>
      <c r="AA122" s="48"/>
      <c r="AB122" s="48"/>
      <c r="AC122" s="48"/>
      <c r="AD122" s="48"/>
      <c r="AE122" s="48"/>
      <c r="AF122" s="48"/>
      <c r="AG122" s="48"/>
      <c r="AH122" s="48"/>
      <c r="AI122" s="48"/>
    </row>
    <row r="123" spans="1:35" x14ac:dyDescent="0.25">
      <c r="A123" s="14">
        <v>21.190435827692941</v>
      </c>
      <c r="B123" s="63">
        <v>18.781770000000002</v>
      </c>
      <c r="C123" s="28">
        <f t="shared" si="6"/>
        <v>2.4086658276929391</v>
      </c>
      <c r="D123" s="57">
        <f t="shared" si="10"/>
        <v>5.8016710694957112</v>
      </c>
      <c r="E123" s="55"/>
      <c r="F123" s="14">
        <v>7.5877138658653243</v>
      </c>
      <c r="G123" s="63">
        <v>8.0822540000000007</v>
      </c>
      <c r="H123" s="28">
        <f t="shared" si="8"/>
        <v>-0.49454013413467646</v>
      </c>
      <c r="I123" s="57">
        <f t="shared" si="11"/>
        <v>0.24456994426994377</v>
      </c>
      <c r="J123" s="55"/>
      <c r="K123" s="39"/>
      <c r="L123" s="14" t="s">
        <v>52</v>
      </c>
      <c r="M123" s="14">
        <v>3.05368433218</v>
      </c>
      <c r="N123" s="14">
        <v>4.1556723995500002</v>
      </c>
      <c r="O123" s="14">
        <v>5.3224202142739996</v>
      </c>
      <c r="P123" s="14">
        <v>3.4437870628130001</v>
      </c>
      <c r="Q123" s="14">
        <v>1.7576474237169999</v>
      </c>
      <c r="R123" s="14">
        <v>1.4663547632230001</v>
      </c>
      <c r="S123" s="14">
        <v>12.321899999999999</v>
      </c>
      <c r="T123" s="14">
        <v>25.322600000000001</v>
      </c>
      <c r="U123" s="14">
        <v>38.434600000000003</v>
      </c>
      <c r="V123" s="4">
        <v>0.53</v>
      </c>
      <c r="W123" s="14">
        <v>2</v>
      </c>
      <c r="X123" s="1">
        <v>3</v>
      </c>
      <c r="Y123" s="14">
        <v>5</v>
      </c>
      <c r="Z123" s="42"/>
      <c r="AA123" s="48"/>
      <c r="AB123" s="48"/>
      <c r="AC123" s="48"/>
      <c r="AD123" s="48"/>
      <c r="AE123" s="48"/>
      <c r="AF123" s="48"/>
      <c r="AG123" s="48"/>
      <c r="AH123" s="48"/>
      <c r="AI123" s="48"/>
    </row>
    <row r="124" spans="1:35" x14ac:dyDescent="0.25">
      <c r="A124" s="14">
        <v>8.8861226304871845</v>
      </c>
      <c r="B124" s="63">
        <v>18.781770000000002</v>
      </c>
      <c r="C124" s="28">
        <f t="shared" si="6"/>
        <v>-9.8956473695128171</v>
      </c>
      <c r="D124" s="57">
        <f t="shared" si="10"/>
        <v>97.92383686174594</v>
      </c>
      <c r="E124" s="55"/>
      <c r="F124" s="15">
        <v>7.7650609243032704</v>
      </c>
      <c r="G124" s="63">
        <v>8.0822540000000007</v>
      </c>
      <c r="H124" s="28">
        <f t="shared" si="8"/>
        <v>-0.31719307569673028</v>
      </c>
      <c r="I124" s="57">
        <f t="shared" si="11"/>
        <v>0.10061144726995166</v>
      </c>
      <c r="J124" s="55"/>
      <c r="K124" s="38"/>
      <c r="L124" s="14" t="s">
        <v>64</v>
      </c>
      <c r="M124" s="14">
        <v>3.05368433218</v>
      </c>
      <c r="N124" s="14">
        <v>4.1556723995500002</v>
      </c>
      <c r="O124" s="14">
        <v>5.3224202142739996</v>
      </c>
      <c r="P124" s="14">
        <v>3.4437870628130001</v>
      </c>
      <c r="Q124" s="14">
        <v>1.7576474237169999</v>
      </c>
      <c r="R124" s="14">
        <v>1.4663547632230001</v>
      </c>
      <c r="S124" s="14">
        <v>12.321899999999999</v>
      </c>
      <c r="T124" s="14">
        <v>25.322600000000001</v>
      </c>
      <c r="U124" s="14">
        <v>38.434600000000003</v>
      </c>
      <c r="V124" s="4">
        <v>0.52</v>
      </c>
      <c r="W124" s="14">
        <v>2</v>
      </c>
      <c r="X124" s="1">
        <v>3</v>
      </c>
      <c r="Y124" s="14">
        <v>5</v>
      </c>
      <c r="Z124" s="41"/>
      <c r="AA124" s="45"/>
      <c r="AB124" s="45"/>
      <c r="AC124" s="45"/>
      <c r="AD124" s="45"/>
      <c r="AE124" s="45"/>
      <c r="AF124" s="45"/>
      <c r="AG124" s="45"/>
      <c r="AH124" s="45"/>
      <c r="AI124" s="45"/>
    </row>
    <row r="125" spans="1:35" x14ac:dyDescent="0.25">
      <c r="A125" s="15">
        <v>10.440465542817956</v>
      </c>
      <c r="B125" s="63">
        <v>18.781770000000002</v>
      </c>
      <c r="C125" s="28">
        <f t="shared" si="6"/>
        <v>-8.3413044571820461</v>
      </c>
      <c r="D125" s="57">
        <f t="shared" si="10"/>
        <v>69.577360047405065</v>
      </c>
      <c r="E125" s="56"/>
      <c r="F125" s="14">
        <v>7.8361057646018688</v>
      </c>
      <c r="G125" s="63">
        <v>8.0822540000000007</v>
      </c>
      <c r="H125" s="28">
        <f t="shared" si="8"/>
        <v>-0.24614823539813191</v>
      </c>
      <c r="I125" s="57">
        <f t="shared" si="11"/>
        <v>6.058895378961416E-2</v>
      </c>
      <c r="J125" s="56"/>
      <c r="K125" s="39"/>
      <c r="L125" s="14" t="s">
        <v>73</v>
      </c>
      <c r="M125" s="14">
        <v>3.05368433218</v>
      </c>
      <c r="N125" s="14">
        <v>4.1556723995500002</v>
      </c>
      <c r="O125" s="14">
        <v>5.3224202142739996</v>
      </c>
      <c r="P125" s="14">
        <v>3.4437870628130001</v>
      </c>
      <c r="Q125" s="14">
        <v>1.7576474237169999</v>
      </c>
      <c r="R125" s="14">
        <v>1.4663547632230001</v>
      </c>
      <c r="S125" s="14">
        <v>12.321899999999999</v>
      </c>
      <c r="T125" s="14">
        <v>25.322600000000001</v>
      </c>
      <c r="U125" s="14">
        <v>38.434600000000003</v>
      </c>
      <c r="V125" s="4">
        <v>0.51</v>
      </c>
      <c r="W125" s="14">
        <v>2</v>
      </c>
      <c r="X125" s="1">
        <v>3</v>
      </c>
      <c r="Y125" s="14">
        <v>5</v>
      </c>
      <c r="Z125" s="42"/>
      <c r="AA125" s="48"/>
      <c r="AB125" s="48"/>
      <c r="AC125" s="48"/>
      <c r="AD125" s="48"/>
      <c r="AE125" s="48"/>
      <c r="AF125" s="48"/>
      <c r="AG125" s="48"/>
      <c r="AH125" s="48"/>
      <c r="AI125" s="48"/>
    </row>
    <row r="126" spans="1:35" x14ac:dyDescent="0.25">
      <c r="A126" s="14">
        <v>14.917729756638455</v>
      </c>
      <c r="B126" s="63">
        <v>18.781770000000002</v>
      </c>
      <c r="C126" s="28">
        <f t="shared" si="6"/>
        <v>-3.8640402433615471</v>
      </c>
      <c r="D126" s="57">
        <f t="shared" si="10"/>
        <v>14.930807002317565</v>
      </c>
      <c r="E126" s="55"/>
      <c r="F126" s="14">
        <v>8.0211988372501946</v>
      </c>
      <c r="G126" s="63">
        <v>8.0822540000000007</v>
      </c>
      <c r="H126" s="28">
        <f t="shared" si="8"/>
        <v>-6.1055162749806158E-2</v>
      </c>
      <c r="I126" s="57">
        <f t="shared" si="11"/>
        <v>3.7277328984053172E-3</v>
      </c>
      <c r="J126" s="55"/>
      <c r="K126" s="39"/>
      <c r="L126" s="14" t="s">
        <v>85</v>
      </c>
      <c r="M126" s="14">
        <v>3.05368433218</v>
      </c>
      <c r="N126" s="14">
        <v>4.1556723995500002</v>
      </c>
      <c r="O126" s="14">
        <v>5.3224202142739996</v>
      </c>
      <c r="P126" s="14">
        <v>3.4437870628130001</v>
      </c>
      <c r="Q126" s="14">
        <v>1.7576474237169999</v>
      </c>
      <c r="R126" s="14">
        <v>1.4663547632230001</v>
      </c>
      <c r="S126" s="14">
        <v>12.321899999999999</v>
      </c>
      <c r="T126" s="14">
        <v>25.322600000000001</v>
      </c>
      <c r="U126" s="14">
        <v>38.434600000000003</v>
      </c>
      <c r="V126" s="4">
        <v>0.5</v>
      </c>
      <c r="W126" s="14">
        <v>2</v>
      </c>
      <c r="X126" s="1">
        <v>3</v>
      </c>
      <c r="Y126" s="14">
        <v>5</v>
      </c>
      <c r="Z126" s="42"/>
      <c r="AA126" s="48"/>
      <c r="AB126" s="48"/>
      <c r="AC126" s="48"/>
      <c r="AD126" s="48"/>
      <c r="AE126" s="48"/>
      <c r="AF126" s="48"/>
      <c r="AG126" s="48"/>
      <c r="AH126" s="48"/>
      <c r="AI126" s="48"/>
    </row>
    <row r="127" spans="1:35" x14ac:dyDescent="0.25">
      <c r="A127" s="14">
        <v>11.17074524551632</v>
      </c>
      <c r="B127" s="63">
        <v>18.781770000000002</v>
      </c>
      <c r="C127" s="28">
        <f t="shared" si="6"/>
        <v>-7.6110247544836813</v>
      </c>
      <c r="D127" s="57">
        <f t="shared" si="10"/>
        <v>57.92769781336338</v>
      </c>
      <c r="E127" s="55"/>
      <c r="F127" s="14">
        <v>8.1037288366330387</v>
      </c>
      <c r="G127" s="63">
        <v>8.0822540000000007</v>
      </c>
      <c r="H127" s="28">
        <f t="shared" si="8"/>
        <v>2.1474836633037953E-2</v>
      </c>
      <c r="I127" s="57">
        <f t="shared" si="11"/>
        <v>4.6116860841566884E-4</v>
      </c>
      <c r="J127" s="55"/>
      <c r="K127" s="39"/>
      <c r="L127" s="14" t="s">
        <v>97</v>
      </c>
      <c r="M127" s="14">
        <v>3.05368433218</v>
      </c>
      <c r="N127" s="14">
        <v>4.1556723995500002</v>
      </c>
      <c r="O127" s="14">
        <v>5.3224202142739996</v>
      </c>
      <c r="P127" s="14">
        <v>3.4437870628130001</v>
      </c>
      <c r="Q127" s="14">
        <v>1.7576474237169999</v>
      </c>
      <c r="R127" s="14">
        <v>1.4663547632230001</v>
      </c>
      <c r="S127" s="14">
        <v>12.321899999999999</v>
      </c>
      <c r="T127" s="14">
        <v>25.322600000000001</v>
      </c>
      <c r="U127" s="14">
        <v>38.434600000000003</v>
      </c>
      <c r="V127" s="4">
        <v>0.49</v>
      </c>
      <c r="W127" s="14">
        <v>2</v>
      </c>
      <c r="X127" s="1">
        <v>3</v>
      </c>
      <c r="Y127" s="14">
        <v>5</v>
      </c>
      <c r="Z127" s="42"/>
      <c r="AA127" s="48"/>
      <c r="AB127" s="48"/>
      <c r="AC127" s="48"/>
      <c r="AD127" s="48"/>
      <c r="AE127" s="48"/>
      <c r="AF127" s="48"/>
      <c r="AG127" s="48"/>
      <c r="AH127" s="48"/>
      <c r="AI127" s="48"/>
    </row>
    <row r="128" spans="1:35" x14ac:dyDescent="0.25">
      <c r="A128" s="14">
        <v>12.6628872219746</v>
      </c>
      <c r="B128" s="63">
        <v>18.781770000000002</v>
      </c>
      <c r="C128" s="28">
        <f t="shared" si="6"/>
        <v>-6.1188827780254016</v>
      </c>
      <c r="D128" s="57">
        <f t="shared" si="10"/>
        <v>37.440726451215859</v>
      </c>
      <c r="E128" s="55"/>
      <c r="F128" s="14">
        <v>8.2817471932183722</v>
      </c>
      <c r="G128" s="63">
        <v>8.0822540000000007</v>
      </c>
      <c r="H128" s="28">
        <f t="shared" si="8"/>
        <v>0.19949319321837145</v>
      </c>
      <c r="I128" s="57">
        <f t="shared" si="11"/>
        <v>3.9797534140462484E-2</v>
      </c>
      <c r="J128" s="55"/>
      <c r="K128" s="39"/>
      <c r="L128" s="14" t="s">
        <v>109</v>
      </c>
      <c r="M128" s="14">
        <v>3.05368433218</v>
      </c>
      <c r="N128" s="14">
        <v>4.1556723995500002</v>
      </c>
      <c r="O128" s="14">
        <v>5.3224202142739996</v>
      </c>
      <c r="P128" s="14">
        <v>3.4437870628130001</v>
      </c>
      <c r="Q128" s="14">
        <v>1.7576474237169999</v>
      </c>
      <c r="R128" s="14">
        <v>1.4663547632230001</v>
      </c>
      <c r="S128" s="14">
        <v>12.321899999999999</v>
      </c>
      <c r="T128" s="14">
        <v>25.322600000000001</v>
      </c>
      <c r="U128" s="14">
        <v>38.434600000000003</v>
      </c>
      <c r="V128" s="4">
        <v>0.48</v>
      </c>
      <c r="W128" s="21">
        <v>2</v>
      </c>
      <c r="X128" s="21">
        <v>3</v>
      </c>
      <c r="Y128" s="21">
        <v>5</v>
      </c>
      <c r="Z128" s="42"/>
      <c r="AA128" s="48"/>
      <c r="AB128" s="48"/>
      <c r="AC128" s="48"/>
      <c r="AD128" s="48"/>
      <c r="AE128" s="48"/>
      <c r="AF128" s="48"/>
      <c r="AG128" s="48"/>
      <c r="AH128" s="48"/>
      <c r="AI128" s="48"/>
    </row>
    <row r="129" spans="1:35" x14ac:dyDescent="0.25">
      <c r="A129" s="14">
        <v>14.391082483251541</v>
      </c>
      <c r="B129" s="63">
        <v>18.781770000000002</v>
      </c>
      <c r="C129" s="28">
        <f t="shared" ref="C129:C162" si="12">(A129-B129)</f>
        <v>-4.3906875167484607</v>
      </c>
      <c r="D129" s="57">
        <f t="shared" ref="D129:D160" si="13">C129^2</f>
        <v>19.278136869730766</v>
      </c>
      <c r="E129" s="55"/>
      <c r="F129" s="14">
        <v>8.3548568604108802</v>
      </c>
      <c r="G129" s="63">
        <v>8.0822540000000007</v>
      </c>
      <c r="H129" s="28">
        <f t="shared" ref="H129:H162" si="14">(F129-G129)</f>
        <v>0.27260286041087944</v>
      </c>
      <c r="I129" s="57">
        <f t="shared" ref="I129:I160" si="15">H129^2</f>
        <v>7.4312319504193425E-2</v>
      </c>
      <c r="J129" s="55"/>
      <c r="K129" s="39"/>
      <c r="L129" s="14" t="s">
        <v>121</v>
      </c>
      <c r="M129" s="14">
        <v>3.05368433218</v>
      </c>
      <c r="N129" s="14">
        <v>4.1556723995500002</v>
      </c>
      <c r="O129" s="14">
        <v>5.3224202142739996</v>
      </c>
      <c r="P129" s="14">
        <v>3.4437870628130001</v>
      </c>
      <c r="Q129" s="14">
        <v>1.7576474237169999</v>
      </c>
      <c r="R129" s="14">
        <v>1.4663547632230001</v>
      </c>
      <c r="S129" s="14">
        <v>12.321899999999999</v>
      </c>
      <c r="T129" s="14">
        <v>25.322600000000001</v>
      </c>
      <c r="U129" s="14">
        <v>38.434600000000003</v>
      </c>
      <c r="V129" s="4">
        <v>0.47</v>
      </c>
      <c r="W129" s="14">
        <v>2</v>
      </c>
      <c r="X129" s="1">
        <v>3</v>
      </c>
      <c r="Y129" s="14">
        <v>5</v>
      </c>
      <c r="Z129" s="42"/>
      <c r="AA129" s="48"/>
      <c r="AB129" s="48"/>
      <c r="AC129" s="48"/>
      <c r="AD129" s="48"/>
      <c r="AE129" s="48"/>
      <c r="AF129" s="48"/>
      <c r="AG129" s="48"/>
      <c r="AH129" s="48"/>
      <c r="AI129" s="48"/>
    </row>
    <row r="130" spans="1:35" x14ac:dyDescent="0.25">
      <c r="A130" s="14">
        <v>17.828732334702853</v>
      </c>
      <c r="B130" s="63">
        <v>18.781770000000002</v>
      </c>
      <c r="C130" s="28">
        <f t="shared" si="12"/>
        <v>-0.95303766529714906</v>
      </c>
      <c r="D130" s="57">
        <f t="shared" si="13"/>
        <v>0.90828079147504071</v>
      </c>
      <c r="E130" s="55"/>
      <c r="F130" s="14">
        <v>8.5158293753290764</v>
      </c>
      <c r="G130" s="63">
        <v>8.0822540000000007</v>
      </c>
      <c r="H130" s="28">
        <f t="shared" si="14"/>
        <v>0.43357537532907564</v>
      </c>
      <c r="I130" s="57">
        <f t="shared" si="15"/>
        <v>0.1879876060917488</v>
      </c>
      <c r="J130" s="55"/>
      <c r="K130" s="39"/>
      <c r="L130" s="14" t="s">
        <v>132</v>
      </c>
      <c r="M130" s="14">
        <v>3.05368433218</v>
      </c>
      <c r="N130" s="14">
        <v>4.1556723995500002</v>
      </c>
      <c r="O130" s="14">
        <v>5.3224202142739996</v>
      </c>
      <c r="P130" s="14">
        <v>3.4437870628130001</v>
      </c>
      <c r="Q130" s="14">
        <v>1.7576474237169999</v>
      </c>
      <c r="R130" s="14">
        <v>1.4663547632230001</v>
      </c>
      <c r="S130" s="14">
        <v>12.321899999999999</v>
      </c>
      <c r="T130" s="14">
        <v>25.322600000000001</v>
      </c>
      <c r="U130" s="14">
        <v>38.434600000000003</v>
      </c>
      <c r="V130" s="4">
        <v>0.46</v>
      </c>
      <c r="W130" s="14">
        <v>2</v>
      </c>
      <c r="X130" s="1">
        <v>3</v>
      </c>
      <c r="Y130" s="14">
        <v>5</v>
      </c>
      <c r="Z130" s="42"/>
      <c r="AA130" s="48"/>
      <c r="AB130" s="48"/>
      <c r="AC130" s="48"/>
      <c r="AD130" s="48"/>
      <c r="AE130" s="48"/>
      <c r="AF130" s="48"/>
      <c r="AG130" s="48"/>
      <c r="AH130" s="48"/>
      <c r="AI130" s="48"/>
    </row>
    <row r="131" spans="1:35" x14ac:dyDescent="0.25">
      <c r="A131" s="14">
        <v>18.169166053296905</v>
      </c>
      <c r="B131" s="63">
        <v>18.781770000000002</v>
      </c>
      <c r="C131" s="28">
        <f t="shared" si="12"/>
        <v>-0.61260394670309637</v>
      </c>
      <c r="D131" s="57">
        <f t="shared" si="13"/>
        <v>0.37528359551621016</v>
      </c>
      <c r="E131" s="55"/>
      <c r="F131" s="14">
        <v>8.5854481407937548</v>
      </c>
      <c r="G131" s="63">
        <v>8.0822540000000007</v>
      </c>
      <c r="H131" s="28">
        <f t="shared" si="14"/>
        <v>0.50319414079375413</v>
      </c>
      <c r="I131" s="57">
        <f t="shared" si="15"/>
        <v>0.25320434332916447</v>
      </c>
      <c r="J131" s="55"/>
      <c r="K131" s="39"/>
      <c r="L131" s="14" t="s">
        <v>29</v>
      </c>
      <c r="M131" s="14">
        <v>3.05368433218</v>
      </c>
      <c r="N131" s="14">
        <v>4.1556723995500002</v>
      </c>
      <c r="O131" s="14">
        <v>5.3224202142739996</v>
      </c>
      <c r="P131" s="14">
        <v>3.4437870628130001</v>
      </c>
      <c r="Q131" s="14">
        <v>1.7576474237169999</v>
      </c>
      <c r="R131" s="14">
        <v>1.4663547632230001</v>
      </c>
      <c r="S131" s="14">
        <v>12.321899999999999</v>
      </c>
      <c r="T131" s="14">
        <v>25.322600000000001</v>
      </c>
      <c r="U131" s="14">
        <v>38.434600000000003</v>
      </c>
      <c r="V131" s="4">
        <v>0.45</v>
      </c>
      <c r="W131" s="14">
        <v>2</v>
      </c>
      <c r="X131" s="1">
        <v>3</v>
      </c>
      <c r="Y131" s="14">
        <v>5</v>
      </c>
      <c r="Z131" s="42"/>
      <c r="AA131" s="48"/>
      <c r="AB131" s="48"/>
      <c r="AC131" s="48"/>
      <c r="AD131" s="48"/>
      <c r="AE131" s="48"/>
      <c r="AF131" s="48"/>
      <c r="AG131" s="48"/>
      <c r="AH131" s="48"/>
      <c r="AI131" s="48"/>
    </row>
    <row r="132" spans="1:35" x14ac:dyDescent="0.25">
      <c r="A132" s="24">
        <v>37.542477986935907</v>
      </c>
      <c r="B132" s="63">
        <v>18.781770000000002</v>
      </c>
      <c r="C132" s="28">
        <f t="shared" si="12"/>
        <v>18.760707986935905</v>
      </c>
      <c r="D132" s="57">
        <f t="shared" si="13"/>
        <v>351.96416417108065</v>
      </c>
      <c r="E132" s="56"/>
      <c r="F132" s="24">
        <v>8.7058368739999992</v>
      </c>
      <c r="G132" s="63">
        <v>8.0822540000000007</v>
      </c>
      <c r="H132" s="28">
        <f t="shared" si="14"/>
        <v>0.62358287399999845</v>
      </c>
      <c r="I132" s="57">
        <f t="shared" si="15"/>
        <v>0.38885560074609793</v>
      </c>
      <c r="J132" s="56"/>
      <c r="K132" s="38">
        <v>13</v>
      </c>
      <c r="L132" s="25" t="s">
        <v>141</v>
      </c>
      <c r="M132" s="25">
        <v>6</v>
      </c>
      <c r="N132" s="25">
        <v>6</v>
      </c>
      <c r="O132" s="25">
        <v>6</v>
      </c>
      <c r="P132" s="25">
        <v>0</v>
      </c>
      <c r="Q132" s="25">
        <v>1.9</v>
      </c>
      <c r="R132" s="25">
        <v>2.1</v>
      </c>
      <c r="S132" s="25">
        <v>14.8</v>
      </c>
      <c r="T132" s="25">
        <v>26.3</v>
      </c>
      <c r="U132" s="25">
        <v>38.799999999999997</v>
      </c>
      <c r="V132" s="17">
        <v>0.29999999999999716</v>
      </c>
      <c r="W132" s="25">
        <v>3</v>
      </c>
      <c r="X132" s="25">
        <v>5</v>
      </c>
      <c r="Y132" s="25">
        <v>8</v>
      </c>
      <c r="Z132" s="41">
        <v>13</v>
      </c>
      <c r="AA132" s="45"/>
      <c r="AB132" s="45"/>
      <c r="AC132" s="45"/>
      <c r="AD132" s="45"/>
      <c r="AE132" s="45"/>
      <c r="AF132" s="45"/>
      <c r="AG132" s="45"/>
      <c r="AH132" s="45"/>
      <c r="AI132" s="45"/>
    </row>
    <row r="133" spans="1:35" x14ac:dyDescent="0.25">
      <c r="A133" s="24">
        <v>53.295774328368402</v>
      </c>
      <c r="B133" s="63">
        <v>18.781770000000002</v>
      </c>
      <c r="C133" s="28">
        <f t="shared" si="12"/>
        <v>34.514004328368401</v>
      </c>
      <c r="D133" s="57">
        <f t="shared" si="13"/>
        <v>1191.2164947786328</v>
      </c>
      <c r="E133" s="56"/>
      <c r="F133" s="24">
        <v>8.6550892469999994</v>
      </c>
      <c r="G133" s="63">
        <v>8.0822540000000007</v>
      </c>
      <c r="H133" s="28">
        <f t="shared" si="14"/>
        <v>0.57283524699999866</v>
      </c>
      <c r="I133" s="57">
        <f t="shared" si="15"/>
        <v>0.32814022020554945</v>
      </c>
      <c r="J133" s="56"/>
      <c r="K133" s="38"/>
      <c r="L133" s="25" t="s">
        <v>141</v>
      </c>
      <c r="M133" s="25">
        <v>6</v>
      </c>
      <c r="N133" s="25">
        <v>6</v>
      </c>
      <c r="O133" s="25">
        <v>6</v>
      </c>
      <c r="P133" s="25">
        <v>0</v>
      </c>
      <c r="Q133" s="25">
        <v>1.9</v>
      </c>
      <c r="R133" s="25">
        <v>2.1</v>
      </c>
      <c r="S133" s="25">
        <v>14.8</v>
      </c>
      <c r="T133" s="25">
        <v>26.3</v>
      </c>
      <c r="U133" s="25">
        <v>38.799999999999997</v>
      </c>
      <c r="V133" s="17">
        <v>0.30999999999999517</v>
      </c>
      <c r="W133" s="25">
        <v>3</v>
      </c>
      <c r="X133" s="25">
        <v>5</v>
      </c>
      <c r="Y133" s="25">
        <v>8</v>
      </c>
      <c r="Z133" s="41"/>
      <c r="AA133" s="45"/>
      <c r="AB133" s="45"/>
      <c r="AC133" s="45"/>
      <c r="AD133" s="45"/>
      <c r="AE133" s="45"/>
      <c r="AF133" s="45"/>
      <c r="AG133" s="45"/>
      <c r="AH133" s="45"/>
      <c r="AI133" s="45"/>
    </row>
    <row r="134" spans="1:35" x14ac:dyDescent="0.25">
      <c r="A134" s="24">
        <v>45.13278709897758</v>
      </c>
      <c r="B134" s="63">
        <v>18.781770000000002</v>
      </c>
      <c r="C134" s="28">
        <f t="shared" si="12"/>
        <v>26.351017098977579</v>
      </c>
      <c r="D134" s="57">
        <f t="shared" si="13"/>
        <v>694.37610215060874</v>
      </c>
      <c r="E134" s="56"/>
      <c r="F134" s="24">
        <v>8.6038472020000007</v>
      </c>
      <c r="G134" s="63">
        <v>8.0822540000000007</v>
      </c>
      <c r="H134" s="28">
        <f t="shared" si="14"/>
        <v>0.52159320200000003</v>
      </c>
      <c r="I134" s="57">
        <f t="shared" si="15"/>
        <v>0.27205946837261286</v>
      </c>
      <c r="J134" s="56"/>
      <c r="K134" s="38"/>
      <c r="L134" s="25" t="s">
        <v>141</v>
      </c>
      <c r="M134" s="25">
        <v>6</v>
      </c>
      <c r="N134" s="25">
        <v>6</v>
      </c>
      <c r="O134" s="25">
        <v>6</v>
      </c>
      <c r="P134" s="25">
        <v>0</v>
      </c>
      <c r="Q134" s="25">
        <v>1.9</v>
      </c>
      <c r="R134" s="25">
        <v>2.1</v>
      </c>
      <c r="S134" s="25">
        <v>14.8</v>
      </c>
      <c r="T134" s="25">
        <v>26.3</v>
      </c>
      <c r="U134" s="25">
        <v>38.799999999999997</v>
      </c>
      <c r="V134" s="17">
        <v>0.32000000000000028</v>
      </c>
      <c r="W134" s="25">
        <v>3</v>
      </c>
      <c r="X134" s="25">
        <v>5</v>
      </c>
      <c r="Y134" s="25">
        <v>8</v>
      </c>
      <c r="Z134" s="41"/>
      <c r="AA134" s="45"/>
      <c r="AB134" s="45"/>
      <c r="AC134" s="45"/>
      <c r="AD134" s="45"/>
      <c r="AE134" s="45"/>
      <c r="AF134" s="45"/>
      <c r="AG134" s="45"/>
      <c r="AH134" s="45"/>
      <c r="AI134" s="45"/>
    </row>
    <row r="135" spans="1:35" x14ac:dyDescent="0.25">
      <c r="A135" s="24">
        <v>34.986955311892622</v>
      </c>
      <c r="B135" s="63">
        <v>18.781770000000002</v>
      </c>
      <c r="C135" s="28">
        <f t="shared" si="12"/>
        <v>16.20518531189262</v>
      </c>
      <c r="D135" s="57">
        <f t="shared" si="13"/>
        <v>262.6080309927803</v>
      </c>
      <c r="E135" s="56"/>
      <c r="F135" s="24">
        <v>8.5629260800000004</v>
      </c>
      <c r="G135" s="63">
        <v>8.0822540000000007</v>
      </c>
      <c r="H135" s="28">
        <f t="shared" si="14"/>
        <v>0.48067207999999972</v>
      </c>
      <c r="I135" s="57">
        <f t="shared" si="15"/>
        <v>0.23104564849152615</v>
      </c>
      <c r="J135" s="56"/>
      <c r="K135" s="38"/>
      <c r="L135" s="25" t="s">
        <v>141</v>
      </c>
      <c r="M135" s="25">
        <v>6</v>
      </c>
      <c r="N135" s="25">
        <v>6</v>
      </c>
      <c r="O135" s="25">
        <v>6</v>
      </c>
      <c r="P135" s="25">
        <v>0</v>
      </c>
      <c r="Q135" s="25">
        <v>1.9</v>
      </c>
      <c r="R135" s="25">
        <v>2.1</v>
      </c>
      <c r="S135" s="25">
        <v>14.8</v>
      </c>
      <c r="T135" s="25">
        <v>26.3</v>
      </c>
      <c r="U135" s="25">
        <v>38.799999999999997</v>
      </c>
      <c r="V135" s="17">
        <v>0.32999999999999829</v>
      </c>
      <c r="W135" s="25">
        <v>3</v>
      </c>
      <c r="X135" s="25">
        <v>5</v>
      </c>
      <c r="Y135" s="25">
        <v>8</v>
      </c>
      <c r="Z135" s="41"/>
      <c r="AA135" s="45"/>
      <c r="AB135" s="45"/>
      <c r="AC135" s="45"/>
      <c r="AD135" s="45"/>
      <c r="AE135" s="45"/>
      <c r="AF135" s="45"/>
      <c r="AG135" s="45"/>
      <c r="AH135" s="45"/>
      <c r="AI135" s="45"/>
    </row>
    <row r="136" spans="1:35" x14ac:dyDescent="0.25">
      <c r="A136" s="24">
        <v>41.856044485121096</v>
      </c>
      <c r="B136" s="63">
        <v>18.781770000000002</v>
      </c>
      <c r="C136" s="28">
        <f t="shared" si="12"/>
        <v>23.074274485121094</v>
      </c>
      <c r="D136" s="57">
        <f t="shared" si="13"/>
        <v>532.4221430147104</v>
      </c>
      <c r="E136" s="56"/>
      <c r="F136" s="24">
        <v>8.5010953489999999</v>
      </c>
      <c r="G136" s="63">
        <v>8.0822540000000007</v>
      </c>
      <c r="H136" s="28">
        <f t="shared" si="14"/>
        <v>0.41884134899999914</v>
      </c>
      <c r="I136" s="57">
        <f t="shared" si="15"/>
        <v>0.17542807563213908</v>
      </c>
      <c r="J136" s="56"/>
      <c r="K136" s="38"/>
      <c r="L136" s="25" t="s">
        <v>141</v>
      </c>
      <c r="M136" s="25">
        <v>6</v>
      </c>
      <c r="N136" s="25">
        <v>6</v>
      </c>
      <c r="O136" s="25">
        <v>6</v>
      </c>
      <c r="P136" s="25">
        <v>0</v>
      </c>
      <c r="Q136" s="25">
        <v>1.9</v>
      </c>
      <c r="R136" s="25">
        <v>2.1</v>
      </c>
      <c r="S136" s="25">
        <v>14.8</v>
      </c>
      <c r="T136" s="25">
        <v>26.3</v>
      </c>
      <c r="U136" s="25">
        <v>38.799999999999997</v>
      </c>
      <c r="V136" s="17">
        <v>0.33999999999999631</v>
      </c>
      <c r="W136" s="25">
        <v>3</v>
      </c>
      <c r="X136" s="25">
        <v>5</v>
      </c>
      <c r="Y136" s="25">
        <v>8</v>
      </c>
      <c r="Z136" s="41"/>
      <c r="AA136" s="45"/>
      <c r="AB136" s="45"/>
      <c r="AC136" s="45"/>
      <c r="AD136" s="45"/>
      <c r="AE136" s="45"/>
      <c r="AF136" s="45"/>
      <c r="AG136" s="45"/>
      <c r="AH136" s="45"/>
      <c r="AI136" s="45"/>
    </row>
    <row r="137" spans="1:35" x14ac:dyDescent="0.25">
      <c r="A137" s="24">
        <v>42.133494338875778</v>
      </c>
      <c r="B137" s="63">
        <v>18.781770000000002</v>
      </c>
      <c r="C137" s="28">
        <f t="shared" si="12"/>
        <v>23.351724338875776</v>
      </c>
      <c r="D137" s="57">
        <f t="shared" si="13"/>
        <v>545.3030295988433</v>
      </c>
      <c r="E137" s="56"/>
      <c r="F137" s="24">
        <v>8.4487277850000009</v>
      </c>
      <c r="G137" s="63">
        <v>8.0822540000000007</v>
      </c>
      <c r="H137" s="28">
        <f t="shared" si="14"/>
        <v>0.36647378500000016</v>
      </c>
      <c r="I137" s="57">
        <f t="shared" si="15"/>
        <v>0.13430303509222635</v>
      </c>
      <c r="J137" s="56"/>
      <c r="K137" s="38"/>
      <c r="L137" s="25" t="s">
        <v>141</v>
      </c>
      <c r="M137" s="25">
        <v>6</v>
      </c>
      <c r="N137" s="25">
        <v>6</v>
      </c>
      <c r="O137" s="25">
        <v>6</v>
      </c>
      <c r="P137" s="25">
        <v>0</v>
      </c>
      <c r="Q137" s="25">
        <v>1.9</v>
      </c>
      <c r="R137" s="25">
        <v>2.1</v>
      </c>
      <c r="S137" s="25">
        <v>14.8</v>
      </c>
      <c r="T137" s="25">
        <v>26.3</v>
      </c>
      <c r="U137" s="25">
        <v>38.799999999999997</v>
      </c>
      <c r="V137" s="17">
        <v>0.34999999999999432</v>
      </c>
      <c r="W137" s="25">
        <v>3</v>
      </c>
      <c r="X137" s="25">
        <v>5</v>
      </c>
      <c r="Y137" s="25">
        <v>8</v>
      </c>
      <c r="Z137" s="41"/>
      <c r="AA137" s="45"/>
      <c r="AB137" s="45"/>
      <c r="AC137" s="45"/>
      <c r="AD137" s="45"/>
      <c r="AE137" s="45"/>
      <c r="AF137" s="45"/>
      <c r="AG137" s="45"/>
      <c r="AH137" s="45"/>
      <c r="AI137" s="45"/>
    </row>
    <row r="138" spans="1:35" x14ac:dyDescent="0.25">
      <c r="A138" s="24">
        <v>50.346958488050149</v>
      </c>
      <c r="B138" s="63">
        <v>18.781770000000002</v>
      </c>
      <c r="C138" s="28">
        <f t="shared" si="12"/>
        <v>31.565188488050147</v>
      </c>
      <c r="D138" s="57">
        <f t="shared" si="13"/>
        <v>996.36112428613353</v>
      </c>
      <c r="E138" s="56"/>
      <c r="F138" s="24">
        <v>8.3985832610000006</v>
      </c>
      <c r="G138" s="63">
        <v>8.0822540000000007</v>
      </c>
      <c r="H138" s="28">
        <f t="shared" si="14"/>
        <v>0.31632926099999992</v>
      </c>
      <c r="I138" s="57">
        <f t="shared" si="15"/>
        <v>0.10006420136480607</v>
      </c>
      <c r="J138" s="56"/>
      <c r="K138" s="38"/>
      <c r="L138" s="25" t="s">
        <v>141</v>
      </c>
      <c r="M138" s="25">
        <v>6</v>
      </c>
      <c r="N138" s="25">
        <v>6</v>
      </c>
      <c r="O138" s="25">
        <v>6</v>
      </c>
      <c r="P138" s="25">
        <v>0</v>
      </c>
      <c r="Q138" s="25">
        <v>1.9</v>
      </c>
      <c r="R138" s="25">
        <v>2.1</v>
      </c>
      <c r="S138" s="25">
        <v>14.8</v>
      </c>
      <c r="T138" s="25">
        <v>26.3</v>
      </c>
      <c r="U138" s="25">
        <v>38.799999999999997</v>
      </c>
      <c r="V138" s="17">
        <v>0.35999999999999943</v>
      </c>
      <c r="W138" s="25">
        <v>3</v>
      </c>
      <c r="X138" s="25">
        <v>5</v>
      </c>
      <c r="Y138" s="25">
        <v>8</v>
      </c>
      <c r="Z138" s="41"/>
      <c r="AA138" s="45"/>
      <c r="AB138" s="45"/>
      <c r="AC138" s="45"/>
      <c r="AD138" s="45"/>
      <c r="AE138" s="45"/>
      <c r="AF138" s="45"/>
      <c r="AG138" s="45"/>
      <c r="AH138" s="45"/>
      <c r="AI138" s="45"/>
    </row>
    <row r="139" spans="1:35" x14ac:dyDescent="0.25">
      <c r="A139" s="24">
        <v>36.627165743698853</v>
      </c>
      <c r="B139" s="63">
        <v>18.781770000000002</v>
      </c>
      <c r="C139" s="28">
        <f t="shared" si="12"/>
        <v>17.845395743698852</v>
      </c>
      <c r="D139" s="57">
        <f t="shared" si="13"/>
        <v>318.45814924922507</v>
      </c>
      <c r="E139" s="56"/>
      <c r="F139" s="24">
        <v>8.3382628029999992</v>
      </c>
      <c r="G139" s="63">
        <v>8.0822540000000007</v>
      </c>
      <c r="H139" s="28">
        <f t="shared" si="14"/>
        <v>0.25600880299999851</v>
      </c>
      <c r="I139" s="57">
        <f t="shared" si="15"/>
        <v>6.5540507213492041E-2</v>
      </c>
      <c r="J139" s="56"/>
      <c r="K139" s="38"/>
      <c r="L139" s="25" t="s">
        <v>141</v>
      </c>
      <c r="M139" s="25">
        <v>6</v>
      </c>
      <c r="N139" s="25">
        <v>6</v>
      </c>
      <c r="O139" s="25">
        <v>6</v>
      </c>
      <c r="P139" s="25">
        <v>0</v>
      </c>
      <c r="Q139" s="25">
        <v>1.9</v>
      </c>
      <c r="R139" s="25">
        <v>2.1</v>
      </c>
      <c r="S139" s="25">
        <v>14.8</v>
      </c>
      <c r="T139" s="25">
        <v>26.3</v>
      </c>
      <c r="U139" s="25">
        <v>38.799999999999997</v>
      </c>
      <c r="V139" s="17">
        <v>0.36999999999999744</v>
      </c>
      <c r="W139" s="25">
        <v>3</v>
      </c>
      <c r="X139" s="25">
        <v>5</v>
      </c>
      <c r="Y139" s="25">
        <v>8</v>
      </c>
      <c r="Z139" s="41"/>
      <c r="AA139" s="45"/>
      <c r="AB139" s="45"/>
      <c r="AC139" s="45"/>
      <c r="AD139" s="45"/>
      <c r="AE139" s="45"/>
      <c r="AF139" s="45"/>
      <c r="AG139" s="45"/>
      <c r="AH139" s="45"/>
      <c r="AI139" s="45"/>
    </row>
    <row r="140" spans="1:35" x14ac:dyDescent="0.25">
      <c r="A140" s="24">
        <v>41.617540466599891</v>
      </c>
      <c r="B140" s="63">
        <v>18.781770000000002</v>
      </c>
      <c r="C140" s="28">
        <f t="shared" si="12"/>
        <v>22.83577046659989</v>
      </c>
      <c r="D140" s="57">
        <f t="shared" si="13"/>
        <v>521.47241280323578</v>
      </c>
      <c r="E140" s="56"/>
      <c r="F140" s="24">
        <v>8.2979648899999994</v>
      </c>
      <c r="G140" s="63">
        <v>8.0822540000000007</v>
      </c>
      <c r="H140" s="28">
        <f t="shared" si="14"/>
        <v>0.21571088999999866</v>
      </c>
      <c r="I140" s="57">
        <f t="shared" si="15"/>
        <v>4.6531188064591521E-2</v>
      </c>
      <c r="J140" s="56"/>
      <c r="K140" s="38"/>
      <c r="L140" s="25" t="s">
        <v>141</v>
      </c>
      <c r="M140" s="25">
        <v>6</v>
      </c>
      <c r="N140" s="25">
        <v>6</v>
      </c>
      <c r="O140" s="25">
        <v>6</v>
      </c>
      <c r="P140" s="25">
        <v>0</v>
      </c>
      <c r="Q140" s="25">
        <v>1.9</v>
      </c>
      <c r="R140" s="25">
        <v>2.1</v>
      </c>
      <c r="S140" s="25">
        <v>14.8</v>
      </c>
      <c r="T140" s="25">
        <v>26.3</v>
      </c>
      <c r="U140" s="25">
        <v>38.799999999999997</v>
      </c>
      <c r="V140" s="17">
        <v>0.37999999999999545</v>
      </c>
      <c r="W140" s="25">
        <v>3</v>
      </c>
      <c r="X140" s="25">
        <v>5</v>
      </c>
      <c r="Y140" s="25">
        <v>8</v>
      </c>
      <c r="Z140" s="41"/>
      <c r="AA140" s="45"/>
      <c r="AB140" s="45"/>
      <c r="AC140" s="45"/>
      <c r="AD140" s="45"/>
      <c r="AE140" s="45"/>
      <c r="AF140" s="45"/>
      <c r="AG140" s="45"/>
      <c r="AH140" s="45"/>
      <c r="AI140" s="45"/>
    </row>
    <row r="141" spans="1:35" x14ac:dyDescent="0.25">
      <c r="A141" s="24">
        <v>48.89014027883956</v>
      </c>
      <c r="B141" s="63">
        <v>18.781770000000002</v>
      </c>
      <c r="C141" s="28">
        <f t="shared" si="12"/>
        <v>30.108370278839558</v>
      </c>
      <c r="D141" s="57">
        <f t="shared" si="13"/>
        <v>906.51396084770931</v>
      </c>
      <c r="E141" s="56"/>
      <c r="F141" s="24">
        <v>8.2308138819999996</v>
      </c>
      <c r="G141" s="63">
        <v>8.0822540000000007</v>
      </c>
      <c r="H141" s="28">
        <f t="shared" si="14"/>
        <v>0.14855988199999892</v>
      </c>
      <c r="I141" s="57">
        <f t="shared" si="15"/>
        <v>2.2070038539853603E-2</v>
      </c>
      <c r="J141" s="56"/>
      <c r="K141" s="38"/>
      <c r="L141" s="25" t="s">
        <v>141</v>
      </c>
      <c r="M141" s="25">
        <v>6</v>
      </c>
      <c r="N141" s="25">
        <v>6</v>
      </c>
      <c r="O141" s="25">
        <v>6</v>
      </c>
      <c r="P141" s="25">
        <v>0</v>
      </c>
      <c r="Q141" s="25">
        <v>1.9</v>
      </c>
      <c r="R141" s="25">
        <v>2.1</v>
      </c>
      <c r="S141" s="25">
        <v>14.8</v>
      </c>
      <c r="T141" s="25">
        <v>26.3</v>
      </c>
      <c r="U141" s="25">
        <v>38.799999999999997</v>
      </c>
      <c r="V141" s="17">
        <v>0.39000000000000057</v>
      </c>
      <c r="W141" s="25">
        <v>3</v>
      </c>
      <c r="X141" s="25">
        <v>5</v>
      </c>
      <c r="Y141" s="25">
        <v>8</v>
      </c>
      <c r="Z141" s="41"/>
      <c r="AA141" s="45"/>
      <c r="AB141" s="45"/>
      <c r="AC141" s="45"/>
      <c r="AD141" s="45"/>
      <c r="AE141" s="45"/>
      <c r="AF141" s="45"/>
      <c r="AG141" s="45"/>
      <c r="AH141" s="45"/>
      <c r="AI141" s="45"/>
    </row>
    <row r="142" spans="1:35" x14ac:dyDescent="0.25">
      <c r="A142" s="24">
        <v>42.413833201757498</v>
      </c>
      <c r="B142" s="63">
        <v>18.781770000000002</v>
      </c>
      <c r="C142" s="28">
        <f t="shared" si="12"/>
        <v>23.632063201757497</v>
      </c>
      <c r="D142" s="57">
        <f t="shared" si="13"/>
        <v>558.47441117186077</v>
      </c>
      <c r="E142" s="56"/>
      <c r="F142" s="24">
        <v>8.1748076822124833</v>
      </c>
      <c r="G142" s="63">
        <v>8.0822540000000007</v>
      </c>
      <c r="H142" s="28">
        <f t="shared" si="14"/>
        <v>9.2553682212482613E-2</v>
      </c>
      <c r="I142" s="57">
        <f t="shared" si="15"/>
        <v>8.5661840910892205E-3</v>
      </c>
      <c r="J142" s="56"/>
      <c r="K142" s="38"/>
      <c r="L142" s="25" t="s">
        <v>141</v>
      </c>
      <c r="M142" s="25">
        <v>6</v>
      </c>
      <c r="N142" s="25">
        <v>6</v>
      </c>
      <c r="O142" s="25">
        <v>6</v>
      </c>
      <c r="P142" s="25">
        <v>0</v>
      </c>
      <c r="Q142" s="25">
        <v>1.9</v>
      </c>
      <c r="R142" s="25">
        <v>2.1</v>
      </c>
      <c r="S142" s="25">
        <v>14.8</v>
      </c>
      <c r="T142" s="25">
        <v>26.3</v>
      </c>
      <c r="U142" s="25">
        <v>38.799999999999997</v>
      </c>
      <c r="V142" s="17">
        <v>0.39999999999999858</v>
      </c>
      <c r="W142" s="25">
        <v>3</v>
      </c>
      <c r="X142" s="25">
        <v>5</v>
      </c>
      <c r="Y142" s="25">
        <v>8</v>
      </c>
      <c r="Z142" s="41"/>
      <c r="AA142" s="45"/>
      <c r="AB142" s="45"/>
      <c r="AC142" s="45"/>
      <c r="AD142" s="45"/>
      <c r="AE142" s="45"/>
      <c r="AF142" s="45"/>
      <c r="AG142" s="45"/>
      <c r="AH142" s="45"/>
      <c r="AI142" s="45"/>
    </row>
    <row r="143" spans="1:35" x14ac:dyDescent="0.25">
      <c r="A143" s="24">
        <v>27.281629907894899</v>
      </c>
      <c r="B143" s="63">
        <v>18.781770000000002</v>
      </c>
      <c r="C143" s="28">
        <f t="shared" si="12"/>
        <v>8.4998599078948978</v>
      </c>
      <c r="D143" s="57">
        <f t="shared" si="13"/>
        <v>72.247618453839067</v>
      </c>
      <c r="E143" s="56"/>
      <c r="F143" s="24">
        <v>8.09626371930384</v>
      </c>
      <c r="G143" s="63">
        <v>8.0822540000000007</v>
      </c>
      <c r="H143" s="28">
        <f t="shared" si="14"/>
        <v>1.4009719303839319E-2</v>
      </c>
      <c r="I143" s="57">
        <f t="shared" si="15"/>
        <v>1.9627223497236805E-4</v>
      </c>
      <c r="J143" s="56"/>
      <c r="K143" s="38"/>
      <c r="L143" s="25" t="s">
        <v>141</v>
      </c>
      <c r="M143" s="25">
        <v>6</v>
      </c>
      <c r="N143" s="25">
        <v>6</v>
      </c>
      <c r="O143" s="25">
        <v>6</v>
      </c>
      <c r="P143" s="25">
        <v>0</v>
      </c>
      <c r="Q143" s="25">
        <v>1.9</v>
      </c>
      <c r="R143" s="25">
        <v>2.1</v>
      </c>
      <c r="S143" s="25">
        <v>14.8</v>
      </c>
      <c r="T143" s="25">
        <v>26.3</v>
      </c>
      <c r="U143" s="25">
        <v>38.799999999999997</v>
      </c>
      <c r="V143" s="17">
        <v>0.40999999999999659</v>
      </c>
      <c r="W143" s="25">
        <v>3</v>
      </c>
      <c r="X143" s="25">
        <v>5</v>
      </c>
      <c r="Y143" s="25">
        <v>8</v>
      </c>
      <c r="Z143" s="41"/>
      <c r="AA143" s="45"/>
      <c r="AB143" s="45"/>
      <c r="AC143" s="45"/>
      <c r="AD143" s="45"/>
      <c r="AE143" s="45"/>
      <c r="AF143" s="45"/>
      <c r="AG143" s="45"/>
      <c r="AH143" s="45"/>
      <c r="AI143" s="45"/>
    </row>
    <row r="144" spans="1:35" x14ac:dyDescent="0.25">
      <c r="A144" s="24">
        <v>34.508207427003406</v>
      </c>
      <c r="B144" s="63">
        <v>18.781770000000002</v>
      </c>
      <c r="C144" s="28">
        <f t="shared" si="12"/>
        <v>15.726437427003404</v>
      </c>
      <c r="D144" s="57">
        <f t="shared" si="13"/>
        <v>247.32083414545343</v>
      </c>
      <c r="E144" s="56"/>
      <c r="F144" s="24">
        <v>8.0495020998178557</v>
      </c>
      <c r="G144" s="63">
        <v>8.0822540000000007</v>
      </c>
      <c r="H144" s="28">
        <f t="shared" si="14"/>
        <v>-3.2751900182145022E-2</v>
      </c>
      <c r="I144" s="57">
        <f t="shared" si="15"/>
        <v>1.072686965541191E-3</v>
      </c>
      <c r="J144" s="56"/>
      <c r="K144" s="38"/>
      <c r="L144" s="25" t="s">
        <v>141</v>
      </c>
      <c r="M144" s="25">
        <v>6</v>
      </c>
      <c r="N144" s="25">
        <v>6</v>
      </c>
      <c r="O144" s="25">
        <v>6</v>
      </c>
      <c r="P144" s="25">
        <v>0</v>
      </c>
      <c r="Q144" s="25">
        <v>1.9</v>
      </c>
      <c r="R144" s="25">
        <v>2.1</v>
      </c>
      <c r="S144" s="25">
        <v>14.8</v>
      </c>
      <c r="T144" s="25">
        <v>26.3</v>
      </c>
      <c r="U144" s="25">
        <v>38.799999999999997</v>
      </c>
      <c r="V144" s="17">
        <v>0.4199999999999946</v>
      </c>
      <c r="W144" s="25">
        <v>3</v>
      </c>
      <c r="X144" s="25">
        <v>5</v>
      </c>
      <c r="Y144" s="25">
        <v>8</v>
      </c>
      <c r="Z144" s="41"/>
      <c r="AA144" s="45"/>
      <c r="AB144" s="45"/>
      <c r="AC144" s="45"/>
      <c r="AD144" s="45"/>
      <c r="AE144" s="45"/>
      <c r="AF144" s="45"/>
      <c r="AG144" s="45"/>
      <c r="AH144" s="45"/>
      <c r="AI144" s="45"/>
    </row>
    <row r="145" spans="1:35" x14ac:dyDescent="0.25">
      <c r="A145" s="24">
        <v>37.262935534921752</v>
      </c>
      <c r="B145" s="63">
        <v>18.781770000000002</v>
      </c>
      <c r="C145" s="28">
        <f t="shared" si="12"/>
        <v>18.48116553492175</v>
      </c>
      <c r="D145" s="57">
        <f t="shared" si="13"/>
        <v>341.55347952917953</v>
      </c>
      <c r="E145" s="56"/>
      <c r="F145" s="24">
        <v>7.994877164789175</v>
      </c>
      <c r="G145" s="63">
        <v>8.0822540000000007</v>
      </c>
      <c r="H145" s="28">
        <f t="shared" si="14"/>
        <v>-8.7376835210825732E-2</v>
      </c>
      <c r="I145" s="57">
        <f t="shared" si="15"/>
        <v>7.6347113314597951E-3</v>
      </c>
      <c r="J145" s="56"/>
      <c r="K145" s="38"/>
      <c r="L145" s="25" t="s">
        <v>141</v>
      </c>
      <c r="M145" s="25">
        <v>6</v>
      </c>
      <c r="N145" s="25">
        <v>6</v>
      </c>
      <c r="O145" s="25">
        <v>6</v>
      </c>
      <c r="P145" s="25">
        <v>0</v>
      </c>
      <c r="Q145" s="25">
        <v>1.9</v>
      </c>
      <c r="R145" s="25">
        <v>2.1</v>
      </c>
      <c r="S145" s="25">
        <v>14.8</v>
      </c>
      <c r="T145" s="25">
        <v>26.3</v>
      </c>
      <c r="U145" s="25">
        <v>38.799999999999997</v>
      </c>
      <c r="V145" s="17">
        <v>0.42999999999999972</v>
      </c>
      <c r="W145" s="25">
        <v>3</v>
      </c>
      <c r="X145" s="25">
        <v>5</v>
      </c>
      <c r="Y145" s="25">
        <v>8</v>
      </c>
      <c r="Z145" s="41"/>
      <c r="AA145" s="45"/>
      <c r="AB145" s="45"/>
      <c r="AC145" s="45"/>
      <c r="AD145" s="45"/>
      <c r="AE145" s="45"/>
      <c r="AF145" s="45"/>
      <c r="AG145" s="45"/>
      <c r="AH145" s="45"/>
      <c r="AI145" s="45"/>
    </row>
    <row r="146" spans="1:35" x14ac:dyDescent="0.25">
      <c r="A146" s="24">
        <v>17.056223368106547</v>
      </c>
      <c r="B146" s="63">
        <v>18.781770000000002</v>
      </c>
      <c r="C146" s="28">
        <f t="shared" si="12"/>
        <v>-1.7255466318934545</v>
      </c>
      <c r="D146" s="57">
        <f t="shared" si="13"/>
        <v>2.9775111788388449</v>
      </c>
      <c r="E146" s="56"/>
      <c r="F146" s="24">
        <v>7.9125054382831985</v>
      </c>
      <c r="G146" s="63">
        <v>8.0822540000000007</v>
      </c>
      <c r="H146" s="28">
        <f t="shared" si="14"/>
        <v>-0.16974856171680219</v>
      </c>
      <c r="I146" s="57">
        <f t="shared" si="15"/>
        <v>2.8814574204923005E-2</v>
      </c>
      <c r="J146" s="56"/>
      <c r="K146" s="38"/>
      <c r="L146" s="25" t="s">
        <v>141</v>
      </c>
      <c r="M146" s="25">
        <v>6</v>
      </c>
      <c r="N146" s="25">
        <v>6</v>
      </c>
      <c r="O146" s="25">
        <v>6</v>
      </c>
      <c r="P146" s="25">
        <v>0</v>
      </c>
      <c r="Q146" s="25">
        <v>1.9</v>
      </c>
      <c r="R146" s="25">
        <v>2.1</v>
      </c>
      <c r="S146" s="25">
        <v>14.8</v>
      </c>
      <c r="T146" s="25">
        <v>26.3</v>
      </c>
      <c r="U146" s="25">
        <v>38.799999999999997</v>
      </c>
      <c r="V146" s="17">
        <v>0.43999999999999773</v>
      </c>
      <c r="W146" s="25">
        <v>3</v>
      </c>
      <c r="X146" s="25">
        <v>5</v>
      </c>
      <c r="Y146" s="25">
        <v>8</v>
      </c>
      <c r="Z146" s="41"/>
      <c r="AA146" s="45"/>
      <c r="AB146" s="45"/>
      <c r="AC146" s="45"/>
      <c r="AD146" s="45"/>
      <c r="AE146" s="45"/>
      <c r="AF146" s="45"/>
      <c r="AG146" s="45"/>
      <c r="AH146" s="45"/>
      <c r="AI146" s="45"/>
    </row>
    <row r="147" spans="1:35" x14ac:dyDescent="0.25">
      <c r="A147" s="24">
        <v>25.161515894234913</v>
      </c>
      <c r="B147" s="63">
        <v>18.781770000000002</v>
      </c>
      <c r="C147" s="28">
        <f t="shared" si="12"/>
        <v>6.3797458942349117</v>
      </c>
      <c r="D147" s="57">
        <f t="shared" si="13"/>
        <v>40.701157675007209</v>
      </c>
      <c r="E147" s="56"/>
      <c r="F147" s="24">
        <v>7.8462034635516922</v>
      </c>
      <c r="G147" s="63">
        <v>8.0822540000000007</v>
      </c>
      <c r="H147" s="28">
        <f t="shared" si="14"/>
        <v>-0.23605053644830853</v>
      </c>
      <c r="I147" s="57">
        <f t="shared" si="15"/>
        <v>5.5719855757534235E-2</v>
      </c>
      <c r="J147" s="56"/>
      <c r="K147" s="38"/>
      <c r="L147" s="25" t="s">
        <v>141</v>
      </c>
      <c r="M147" s="25">
        <v>6</v>
      </c>
      <c r="N147" s="25">
        <v>6</v>
      </c>
      <c r="O147" s="25">
        <v>6</v>
      </c>
      <c r="P147" s="25">
        <v>0</v>
      </c>
      <c r="Q147" s="25">
        <v>1.9</v>
      </c>
      <c r="R147" s="25">
        <v>2.1</v>
      </c>
      <c r="S147" s="25">
        <v>14.8</v>
      </c>
      <c r="T147" s="25">
        <v>26.3</v>
      </c>
      <c r="U147" s="25">
        <v>38.799999999999997</v>
      </c>
      <c r="V147" s="17">
        <v>0.44999999999999574</v>
      </c>
      <c r="W147" s="25">
        <v>3</v>
      </c>
      <c r="X147" s="25">
        <v>5</v>
      </c>
      <c r="Y147" s="25">
        <v>8</v>
      </c>
      <c r="Z147" s="41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x14ac:dyDescent="0.25">
      <c r="A148" s="24">
        <v>26.123146907164362</v>
      </c>
      <c r="B148" s="63">
        <v>18.781770000000002</v>
      </c>
      <c r="C148" s="28">
        <f t="shared" si="12"/>
        <v>7.34137690716436</v>
      </c>
      <c r="D148" s="57">
        <f t="shared" si="13"/>
        <v>53.895814893046143</v>
      </c>
      <c r="E148" s="56"/>
      <c r="F148" s="24">
        <v>7.8167480758133703</v>
      </c>
      <c r="G148" s="63">
        <v>8.0822540000000007</v>
      </c>
      <c r="H148" s="28">
        <f t="shared" si="14"/>
        <v>-0.26550592418663044</v>
      </c>
      <c r="I148" s="57">
        <f t="shared" si="15"/>
        <v>7.0493395778196744E-2</v>
      </c>
      <c r="J148" s="56"/>
      <c r="K148" s="38"/>
      <c r="L148" s="25" t="s">
        <v>141</v>
      </c>
      <c r="M148" s="25">
        <v>6</v>
      </c>
      <c r="N148" s="25">
        <v>6</v>
      </c>
      <c r="O148" s="25">
        <v>6</v>
      </c>
      <c r="P148" s="25">
        <v>0</v>
      </c>
      <c r="Q148" s="25">
        <v>1.9</v>
      </c>
      <c r="R148" s="25">
        <v>2.1</v>
      </c>
      <c r="S148" s="25">
        <v>14.8</v>
      </c>
      <c r="T148" s="25">
        <v>26.3</v>
      </c>
      <c r="U148" s="25">
        <v>38.799999999999997</v>
      </c>
      <c r="V148" s="17">
        <v>0.46000000000010033</v>
      </c>
      <c r="W148" s="25">
        <v>3</v>
      </c>
      <c r="X148" s="25">
        <v>5</v>
      </c>
      <c r="Y148" s="25">
        <v>8</v>
      </c>
      <c r="Z148" s="41"/>
      <c r="AA148" s="45"/>
      <c r="AB148" s="45"/>
      <c r="AC148" s="45"/>
      <c r="AD148" s="45"/>
      <c r="AE148" s="45"/>
      <c r="AF148" s="45"/>
      <c r="AG148" s="45"/>
      <c r="AH148" s="45"/>
      <c r="AI148" s="45"/>
    </row>
    <row r="149" spans="1:35" x14ac:dyDescent="0.25">
      <c r="A149" s="24">
        <v>21.743317383596771</v>
      </c>
      <c r="B149" s="63">
        <v>18.781770000000002</v>
      </c>
      <c r="C149" s="28">
        <f t="shared" si="12"/>
        <v>2.9615473835967698</v>
      </c>
      <c r="D149" s="57">
        <f t="shared" si="13"/>
        <v>8.7707629052888727</v>
      </c>
      <c r="E149" s="56"/>
      <c r="F149" s="24">
        <v>7.7157618562839634</v>
      </c>
      <c r="G149" s="63">
        <v>8.0822540000000007</v>
      </c>
      <c r="H149" s="28">
        <f t="shared" si="14"/>
        <v>-0.36649214371603733</v>
      </c>
      <c r="I149" s="57">
        <f t="shared" si="15"/>
        <v>0.13431649140557655</v>
      </c>
      <c r="J149" s="56"/>
      <c r="K149" s="38"/>
      <c r="L149" s="25" t="s">
        <v>141</v>
      </c>
      <c r="M149" s="25">
        <v>6</v>
      </c>
      <c r="N149" s="25">
        <v>6</v>
      </c>
      <c r="O149" s="25">
        <v>6</v>
      </c>
      <c r="P149" s="25">
        <v>0</v>
      </c>
      <c r="Q149" s="25">
        <v>1.9</v>
      </c>
      <c r="R149" s="25">
        <v>2.1</v>
      </c>
      <c r="S149" s="25">
        <v>14.8</v>
      </c>
      <c r="T149" s="25">
        <v>26.3</v>
      </c>
      <c r="U149" s="25">
        <v>38.799999999999997</v>
      </c>
      <c r="V149" s="17">
        <v>0.47000000000009834</v>
      </c>
      <c r="W149" s="25">
        <v>3</v>
      </c>
      <c r="X149" s="25">
        <v>5</v>
      </c>
      <c r="Y149" s="25">
        <v>8</v>
      </c>
      <c r="Z149" s="41"/>
      <c r="AA149" s="45"/>
      <c r="AB149" s="45"/>
      <c r="AC149" s="45"/>
      <c r="AD149" s="45"/>
      <c r="AE149" s="45"/>
      <c r="AF149" s="45"/>
      <c r="AG149" s="45"/>
      <c r="AH149" s="45"/>
      <c r="AI149" s="45"/>
    </row>
    <row r="150" spans="1:35" x14ac:dyDescent="0.25">
      <c r="A150" s="24">
        <v>23.506653294498278</v>
      </c>
      <c r="B150" s="63">
        <v>18.781770000000002</v>
      </c>
      <c r="C150" s="28">
        <f t="shared" si="12"/>
        <v>4.7248832944982766</v>
      </c>
      <c r="D150" s="57">
        <f t="shared" si="13"/>
        <v>22.324522146628887</v>
      </c>
      <c r="E150" s="56"/>
      <c r="F150" s="24">
        <v>7.668391594</v>
      </c>
      <c r="G150" s="63">
        <v>8.0822540000000007</v>
      </c>
      <c r="H150" s="28">
        <f t="shared" si="14"/>
        <v>-0.41386240600000068</v>
      </c>
      <c r="I150" s="57">
        <f t="shared" si="15"/>
        <v>0.17128209110010939</v>
      </c>
      <c r="J150" s="56"/>
      <c r="K150" s="38"/>
      <c r="L150" s="25" t="s">
        <v>141</v>
      </c>
      <c r="M150" s="25">
        <v>6</v>
      </c>
      <c r="N150" s="25">
        <v>6</v>
      </c>
      <c r="O150" s="25">
        <v>6</v>
      </c>
      <c r="P150" s="25">
        <v>0</v>
      </c>
      <c r="Q150" s="25">
        <v>1.9</v>
      </c>
      <c r="R150" s="25">
        <v>2.1</v>
      </c>
      <c r="S150" s="25">
        <v>14.8</v>
      </c>
      <c r="T150" s="25">
        <v>26.3</v>
      </c>
      <c r="U150" s="25">
        <v>38.799999999999997</v>
      </c>
      <c r="V150" s="17">
        <v>0.48000000000009635</v>
      </c>
      <c r="W150" s="25">
        <v>3</v>
      </c>
      <c r="X150" s="25">
        <v>5</v>
      </c>
      <c r="Y150" s="25">
        <v>8</v>
      </c>
      <c r="Z150" s="41"/>
      <c r="AA150" s="45"/>
      <c r="AB150" s="45"/>
      <c r="AC150" s="45"/>
      <c r="AD150" s="45"/>
      <c r="AE150" s="45"/>
      <c r="AF150" s="45"/>
      <c r="AG150" s="45"/>
      <c r="AH150" s="45"/>
      <c r="AI150" s="45"/>
    </row>
    <row r="151" spans="1:35" x14ac:dyDescent="0.25">
      <c r="A151" s="24">
        <v>21.222189589124159</v>
      </c>
      <c r="B151" s="63">
        <v>18.781770000000002</v>
      </c>
      <c r="C151" s="28">
        <f t="shared" si="12"/>
        <v>2.4404195891241578</v>
      </c>
      <c r="D151" s="57">
        <f t="shared" si="13"/>
        <v>5.9556477709809235</v>
      </c>
      <c r="E151" s="56"/>
      <c r="F151" s="24">
        <v>7.5693548210000001</v>
      </c>
      <c r="G151" s="63">
        <v>8.0822540000000007</v>
      </c>
      <c r="H151" s="28">
        <f t="shared" si="14"/>
        <v>-0.51289917900000059</v>
      </c>
      <c r="I151" s="57">
        <f t="shared" si="15"/>
        <v>0.26306556781887463</v>
      </c>
      <c r="J151" s="56"/>
      <c r="K151" s="38"/>
      <c r="L151" s="25" t="s">
        <v>141</v>
      </c>
      <c r="M151" s="25">
        <v>6</v>
      </c>
      <c r="N151" s="25">
        <v>6</v>
      </c>
      <c r="O151" s="25">
        <v>6</v>
      </c>
      <c r="P151" s="25">
        <v>0</v>
      </c>
      <c r="Q151" s="25">
        <v>1.9</v>
      </c>
      <c r="R151" s="25">
        <v>2.1</v>
      </c>
      <c r="S151" s="25">
        <v>14.8</v>
      </c>
      <c r="T151" s="25">
        <v>26.3</v>
      </c>
      <c r="U151" s="25">
        <v>38.799999999999997</v>
      </c>
      <c r="V151" s="17">
        <v>0.49000000000009436</v>
      </c>
      <c r="W151" s="25">
        <v>3</v>
      </c>
      <c r="X151" s="25">
        <v>5</v>
      </c>
      <c r="Y151" s="25">
        <v>8</v>
      </c>
      <c r="Z151" s="41"/>
      <c r="AA151" s="45"/>
      <c r="AB151" s="45"/>
      <c r="AC151" s="45"/>
      <c r="AD151" s="45"/>
      <c r="AE151" s="45"/>
      <c r="AF151" s="45"/>
      <c r="AG151" s="45"/>
      <c r="AH151" s="45"/>
      <c r="AI151" s="45"/>
    </row>
    <row r="152" spans="1:35" x14ac:dyDescent="0.25">
      <c r="A152" s="24">
        <v>24.7474527092497</v>
      </c>
      <c r="B152" s="63">
        <v>18.781770000000002</v>
      </c>
      <c r="C152" s="28">
        <f t="shared" si="12"/>
        <v>5.9656827092496982</v>
      </c>
      <c r="D152" s="57">
        <f t="shared" si="13"/>
        <v>35.589370187440821</v>
      </c>
      <c r="E152" s="56"/>
      <c r="F152" s="24">
        <v>7.5135785479999999</v>
      </c>
      <c r="G152" s="63">
        <v>8.0822540000000007</v>
      </c>
      <c r="H152" s="28">
        <f t="shared" si="14"/>
        <v>-0.5686754520000008</v>
      </c>
      <c r="I152" s="57">
        <f t="shared" si="15"/>
        <v>0.32339176970740524</v>
      </c>
      <c r="J152" s="56"/>
      <c r="K152" s="38"/>
      <c r="L152" s="25" t="s">
        <v>141</v>
      </c>
      <c r="M152" s="25">
        <v>6</v>
      </c>
      <c r="N152" s="25">
        <v>6</v>
      </c>
      <c r="O152" s="25">
        <v>6</v>
      </c>
      <c r="P152" s="25">
        <v>0</v>
      </c>
      <c r="Q152" s="25">
        <v>1.9</v>
      </c>
      <c r="R152" s="25">
        <v>2.1</v>
      </c>
      <c r="S152" s="25">
        <v>14.8</v>
      </c>
      <c r="T152" s="25">
        <v>26.3</v>
      </c>
      <c r="U152" s="25">
        <v>38.799999999999997</v>
      </c>
      <c r="V152" s="17">
        <v>0.50000000000009948</v>
      </c>
      <c r="W152" s="25">
        <v>3</v>
      </c>
      <c r="X152" s="25">
        <v>5</v>
      </c>
      <c r="Y152" s="25">
        <v>8</v>
      </c>
      <c r="Z152" s="41"/>
      <c r="AA152" s="45"/>
      <c r="AB152" s="45"/>
      <c r="AC152" s="45"/>
      <c r="AD152" s="45"/>
      <c r="AE152" s="45"/>
      <c r="AF152" s="45"/>
      <c r="AG152" s="45"/>
      <c r="AH152" s="45"/>
      <c r="AI152" s="45"/>
    </row>
    <row r="153" spans="1:35" x14ac:dyDescent="0.25">
      <c r="A153" s="24">
        <v>19.784888327352839</v>
      </c>
      <c r="B153" s="63">
        <v>18.781770000000002</v>
      </c>
      <c r="C153" s="28">
        <f t="shared" si="12"/>
        <v>1.003118327352837</v>
      </c>
      <c r="D153" s="57">
        <f t="shared" si="13"/>
        <v>1.0062463786711535</v>
      </c>
      <c r="E153" s="56"/>
      <c r="F153" s="24">
        <v>7.4136694379959174</v>
      </c>
      <c r="G153" s="63">
        <v>8.0822540000000007</v>
      </c>
      <c r="H153" s="28">
        <f t="shared" si="14"/>
        <v>-0.66858456200408334</v>
      </c>
      <c r="I153" s="57">
        <f t="shared" si="15"/>
        <v>0.44700531655019193</v>
      </c>
      <c r="J153" s="56"/>
      <c r="K153" s="38"/>
      <c r="L153" s="25" t="s">
        <v>141</v>
      </c>
      <c r="M153" s="25">
        <v>6</v>
      </c>
      <c r="N153" s="25">
        <v>6</v>
      </c>
      <c r="O153" s="25">
        <v>6</v>
      </c>
      <c r="P153" s="25">
        <v>0</v>
      </c>
      <c r="Q153" s="25">
        <v>1.9</v>
      </c>
      <c r="R153" s="25">
        <v>2.1</v>
      </c>
      <c r="S153" s="25">
        <v>14.8</v>
      </c>
      <c r="T153" s="25">
        <v>26.3</v>
      </c>
      <c r="U153" s="25">
        <v>38.799999999999997</v>
      </c>
      <c r="V153" s="17">
        <v>0.51000000000009749</v>
      </c>
      <c r="W153" s="25">
        <v>3</v>
      </c>
      <c r="X153" s="25">
        <v>5</v>
      </c>
      <c r="Y153" s="25">
        <v>8</v>
      </c>
      <c r="Z153" s="41"/>
      <c r="AA153" s="45"/>
      <c r="AB153" s="45"/>
      <c r="AC153" s="45"/>
      <c r="AD153" s="45"/>
      <c r="AE153" s="45"/>
      <c r="AF153" s="45"/>
      <c r="AG153" s="45"/>
      <c r="AH153" s="45"/>
      <c r="AI153" s="45"/>
    </row>
    <row r="154" spans="1:35" x14ac:dyDescent="0.25">
      <c r="A154" s="24">
        <v>22.244172503720922</v>
      </c>
      <c r="B154" s="63">
        <v>18.781770000000002</v>
      </c>
      <c r="C154" s="28">
        <f t="shared" si="12"/>
        <v>3.4624025037209201</v>
      </c>
      <c r="D154" s="57">
        <f t="shared" si="13"/>
        <v>11.988231097772896</v>
      </c>
      <c r="E154" s="56"/>
      <c r="F154" s="24">
        <v>7.3704938753877176</v>
      </c>
      <c r="G154" s="63">
        <v>8.0822540000000007</v>
      </c>
      <c r="H154" s="28">
        <f t="shared" si="14"/>
        <v>-0.71176012461228311</v>
      </c>
      <c r="I154" s="57">
        <f t="shared" si="15"/>
        <v>0.50660247498809274</v>
      </c>
      <c r="J154" s="56"/>
      <c r="K154" s="38"/>
      <c r="L154" s="25" t="s">
        <v>141</v>
      </c>
      <c r="M154" s="25">
        <v>6</v>
      </c>
      <c r="N154" s="25">
        <v>6</v>
      </c>
      <c r="O154" s="25">
        <v>6</v>
      </c>
      <c r="P154" s="25">
        <v>0</v>
      </c>
      <c r="Q154" s="25">
        <v>1.9</v>
      </c>
      <c r="R154" s="25">
        <v>2.1</v>
      </c>
      <c r="S154" s="25">
        <v>14.8</v>
      </c>
      <c r="T154" s="25">
        <v>26.3</v>
      </c>
      <c r="U154" s="25">
        <v>38.799999999999997</v>
      </c>
      <c r="V154" s="17">
        <v>0.5200000000000955</v>
      </c>
      <c r="W154" s="25">
        <v>3</v>
      </c>
      <c r="X154" s="25">
        <v>5</v>
      </c>
      <c r="Y154" s="25">
        <v>8</v>
      </c>
      <c r="Z154" s="41"/>
      <c r="AA154" s="45"/>
      <c r="AB154" s="45"/>
      <c r="AC154" s="45"/>
      <c r="AD154" s="45"/>
      <c r="AE154" s="45"/>
      <c r="AF154" s="45"/>
      <c r="AG154" s="45"/>
      <c r="AH154" s="45"/>
      <c r="AI154" s="45"/>
    </row>
    <row r="155" spans="1:35" x14ac:dyDescent="0.25">
      <c r="A155" s="24">
        <v>22.262827633134982</v>
      </c>
      <c r="B155" s="63">
        <v>18.781770000000002</v>
      </c>
      <c r="C155" s="28">
        <f t="shared" si="12"/>
        <v>3.4810576331349807</v>
      </c>
      <c r="D155" s="57">
        <f t="shared" si="13"/>
        <v>12.117762245207315</v>
      </c>
      <c r="E155" s="56"/>
      <c r="F155" s="24">
        <v>7.2836740360378354</v>
      </c>
      <c r="G155" s="63">
        <v>8.0822540000000007</v>
      </c>
      <c r="H155" s="28">
        <f t="shared" si="14"/>
        <v>-0.79857996396216535</v>
      </c>
      <c r="I155" s="57">
        <f t="shared" si="15"/>
        <v>0.63772995884181327</v>
      </c>
      <c r="J155" s="56"/>
      <c r="K155" s="38"/>
      <c r="L155" s="25" t="s">
        <v>141</v>
      </c>
      <c r="M155" s="25">
        <v>6</v>
      </c>
      <c r="N155" s="25">
        <v>6</v>
      </c>
      <c r="O155" s="25">
        <v>6</v>
      </c>
      <c r="P155" s="25">
        <v>0</v>
      </c>
      <c r="Q155" s="25">
        <v>1.9</v>
      </c>
      <c r="R155" s="25">
        <v>2.1</v>
      </c>
      <c r="S155" s="25">
        <v>14.8</v>
      </c>
      <c r="T155" s="25">
        <v>26.3</v>
      </c>
      <c r="U155" s="25">
        <v>38.799999999999997</v>
      </c>
      <c r="V155" s="17">
        <v>0.53000000000010061</v>
      </c>
      <c r="W155" s="25">
        <v>3</v>
      </c>
      <c r="X155" s="25">
        <v>5</v>
      </c>
      <c r="Y155" s="25">
        <v>8</v>
      </c>
      <c r="Z155" s="41"/>
      <c r="AA155" s="45"/>
      <c r="AB155" s="45"/>
      <c r="AC155" s="45"/>
      <c r="AD155" s="45"/>
      <c r="AE155" s="45"/>
      <c r="AF155" s="45"/>
      <c r="AG155" s="45"/>
      <c r="AH155" s="45"/>
      <c r="AI155" s="45"/>
    </row>
    <row r="156" spans="1:35" x14ac:dyDescent="0.25">
      <c r="A156" s="24">
        <v>27.130559380934237</v>
      </c>
      <c r="B156" s="63">
        <v>18.781770000000002</v>
      </c>
      <c r="C156" s="28">
        <f t="shared" si="12"/>
        <v>8.3487893809342353</v>
      </c>
      <c r="D156" s="57">
        <f t="shared" si="13"/>
        <v>69.702284127200258</v>
      </c>
      <c r="E156" s="56"/>
      <c r="F156" s="24">
        <v>7.2138627373334527</v>
      </c>
      <c r="G156" s="63">
        <v>8.0822540000000007</v>
      </c>
      <c r="H156" s="28">
        <f t="shared" si="14"/>
        <v>-0.86839126266654798</v>
      </c>
      <c r="I156" s="57">
        <f t="shared" si="15"/>
        <v>0.75410338507560148</v>
      </c>
      <c r="J156" s="56"/>
      <c r="K156" s="38"/>
      <c r="L156" s="25" t="s">
        <v>141</v>
      </c>
      <c r="M156" s="25">
        <v>6</v>
      </c>
      <c r="N156" s="25">
        <v>6</v>
      </c>
      <c r="O156" s="25">
        <v>6</v>
      </c>
      <c r="P156" s="25">
        <v>0</v>
      </c>
      <c r="Q156" s="25">
        <v>1.9</v>
      </c>
      <c r="R156" s="25">
        <v>2.1</v>
      </c>
      <c r="S156" s="25">
        <v>14.8</v>
      </c>
      <c r="T156" s="25">
        <v>26.3</v>
      </c>
      <c r="U156" s="25">
        <v>38.799999999999997</v>
      </c>
      <c r="V156" s="17">
        <v>0.54000000000009862</v>
      </c>
      <c r="W156" s="25">
        <v>3</v>
      </c>
      <c r="X156" s="25">
        <v>5</v>
      </c>
      <c r="Y156" s="25">
        <v>8</v>
      </c>
      <c r="Z156" s="41"/>
      <c r="AA156" s="45"/>
      <c r="AB156" s="45"/>
      <c r="AC156" s="45"/>
      <c r="AD156" s="45"/>
      <c r="AE156" s="45"/>
      <c r="AF156" s="45"/>
      <c r="AG156" s="45"/>
      <c r="AH156" s="45"/>
      <c r="AI156" s="45"/>
    </row>
    <row r="157" spans="1:35" x14ac:dyDescent="0.25">
      <c r="A157" s="24">
        <v>18.200660346402731</v>
      </c>
      <c r="B157" s="63">
        <v>18.781770000000002</v>
      </c>
      <c r="C157" s="28">
        <f t="shared" si="12"/>
        <v>-0.58110965359727018</v>
      </c>
      <c r="D157" s="57">
        <f t="shared" si="13"/>
        <v>0.33768842950393935</v>
      </c>
      <c r="E157" s="56"/>
      <c r="F157" s="24">
        <v>7.1107720822979568</v>
      </c>
      <c r="G157" s="63">
        <v>8.0822540000000007</v>
      </c>
      <c r="H157" s="28">
        <f t="shared" si="14"/>
        <v>-0.97148191770204395</v>
      </c>
      <c r="I157" s="57">
        <f t="shared" si="15"/>
        <v>0.94377711642204087</v>
      </c>
      <c r="J157" s="56"/>
      <c r="K157" s="38"/>
      <c r="L157" s="25" t="s">
        <v>141</v>
      </c>
      <c r="M157" s="25">
        <v>6</v>
      </c>
      <c r="N157" s="25">
        <v>6</v>
      </c>
      <c r="O157" s="25">
        <v>6</v>
      </c>
      <c r="P157" s="25">
        <v>0</v>
      </c>
      <c r="Q157" s="25">
        <v>1.9</v>
      </c>
      <c r="R157" s="25">
        <v>2.1</v>
      </c>
      <c r="S157" s="25">
        <v>14.8</v>
      </c>
      <c r="T157" s="25">
        <v>26.3</v>
      </c>
      <c r="U157" s="25">
        <v>38.799999999999997</v>
      </c>
      <c r="V157" s="17">
        <v>0.55000000000009663</v>
      </c>
      <c r="W157" s="25">
        <v>3</v>
      </c>
      <c r="X157" s="25">
        <v>5</v>
      </c>
      <c r="Y157" s="25">
        <v>8</v>
      </c>
      <c r="Z157" s="41"/>
      <c r="AA157" s="45"/>
      <c r="AB157" s="45"/>
      <c r="AC157" s="45"/>
      <c r="AD157" s="45"/>
      <c r="AE157" s="45"/>
      <c r="AF157" s="45"/>
      <c r="AG157" s="45"/>
      <c r="AH157" s="45"/>
      <c r="AI157" s="45"/>
    </row>
    <row r="158" spans="1:35" x14ac:dyDescent="0.25">
      <c r="A158" s="24">
        <v>33.968562133633576</v>
      </c>
      <c r="B158" s="63">
        <v>18.781770000000002</v>
      </c>
      <c r="C158" s="28">
        <f t="shared" si="12"/>
        <v>15.186792133633574</v>
      </c>
      <c r="D158" s="57">
        <f t="shared" si="13"/>
        <v>230.63865531019459</v>
      </c>
      <c r="E158" s="56"/>
      <c r="F158" s="24">
        <v>7.090425362037494</v>
      </c>
      <c r="G158" s="63">
        <v>8.0822540000000007</v>
      </c>
      <c r="H158" s="28">
        <f t="shared" si="14"/>
        <v>-0.99182863796250675</v>
      </c>
      <c r="I158" s="57">
        <f t="shared" si="15"/>
        <v>0.98372404708256134</v>
      </c>
      <c r="J158" s="56"/>
      <c r="K158" s="38"/>
      <c r="L158" s="25" t="s">
        <v>141</v>
      </c>
      <c r="M158" s="25">
        <v>6</v>
      </c>
      <c r="N158" s="25">
        <v>6</v>
      </c>
      <c r="O158" s="25">
        <v>6</v>
      </c>
      <c r="P158" s="25">
        <v>0</v>
      </c>
      <c r="Q158" s="25">
        <v>1.9</v>
      </c>
      <c r="R158" s="25">
        <v>2.1</v>
      </c>
      <c r="S158" s="25">
        <v>14.8</v>
      </c>
      <c r="T158" s="25">
        <v>26.3</v>
      </c>
      <c r="U158" s="25">
        <v>38.799999999999997</v>
      </c>
      <c r="V158" s="17">
        <v>0.56000000000009464</v>
      </c>
      <c r="W158" s="25">
        <v>3</v>
      </c>
      <c r="X158" s="25">
        <v>5</v>
      </c>
      <c r="Y158" s="25">
        <v>8</v>
      </c>
      <c r="Z158" s="41"/>
      <c r="AA158" s="45"/>
      <c r="AB158" s="45"/>
      <c r="AC158" s="45"/>
      <c r="AD158" s="45"/>
      <c r="AE158" s="45"/>
      <c r="AF158" s="45"/>
      <c r="AG158" s="45"/>
      <c r="AH158" s="45"/>
      <c r="AI158" s="45"/>
    </row>
    <row r="159" spans="1:35" x14ac:dyDescent="0.25">
      <c r="A159" s="24">
        <v>22.465725210580629</v>
      </c>
      <c r="B159" s="63">
        <v>18.781770000000002</v>
      </c>
      <c r="C159" s="28">
        <f t="shared" si="12"/>
        <v>3.6839552105806277</v>
      </c>
      <c r="D159" s="57">
        <f t="shared" si="13"/>
        <v>13.571525993564157</v>
      </c>
      <c r="E159" s="56"/>
      <c r="F159" s="24">
        <v>7.0391035564726332</v>
      </c>
      <c r="G159" s="63">
        <v>8.0822540000000007</v>
      </c>
      <c r="H159" s="28">
        <f t="shared" si="14"/>
        <v>-1.0431504435273675</v>
      </c>
      <c r="I159" s="57">
        <f t="shared" si="15"/>
        <v>1.0881628478313436</v>
      </c>
      <c r="J159" s="56"/>
      <c r="K159" s="38"/>
      <c r="L159" s="25" t="s">
        <v>141</v>
      </c>
      <c r="M159" s="25">
        <v>6</v>
      </c>
      <c r="N159" s="25">
        <v>6</v>
      </c>
      <c r="O159" s="25">
        <v>6</v>
      </c>
      <c r="P159" s="25">
        <v>0</v>
      </c>
      <c r="Q159" s="25">
        <v>1.9</v>
      </c>
      <c r="R159" s="25">
        <v>2.1</v>
      </c>
      <c r="S159" s="25">
        <v>14.8</v>
      </c>
      <c r="T159" s="25">
        <v>26.3</v>
      </c>
      <c r="U159" s="25">
        <v>38.799999999999997</v>
      </c>
      <c r="V159" s="17">
        <v>0.57000000000009976</v>
      </c>
      <c r="W159" s="25">
        <v>3</v>
      </c>
      <c r="X159" s="25">
        <v>5</v>
      </c>
      <c r="Y159" s="25">
        <v>8</v>
      </c>
      <c r="Z159" s="41"/>
      <c r="AA159" s="45"/>
      <c r="AB159" s="45"/>
      <c r="AC159" s="45"/>
      <c r="AD159" s="45"/>
      <c r="AE159" s="45"/>
      <c r="AF159" s="45"/>
      <c r="AG159" s="45"/>
      <c r="AH159" s="45"/>
      <c r="AI159" s="45"/>
    </row>
    <row r="160" spans="1:35" x14ac:dyDescent="0.25">
      <c r="A160" s="24">
        <v>28.120520177723613</v>
      </c>
      <c r="B160" s="63">
        <v>18.781770000000002</v>
      </c>
      <c r="C160" s="28">
        <f t="shared" si="12"/>
        <v>9.338750177723611</v>
      </c>
      <c r="D160" s="57">
        <f t="shared" si="13"/>
        <v>87.212254881932779</v>
      </c>
      <c r="E160" s="56"/>
      <c r="F160" s="24">
        <v>6.882324670186839</v>
      </c>
      <c r="G160" s="63">
        <v>8.0822540000000007</v>
      </c>
      <c r="H160" s="28">
        <f t="shared" si="14"/>
        <v>-1.1999293298131617</v>
      </c>
      <c r="I160" s="57">
        <f t="shared" si="15"/>
        <v>1.4398303965458634</v>
      </c>
      <c r="J160" s="56"/>
      <c r="K160" s="38"/>
      <c r="L160" s="25" t="s">
        <v>141</v>
      </c>
      <c r="M160" s="25">
        <v>6</v>
      </c>
      <c r="N160" s="25">
        <v>6</v>
      </c>
      <c r="O160" s="25">
        <v>6</v>
      </c>
      <c r="P160" s="25">
        <v>0</v>
      </c>
      <c r="Q160" s="25">
        <v>1.9</v>
      </c>
      <c r="R160" s="25">
        <v>2.1</v>
      </c>
      <c r="S160" s="25">
        <v>14.8</v>
      </c>
      <c r="T160" s="25">
        <v>26.3</v>
      </c>
      <c r="U160" s="25">
        <v>38.799999999999997</v>
      </c>
      <c r="V160" s="17">
        <v>0.58000000000009777</v>
      </c>
      <c r="W160" s="25">
        <v>3</v>
      </c>
      <c r="X160" s="25">
        <v>5</v>
      </c>
      <c r="Y160" s="25">
        <v>8</v>
      </c>
      <c r="Z160" s="41"/>
      <c r="AA160" s="45"/>
      <c r="AB160" s="45"/>
      <c r="AC160" s="45"/>
      <c r="AD160" s="45"/>
      <c r="AE160" s="45"/>
      <c r="AF160" s="45"/>
      <c r="AG160" s="45"/>
      <c r="AH160" s="45"/>
      <c r="AI160" s="45"/>
    </row>
    <row r="161" spans="1:35" x14ac:dyDescent="0.25">
      <c r="A161" s="24">
        <v>36.013069296474221</v>
      </c>
      <c r="B161" s="63">
        <v>18.781770000000002</v>
      </c>
      <c r="C161" s="28">
        <f t="shared" si="12"/>
        <v>17.231299296474219</v>
      </c>
      <c r="D161" s="57">
        <f t="shared" ref="D161:D162" si="16">C161^2</f>
        <v>296.91767544467291</v>
      </c>
      <c r="E161" s="56"/>
      <c r="F161" s="24">
        <v>6.8333009489999998</v>
      </c>
      <c r="G161" s="63">
        <v>8.0822540000000007</v>
      </c>
      <c r="H161" s="28">
        <f t="shared" si="14"/>
        <v>-1.2489530510000009</v>
      </c>
      <c r="I161" s="57">
        <f t="shared" ref="I161:I162" si="17">H161^2</f>
        <v>1.5598837236022107</v>
      </c>
      <c r="J161" s="56"/>
      <c r="K161" s="38"/>
      <c r="L161" s="25" t="s">
        <v>141</v>
      </c>
      <c r="M161" s="25">
        <v>6</v>
      </c>
      <c r="N161" s="25">
        <v>6</v>
      </c>
      <c r="O161" s="25">
        <v>6</v>
      </c>
      <c r="P161" s="25">
        <v>0</v>
      </c>
      <c r="Q161" s="25">
        <v>1.9</v>
      </c>
      <c r="R161" s="25">
        <v>2.1</v>
      </c>
      <c r="S161" s="25">
        <v>14.8</v>
      </c>
      <c r="T161" s="25">
        <v>26.3</v>
      </c>
      <c r="U161" s="25">
        <v>38.799999999999997</v>
      </c>
      <c r="V161" s="17">
        <v>0.59000000000009578</v>
      </c>
      <c r="W161" s="25">
        <v>3</v>
      </c>
      <c r="X161" s="25">
        <v>5</v>
      </c>
      <c r="Y161" s="25">
        <v>8</v>
      </c>
      <c r="Z161" s="41"/>
      <c r="AA161" s="45"/>
      <c r="AB161" s="45"/>
      <c r="AC161" s="45"/>
      <c r="AD161" s="45"/>
      <c r="AE161" s="45"/>
      <c r="AF161" s="45"/>
      <c r="AG161" s="45"/>
      <c r="AH161" s="45"/>
      <c r="AI161" s="45"/>
    </row>
    <row r="162" spans="1:35" x14ac:dyDescent="0.25">
      <c r="A162" s="24">
        <v>23.53378788355306</v>
      </c>
      <c r="B162" s="63">
        <v>18.781770000000002</v>
      </c>
      <c r="C162" s="28">
        <f t="shared" si="12"/>
        <v>4.7520178835530587</v>
      </c>
      <c r="D162" s="57">
        <f t="shared" si="16"/>
        <v>22.58167396560809</v>
      </c>
      <c r="E162" s="56"/>
      <c r="F162" s="24">
        <v>6.754612093806017</v>
      </c>
      <c r="G162" s="63">
        <v>8.0822540000000007</v>
      </c>
      <c r="H162" s="28">
        <f t="shared" si="14"/>
        <v>-1.3276419061939837</v>
      </c>
      <c r="I162" s="57">
        <f t="shared" si="17"/>
        <v>1.7626330310823946</v>
      </c>
      <c r="J162" s="56"/>
      <c r="K162" s="38"/>
      <c r="L162" s="25" t="s">
        <v>141</v>
      </c>
      <c r="M162" s="25">
        <v>6</v>
      </c>
      <c r="N162" s="25">
        <v>6</v>
      </c>
      <c r="O162" s="25">
        <v>6</v>
      </c>
      <c r="P162" s="25">
        <v>0</v>
      </c>
      <c r="Q162" s="25">
        <v>1.9</v>
      </c>
      <c r="R162" s="25">
        <v>2.1</v>
      </c>
      <c r="S162" s="25">
        <v>14.8</v>
      </c>
      <c r="T162" s="25">
        <v>26.3</v>
      </c>
      <c r="U162" s="25">
        <v>38.799999999999997</v>
      </c>
      <c r="V162" s="17">
        <v>0.60000000000009379</v>
      </c>
      <c r="W162" s="25">
        <v>3</v>
      </c>
      <c r="X162" s="25">
        <v>5</v>
      </c>
      <c r="Y162" s="25">
        <v>8</v>
      </c>
      <c r="Z162" s="41"/>
      <c r="AA162" s="45"/>
      <c r="AB162" s="45"/>
      <c r="AC162" s="45"/>
      <c r="AD162" s="45"/>
      <c r="AE162" s="45"/>
      <c r="AF162" s="45"/>
      <c r="AG162" s="45"/>
      <c r="AH162" s="45"/>
      <c r="AI162" s="45"/>
    </row>
    <row r="163" spans="1:35" x14ac:dyDescent="0.25">
      <c r="A163">
        <f>SUM(A1:A162)/162</f>
        <v>18.781768117949426</v>
      </c>
      <c r="D163">
        <f>SUM(D1:D162)</f>
        <v>12010.412068089001</v>
      </c>
      <c r="F163">
        <f>SUM(F1:F162)/162</f>
        <v>8.0822541060589526</v>
      </c>
      <c r="I163">
        <f>SUM(I1:I162)</f>
        <v>37.775614045406712</v>
      </c>
    </row>
    <row r="165" spans="1:35" x14ac:dyDescent="0.25">
      <c r="C165" s="19"/>
      <c r="D165" s="19"/>
      <c r="E165" s="19"/>
      <c r="F165" s="19"/>
      <c r="G165" s="19"/>
      <c r="H165" s="19"/>
      <c r="I165" s="19"/>
      <c r="J165" s="19"/>
      <c r="K165" s="64"/>
    </row>
    <row r="166" spans="1:35" x14ac:dyDescent="0.25">
      <c r="C166" s="19"/>
      <c r="D166" s="19" t="s">
        <v>149</v>
      </c>
      <c r="E166" s="19"/>
      <c r="F166" s="19"/>
      <c r="G166" s="19"/>
      <c r="H166" s="19"/>
      <c r="I166" s="19" t="s">
        <v>150</v>
      </c>
      <c r="J166" s="19"/>
      <c r="K166" s="64"/>
    </row>
    <row r="167" spans="1:35" x14ac:dyDescent="0.25">
      <c r="C167" s="19"/>
      <c r="D167" s="19">
        <f>D163/162</f>
        <v>74.138346099314816</v>
      </c>
      <c r="E167" s="19"/>
      <c r="F167" s="19"/>
      <c r="G167" s="19"/>
      <c r="H167" s="19"/>
      <c r="I167" s="19">
        <f>I163/162</f>
        <v>0.23318280274942416</v>
      </c>
      <c r="J167" s="19"/>
      <c r="K167" s="64"/>
    </row>
    <row r="168" spans="1:35" x14ac:dyDescent="0.25">
      <c r="C168" s="19"/>
      <c r="D168" s="19"/>
      <c r="E168" s="19"/>
      <c r="F168" s="19"/>
      <c r="G168" s="19"/>
      <c r="H168" s="19"/>
      <c r="I168" s="19"/>
      <c r="J168" s="19"/>
      <c r="K168" s="6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6"/>
  <sheetViews>
    <sheetView topLeftCell="A7" workbookViewId="0">
      <selection activeCell="I19" sqref="C16:I19"/>
    </sheetView>
  </sheetViews>
  <sheetFormatPr defaultRowHeight="15" x14ac:dyDescent="0.25"/>
  <cols>
    <col min="1" max="1" width="12.42578125" style="56" customWidth="1"/>
    <col min="2" max="4" width="9.140625" style="21"/>
    <col min="5" max="5" width="9.140625" style="56"/>
    <col min="6" max="9" width="9.140625" style="21"/>
    <col min="10" max="10" width="9.140625" style="21" customWidth="1"/>
    <col min="11" max="11" width="9.140625" style="19"/>
    <col min="12" max="16384" width="9.140625" style="21"/>
  </cols>
  <sheetData>
    <row r="1" spans="1:42" s="65" customFormat="1" x14ac:dyDescent="0.25">
      <c r="A1" s="56">
        <v>21.686517797172094</v>
      </c>
      <c r="B1" s="28">
        <v>22.68898115</v>
      </c>
      <c r="C1" s="28">
        <f>(A1-B1)</f>
        <v>-1.0024633528279061</v>
      </c>
      <c r="D1" s="28">
        <f>C1^2</f>
        <v>1.004932773762967</v>
      </c>
      <c r="E1" s="56">
        <v>8.6803637113580923</v>
      </c>
      <c r="F1" s="28">
        <v>8.6522810000000003</v>
      </c>
      <c r="G1" s="28">
        <f>(E1-F1)</f>
        <v>2.8082711358091927E-2</v>
      </c>
      <c r="H1" s="28">
        <f>G1^2</f>
        <v>7.8863867722190532E-4</v>
      </c>
      <c r="I1" s="38">
        <v>15</v>
      </c>
      <c r="J1" s="28" t="s">
        <v>146</v>
      </c>
      <c r="K1" s="19">
        <v>3</v>
      </c>
      <c r="L1" s="28">
        <v>3</v>
      </c>
      <c r="M1" s="28">
        <v>3</v>
      </c>
      <c r="N1" s="29">
        <v>0</v>
      </c>
      <c r="O1" s="29">
        <v>1.9</v>
      </c>
      <c r="P1" s="29">
        <v>2.1</v>
      </c>
      <c r="Q1" s="29">
        <v>14.8</v>
      </c>
      <c r="R1" s="29">
        <v>26.3</v>
      </c>
      <c r="S1" s="29">
        <v>38.799999999999997</v>
      </c>
      <c r="T1" s="28">
        <v>0.45</v>
      </c>
      <c r="U1" s="28">
        <v>3</v>
      </c>
      <c r="V1" s="28">
        <v>5</v>
      </c>
      <c r="W1" s="28">
        <v>8</v>
      </c>
      <c r="X1" s="41">
        <v>15</v>
      </c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</row>
    <row r="2" spans="1:42" s="65" customFormat="1" x14ac:dyDescent="0.25">
      <c r="A2" s="56">
        <v>22.345007787598796</v>
      </c>
      <c r="B2" s="28">
        <v>22.68898115</v>
      </c>
      <c r="C2" s="28">
        <f t="shared" ref="C2:C10" si="0">(A2-B2)</f>
        <v>-0.34397336240120424</v>
      </c>
      <c r="D2" s="28">
        <f t="shared" ref="D2:D10" si="1">C2^2</f>
        <v>0.11831767404159019</v>
      </c>
      <c r="E2" s="56">
        <v>8.7673596460629479</v>
      </c>
      <c r="F2" s="28">
        <v>8.6522810000000003</v>
      </c>
      <c r="G2" s="28">
        <f t="shared" ref="G2:G10" si="2">(E2-F2)</f>
        <v>0.1150786460629476</v>
      </c>
      <c r="H2" s="28">
        <f t="shared" ref="H2:H10" si="3">G2^2</f>
        <v>1.3243094779681166E-2</v>
      </c>
      <c r="I2" s="38"/>
      <c r="J2" s="28" t="s">
        <v>146</v>
      </c>
      <c r="K2" s="19">
        <v>3</v>
      </c>
      <c r="L2" s="28">
        <v>3</v>
      </c>
      <c r="M2" s="28">
        <v>4</v>
      </c>
      <c r="N2" s="29">
        <v>0</v>
      </c>
      <c r="O2" s="29">
        <v>1.9</v>
      </c>
      <c r="P2" s="29">
        <v>2.1</v>
      </c>
      <c r="Q2" s="29">
        <v>14.8</v>
      </c>
      <c r="R2" s="29">
        <v>26.3</v>
      </c>
      <c r="S2" s="29">
        <v>38.799999999999997</v>
      </c>
      <c r="T2" s="28">
        <v>0.45</v>
      </c>
      <c r="U2" s="28">
        <v>3</v>
      </c>
      <c r="V2" s="28">
        <v>5</v>
      </c>
      <c r="W2" s="28">
        <v>8</v>
      </c>
      <c r="X2" s="41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</row>
    <row r="3" spans="1:42" s="65" customFormat="1" x14ac:dyDescent="0.25">
      <c r="A3" s="56">
        <v>22.972160240401863</v>
      </c>
      <c r="B3" s="28">
        <v>22.68898115</v>
      </c>
      <c r="C3" s="28">
        <f t="shared" si="0"/>
        <v>0.28317909040186251</v>
      </c>
      <c r="D3" s="28">
        <f t="shared" si="1"/>
        <v>8.0190397240826217E-2</v>
      </c>
      <c r="E3" s="56">
        <v>8.7979305587341869</v>
      </c>
      <c r="F3" s="28">
        <v>8.6522810000000003</v>
      </c>
      <c r="G3" s="28">
        <f t="shared" si="2"/>
        <v>0.14564955873418661</v>
      </c>
      <c r="H3" s="28">
        <f t="shared" si="3"/>
        <v>2.1213793959463274E-2</v>
      </c>
      <c r="I3" s="38"/>
      <c r="J3" s="28" t="s">
        <v>146</v>
      </c>
      <c r="K3" s="19">
        <v>3</v>
      </c>
      <c r="L3" s="28">
        <v>3</v>
      </c>
      <c r="M3" s="28">
        <v>5</v>
      </c>
      <c r="N3" s="29">
        <v>0</v>
      </c>
      <c r="O3" s="29">
        <v>1.9</v>
      </c>
      <c r="P3" s="29">
        <v>2.1</v>
      </c>
      <c r="Q3" s="29">
        <v>14.8</v>
      </c>
      <c r="R3" s="29">
        <v>26.3</v>
      </c>
      <c r="S3" s="29">
        <v>38.799999999999997</v>
      </c>
      <c r="T3" s="28">
        <v>0.45</v>
      </c>
      <c r="U3" s="28">
        <v>3</v>
      </c>
      <c r="V3" s="28">
        <v>5</v>
      </c>
      <c r="W3" s="28">
        <v>8</v>
      </c>
      <c r="X3" s="41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</row>
    <row r="4" spans="1:42" s="65" customFormat="1" x14ac:dyDescent="0.25">
      <c r="A4" s="56">
        <v>24.204192687854711</v>
      </c>
      <c r="B4" s="28">
        <v>22.68898115</v>
      </c>
      <c r="C4" s="28">
        <f t="shared" si="0"/>
        <v>1.5152115378547109</v>
      </c>
      <c r="D4" s="28">
        <f t="shared" si="1"/>
        <v>2.2958660044480377</v>
      </c>
      <c r="E4" s="56">
        <v>8.7362697415678134</v>
      </c>
      <c r="F4" s="28">
        <v>8.6522810000000003</v>
      </c>
      <c r="G4" s="28">
        <f t="shared" si="2"/>
        <v>8.3988741567813108E-2</v>
      </c>
      <c r="H4" s="28">
        <f t="shared" si="3"/>
        <v>7.0541087101448977E-3</v>
      </c>
      <c r="I4" s="38"/>
      <c r="J4" s="28" t="s">
        <v>146</v>
      </c>
      <c r="K4" s="19">
        <v>3</v>
      </c>
      <c r="L4" s="28">
        <v>3</v>
      </c>
      <c r="M4" s="28">
        <v>6</v>
      </c>
      <c r="N4" s="29">
        <v>0</v>
      </c>
      <c r="O4" s="29">
        <v>1.9</v>
      </c>
      <c r="P4" s="29">
        <v>2.1</v>
      </c>
      <c r="Q4" s="29">
        <v>14.8</v>
      </c>
      <c r="R4" s="29">
        <v>26.3</v>
      </c>
      <c r="S4" s="29">
        <v>38.799999999999997</v>
      </c>
      <c r="T4" s="28">
        <v>0.45</v>
      </c>
      <c r="U4" s="28">
        <v>3</v>
      </c>
      <c r="V4" s="28">
        <v>5</v>
      </c>
      <c r="W4" s="28">
        <v>8</v>
      </c>
      <c r="X4" s="41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</row>
    <row r="5" spans="1:42" s="65" customFormat="1" x14ac:dyDescent="0.25">
      <c r="A5" s="56">
        <v>20.763492928404887</v>
      </c>
      <c r="B5" s="28">
        <v>22.68898115</v>
      </c>
      <c r="C5" s="28">
        <f t="shared" si="0"/>
        <v>-1.9254882215951135</v>
      </c>
      <c r="D5" s="28">
        <f t="shared" si="1"/>
        <v>3.7075048915015127</v>
      </c>
      <c r="E5" s="56">
        <v>8.7821573910430892</v>
      </c>
      <c r="F5" s="28">
        <v>8.6522810000000003</v>
      </c>
      <c r="G5" s="28">
        <f t="shared" si="2"/>
        <v>0.1298763910430889</v>
      </c>
      <c r="H5" s="28">
        <f t="shared" si="3"/>
        <v>1.6867876950377343E-2</v>
      </c>
      <c r="I5" s="38"/>
      <c r="J5" s="28" t="s">
        <v>146</v>
      </c>
      <c r="K5" s="19">
        <v>3</v>
      </c>
      <c r="L5" s="28">
        <v>4</v>
      </c>
      <c r="M5" s="28">
        <v>4</v>
      </c>
      <c r="N5" s="29">
        <v>0</v>
      </c>
      <c r="O5" s="29">
        <v>1.9</v>
      </c>
      <c r="P5" s="29">
        <v>2.1</v>
      </c>
      <c r="Q5" s="29">
        <v>14.8</v>
      </c>
      <c r="R5" s="29">
        <v>26.3</v>
      </c>
      <c r="S5" s="29">
        <v>38.799999999999997</v>
      </c>
      <c r="T5" s="28">
        <v>0.45</v>
      </c>
      <c r="U5" s="28">
        <v>3</v>
      </c>
      <c r="V5" s="28">
        <v>5</v>
      </c>
      <c r="W5" s="28">
        <v>8</v>
      </c>
      <c r="X5" s="41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</row>
    <row r="6" spans="1:42" s="65" customFormat="1" x14ac:dyDescent="0.25">
      <c r="A6" s="56">
        <v>22.072040259106458</v>
      </c>
      <c r="B6" s="28">
        <v>22.68898115</v>
      </c>
      <c r="C6" s="28">
        <f t="shared" si="0"/>
        <v>-0.61694089089354165</v>
      </c>
      <c r="D6" s="28">
        <f t="shared" si="1"/>
        <v>0.38061606285651683</v>
      </c>
      <c r="E6" s="56">
        <v>8.7547689593495157</v>
      </c>
      <c r="F6" s="28">
        <v>8.6522810000000003</v>
      </c>
      <c r="G6" s="28">
        <f t="shared" si="2"/>
        <v>0.10248795934951538</v>
      </c>
      <c r="H6" s="28">
        <f t="shared" si="3"/>
        <v>1.0503781811627916E-2</v>
      </c>
      <c r="I6" s="38"/>
      <c r="J6" s="28" t="s">
        <v>146</v>
      </c>
      <c r="K6" s="19">
        <v>3</v>
      </c>
      <c r="L6" s="28">
        <v>4</v>
      </c>
      <c r="M6" s="28">
        <v>5</v>
      </c>
      <c r="N6" s="29">
        <v>0</v>
      </c>
      <c r="O6" s="29">
        <v>1.9</v>
      </c>
      <c r="P6" s="29">
        <v>2.1</v>
      </c>
      <c r="Q6" s="29">
        <v>14.8</v>
      </c>
      <c r="R6" s="29">
        <v>26.3</v>
      </c>
      <c r="S6" s="29">
        <v>38.799999999999997</v>
      </c>
      <c r="T6" s="28">
        <v>0.45</v>
      </c>
      <c r="U6" s="28">
        <v>3</v>
      </c>
      <c r="V6" s="28">
        <v>5</v>
      </c>
      <c r="W6" s="28">
        <v>8</v>
      </c>
      <c r="X6" s="41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</row>
    <row r="7" spans="1:42" s="65" customFormat="1" x14ac:dyDescent="0.25">
      <c r="A7" s="56">
        <v>23.863381149674613</v>
      </c>
      <c r="B7" s="28">
        <v>22.68898115</v>
      </c>
      <c r="C7" s="28">
        <f t="shared" si="0"/>
        <v>1.1743999996746126</v>
      </c>
      <c r="D7" s="28">
        <f t="shared" si="1"/>
        <v>1.3792153592357301</v>
      </c>
      <c r="E7" s="56">
        <v>8.6375496134601839</v>
      </c>
      <c r="F7" s="28">
        <v>8.6522810000000003</v>
      </c>
      <c r="G7" s="28">
        <f t="shared" si="2"/>
        <v>-1.4731386539816427E-2</v>
      </c>
      <c r="H7" s="28">
        <f t="shared" si="3"/>
        <v>2.1701374938548461E-4</v>
      </c>
      <c r="I7" s="38"/>
      <c r="J7" s="28" t="s">
        <v>146</v>
      </c>
      <c r="K7" s="19">
        <v>3</v>
      </c>
      <c r="L7" s="28">
        <v>4</v>
      </c>
      <c r="M7" s="28">
        <v>6</v>
      </c>
      <c r="N7" s="29">
        <v>0</v>
      </c>
      <c r="O7" s="29">
        <v>1.9</v>
      </c>
      <c r="P7" s="29">
        <v>2.1</v>
      </c>
      <c r="Q7" s="29">
        <v>14.8</v>
      </c>
      <c r="R7" s="29">
        <v>26.3</v>
      </c>
      <c r="S7" s="29">
        <v>38.799999999999997</v>
      </c>
      <c r="T7" s="28">
        <v>0.45</v>
      </c>
      <c r="U7" s="28">
        <v>3</v>
      </c>
      <c r="V7" s="28">
        <v>5</v>
      </c>
      <c r="W7" s="28">
        <v>8</v>
      </c>
      <c r="X7" s="41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</row>
    <row r="8" spans="1:42" s="65" customFormat="1" x14ac:dyDescent="0.25">
      <c r="A8" s="56">
        <v>21.502814653107386</v>
      </c>
      <c r="B8" s="28">
        <v>22.68898115</v>
      </c>
      <c r="C8" s="28">
        <f t="shared" si="0"/>
        <v>-1.1861664968926142</v>
      </c>
      <c r="D8" s="28">
        <f t="shared" si="1"/>
        <v>1.4069909583504963</v>
      </c>
      <c r="E8" s="56">
        <v>8.6558792105210234</v>
      </c>
      <c r="F8" s="28">
        <v>8.6522810000000003</v>
      </c>
      <c r="G8" s="28">
        <f t="shared" si="2"/>
        <v>3.5982105210230486E-3</v>
      </c>
      <c r="H8" s="28">
        <f t="shared" si="3"/>
        <v>1.2947118953600959E-5</v>
      </c>
      <c r="I8" s="38"/>
      <c r="J8" s="28" t="s">
        <v>146</v>
      </c>
      <c r="K8" s="19">
        <v>3</v>
      </c>
      <c r="L8" s="28">
        <v>5</v>
      </c>
      <c r="M8" s="28">
        <v>5</v>
      </c>
      <c r="N8" s="29">
        <v>0</v>
      </c>
      <c r="O8" s="29">
        <v>1.9</v>
      </c>
      <c r="P8" s="29">
        <v>2.1</v>
      </c>
      <c r="Q8" s="29">
        <v>14.8</v>
      </c>
      <c r="R8" s="29">
        <v>26.3</v>
      </c>
      <c r="S8" s="29">
        <v>38.799999999999997</v>
      </c>
      <c r="T8" s="28">
        <v>0.45</v>
      </c>
      <c r="U8" s="28">
        <v>3</v>
      </c>
      <c r="V8" s="28">
        <v>5</v>
      </c>
      <c r="W8" s="28">
        <v>8</v>
      </c>
      <c r="X8" s="41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</row>
    <row r="9" spans="1:42" s="65" customFormat="1" x14ac:dyDescent="0.25">
      <c r="A9" s="56">
        <v>23.547539494979201</v>
      </c>
      <c r="B9" s="28">
        <v>22.68898115</v>
      </c>
      <c r="C9" s="28">
        <f t="shared" si="0"/>
        <v>0.85855834497920114</v>
      </c>
      <c r="D9" s="28">
        <f t="shared" si="1"/>
        <v>0.73712243173342495</v>
      </c>
      <c r="E9" s="56">
        <v>8.4732103308062143</v>
      </c>
      <c r="F9" s="28">
        <v>8.6522810000000003</v>
      </c>
      <c r="G9" s="28">
        <f t="shared" si="2"/>
        <v>-0.179070669193786</v>
      </c>
      <c r="H9" s="28">
        <f t="shared" si="3"/>
        <v>3.2066304565510337E-2</v>
      </c>
      <c r="I9" s="38"/>
      <c r="J9" s="28" t="s">
        <v>146</v>
      </c>
      <c r="K9" s="19">
        <v>3</v>
      </c>
      <c r="L9" s="28">
        <v>5</v>
      </c>
      <c r="M9" s="28">
        <v>6</v>
      </c>
      <c r="N9" s="29">
        <v>0</v>
      </c>
      <c r="O9" s="29">
        <v>1.9</v>
      </c>
      <c r="P9" s="29">
        <v>2.1</v>
      </c>
      <c r="Q9" s="29">
        <v>14.8</v>
      </c>
      <c r="R9" s="29">
        <v>26.3</v>
      </c>
      <c r="S9" s="29">
        <v>38.799999999999997</v>
      </c>
      <c r="T9" s="28">
        <v>0.45</v>
      </c>
      <c r="U9" s="28">
        <v>3</v>
      </c>
      <c r="V9" s="28">
        <v>5</v>
      </c>
      <c r="W9" s="28">
        <v>8</v>
      </c>
      <c r="X9" s="41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</row>
    <row r="10" spans="1:42" s="65" customFormat="1" x14ac:dyDescent="0.25">
      <c r="A10" s="56">
        <v>23.932664541951514</v>
      </c>
      <c r="B10" s="28">
        <v>22.68898115</v>
      </c>
      <c r="C10" s="28">
        <f t="shared" si="0"/>
        <v>1.2436833919515138</v>
      </c>
      <c r="D10" s="28">
        <f t="shared" si="1"/>
        <v>1.5467483794160226</v>
      </c>
      <c r="E10" s="56">
        <v>8.2373165074016743</v>
      </c>
      <c r="F10" s="28">
        <v>8.6522810000000003</v>
      </c>
      <c r="G10" s="28">
        <f t="shared" si="2"/>
        <v>-0.41496449259832602</v>
      </c>
      <c r="H10" s="28">
        <f t="shared" si="3"/>
        <v>0.17219553011738617</v>
      </c>
      <c r="I10" s="38"/>
      <c r="J10" s="28" t="s">
        <v>146</v>
      </c>
      <c r="K10" s="19">
        <v>3</v>
      </c>
      <c r="L10" s="28">
        <v>6</v>
      </c>
      <c r="M10" s="28">
        <v>6</v>
      </c>
      <c r="N10" s="29">
        <v>0</v>
      </c>
      <c r="O10" s="29">
        <v>1.9</v>
      </c>
      <c r="P10" s="29">
        <v>2.1</v>
      </c>
      <c r="Q10" s="29">
        <v>14.8</v>
      </c>
      <c r="R10" s="29">
        <v>26.3</v>
      </c>
      <c r="S10" s="29">
        <v>38.799999999999997</v>
      </c>
      <c r="T10" s="28">
        <v>0.45</v>
      </c>
      <c r="U10" s="28">
        <v>3</v>
      </c>
      <c r="V10" s="28">
        <v>5</v>
      </c>
      <c r="W10" s="28">
        <v>8</v>
      </c>
      <c r="X10" s="41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</row>
    <row r="11" spans="1:42" x14ac:dyDescent="0.25">
      <c r="A11" s="56">
        <f>SUM(A1:A10)/10</f>
        <v>22.68898115402515</v>
      </c>
      <c r="B11" s="65"/>
      <c r="C11" s="65"/>
      <c r="E11" s="56">
        <f>SUM(E1:E10)/10</f>
        <v>8.6522805670304734</v>
      </c>
      <c r="F11" s="65"/>
      <c r="G11" s="65"/>
      <c r="H11" s="65"/>
    </row>
    <row r="13" spans="1:42" x14ac:dyDescent="0.25">
      <c r="D13" s="21" t="s">
        <v>152</v>
      </c>
      <c r="H13" s="21" t="s">
        <v>151</v>
      </c>
    </row>
    <row r="14" spans="1:42" x14ac:dyDescent="0.25">
      <c r="B14" s="21" t="s">
        <v>155</v>
      </c>
      <c r="D14" s="28">
        <f>SUM(D1:D10)/10</f>
        <v>1.2657504932587125</v>
      </c>
      <c r="H14" s="28">
        <f>SUM(H1:H10)/10</f>
        <v>2.7416309043975205E-2</v>
      </c>
    </row>
    <row r="16" spans="1:42" x14ac:dyDescent="0.25">
      <c r="C16" s="58"/>
      <c r="D16" s="58" t="s">
        <v>152</v>
      </c>
      <c r="E16" s="58"/>
      <c r="F16" s="58"/>
      <c r="G16" s="58"/>
      <c r="H16" s="58" t="s">
        <v>151</v>
      </c>
      <c r="I16" s="58"/>
    </row>
    <row r="17" spans="1:25" x14ac:dyDescent="0.25">
      <c r="A17" s="21"/>
      <c r="C17" s="58"/>
      <c r="D17" s="58">
        <v>1.560238</v>
      </c>
      <c r="E17" s="58"/>
      <c r="F17" s="58"/>
      <c r="G17" s="58"/>
      <c r="H17" s="58">
        <v>4.0808499999999998E-2</v>
      </c>
      <c r="I17" s="58"/>
    </row>
    <row r="18" spans="1:25" x14ac:dyDescent="0.25">
      <c r="A18" s="21"/>
      <c r="C18" s="58"/>
      <c r="D18" s="58" t="s">
        <v>153</v>
      </c>
      <c r="E18" s="58"/>
      <c r="F18" s="58"/>
      <c r="G18" s="58"/>
      <c r="H18" s="58" t="s">
        <v>154</v>
      </c>
      <c r="I18" s="58"/>
    </row>
    <row r="19" spans="1:25" x14ac:dyDescent="0.25">
      <c r="A19" s="21"/>
      <c r="C19" s="58"/>
      <c r="D19" s="58">
        <f>-D17/53.22252</f>
        <v>-2.9315372515243545E-2</v>
      </c>
      <c r="E19" s="58"/>
      <c r="F19" s="58"/>
      <c r="G19" s="58"/>
      <c r="H19" s="58">
        <f>H17/0.189455</f>
        <v>0.21539943522208438</v>
      </c>
      <c r="I19" s="58"/>
    </row>
    <row r="20" spans="1:25" x14ac:dyDescent="0.25">
      <c r="A20" s="21"/>
    </row>
    <row r="21" spans="1:25" x14ac:dyDescent="0.25">
      <c r="A21" s="28">
        <v>20.572550220500503</v>
      </c>
      <c r="B21" s="21">
        <v>22.556408040000001</v>
      </c>
      <c r="C21" s="28">
        <f>(A21-B21)</f>
        <v>-1.983857819499498</v>
      </c>
      <c r="D21" s="28">
        <f>C21^2</f>
        <v>3.935691847989303</v>
      </c>
      <c r="E21" s="28">
        <v>8.791618188019747</v>
      </c>
      <c r="F21" s="28">
        <v>8.5861769999999993</v>
      </c>
      <c r="G21" s="28">
        <f>(E21-F21)</f>
        <v>0.20544118801974776</v>
      </c>
      <c r="H21" s="28">
        <f>G21^2</f>
        <v>4.2206081734965352E-2</v>
      </c>
      <c r="I21" s="38"/>
      <c r="J21" s="28" t="s">
        <v>146</v>
      </c>
      <c r="K21" s="19">
        <v>4</v>
      </c>
      <c r="L21" s="28">
        <v>4</v>
      </c>
      <c r="M21" s="28">
        <v>4</v>
      </c>
      <c r="N21" s="29">
        <v>0</v>
      </c>
      <c r="O21" s="29">
        <v>1.9</v>
      </c>
      <c r="P21" s="29">
        <v>2.1</v>
      </c>
      <c r="Q21" s="29">
        <v>14.8</v>
      </c>
      <c r="R21" s="29">
        <v>26.3</v>
      </c>
      <c r="S21" s="29">
        <v>38.799999999999997</v>
      </c>
      <c r="T21" s="28">
        <v>0.45</v>
      </c>
      <c r="U21" s="28">
        <v>3</v>
      </c>
      <c r="V21" s="28">
        <v>5</v>
      </c>
      <c r="W21" s="28">
        <v>8</v>
      </c>
      <c r="X21" s="41"/>
      <c r="Y21" s="56"/>
    </row>
    <row r="22" spans="1:25" x14ac:dyDescent="0.25">
      <c r="A22" s="28">
        <v>22.102730212561532</v>
      </c>
      <c r="B22" s="21">
        <v>22.556408040000001</v>
      </c>
      <c r="C22" s="28">
        <f t="shared" ref="C22:C25" si="4">(A22-B22)</f>
        <v>-0.45367782743846874</v>
      </c>
      <c r="D22" s="28">
        <f t="shared" ref="D22:D25" si="5">C22^2</f>
        <v>0.20582357110928901</v>
      </c>
      <c r="E22" s="28">
        <v>8.7627648410230456</v>
      </c>
      <c r="F22" s="28">
        <v>8.5861769999999993</v>
      </c>
      <c r="G22" s="28">
        <f t="shared" ref="G22:G26" si="6">(E22-F22)</f>
        <v>0.17658784102304637</v>
      </c>
      <c r="H22" s="28">
        <f t="shared" ref="H22:H26" si="7">G22^2</f>
        <v>3.1183265597180695E-2</v>
      </c>
      <c r="I22" s="38"/>
      <c r="J22" s="28" t="s">
        <v>146</v>
      </c>
      <c r="K22" s="19">
        <v>4</v>
      </c>
      <c r="L22" s="28">
        <v>4</v>
      </c>
      <c r="M22" s="28">
        <v>5</v>
      </c>
      <c r="N22" s="29">
        <v>0</v>
      </c>
      <c r="O22" s="29">
        <v>1.9</v>
      </c>
      <c r="P22" s="29">
        <v>2.1</v>
      </c>
      <c r="Q22" s="29">
        <v>14.8</v>
      </c>
      <c r="R22" s="29">
        <v>26.3</v>
      </c>
      <c r="S22" s="29">
        <v>38.799999999999997</v>
      </c>
      <c r="T22" s="28">
        <v>0.45</v>
      </c>
      <c r="U22" s="28">
        <v>3</v>
      </c>
      <c r="V22" s="28">
        <v>5</v>
      </c>
      <c r="W22" s="28">
        <v>8</v>
      </c>
      <c r="X22" s="41"/>
      <c r="Y22" s="56"/>
    </row>
    <row r="23" spans="1:25" x14ac:dyDescent="0.25">
      <c r="A23" s="28">
        <v>23.711654062024117</v>
      </c>
      <c r="B23" s="21">
        <v>22.556408040000001</v>
      </c>
      <c r="C23" s="28">
        <f t="shared" si="4"/>
        <v>1.1552460220241159</v>
      </c>
      <c r="D23" s="28">
        <f t="shared" si="5"/>
        <v>1.334593371402544</v>
      </c>
      <c r="E23" s="28">
        <v>8.6427527925510379</v>
      </c>
      <c r="F23" s="28">
        <v>8.5861769999999993</v>
      </c>
      <c r="G23" s="28">
        <f t="shared" si="6"/>
        <v>5.6575792551038617E-2</v>
      </c>
      <c r="H23" s="28">
        <f t="shared" si="7"/>
        <v>3.2008203027781568E-3</v>
      </c>
      <c r="I23" s="38"/>
      <c r="J23" s="28" t="s">
        <v>146</v>
      </c>
      <c r="K23" s="19">
        <v>4</v>
      </c>
      <c r="L23" s="28">
        <v>4</v>
      </c>
      <c r="M23" s="28">
        <v>6</v>
      </c>
      <c r="N23" s="29">
        <v>0</v>
      </c>
      <c r="O23" s="29">
        <v>1.9</v>
      </c>
      <c r="P23" s="29">
        <v>2.1</v>
      </c>
      <c r="Q23" s="29">
        <v>14.8</v>
      </c>
      <c r="R23" s="29">
        <v>26.3</v>
      </c>
      <c r="S23" s="29">
        <v>38.799999999999997</v>
      </c>
      <c r="T23" s="28">
        <v>0.45</v>
      </c>
      <c r="U23" s="28">
        <v>3</v>
      </c>
      <c r="V23" s="28">
        <v>5</v>
      </c>
      <c r="W23" s="28">
        <v>8</v>
      </c>
      <c r="X23" s="41"/>
      <c r="Y23" s="56"/>
    </row>
    <row r="24" spans="1:25" x14ac:dyDescent="0.25">
      <c r="A24" s="28">
        <v>21.367883371847139</v>
      </c>
      <c r="B24" s="21">
        <v>22.556408040000001</v>
      </c>
      <c r="C24" s="28">
        <f t="shared" si="4"/>
        <v>-1.1885246681528621</v>
      </c>
      <c r="D24" s="28">
        <f t="shared" si="5"/>
        <v>1.4125908868078709</v>
      </c>
      <c r="E24" s="28">
        <v>8.6576325945393933</v>
      </c>
      <c r="F24" s="28">
        <v>8.5861769999999993</v>
      </c>
      <c r="G24" s="28">
        <f t="shared" si="6"/>
        <v>7.1455594539393985E-2</v>
      </c>
      <c r="H24" s="28">
        <f t="shared" si="7"/>
        <v>5.1059019909782712E-3</v>
      </c>
      <c r="I24" s="38"/>
      <c r="J24" s="28" t="s">
        <v>146</v>
      </c>
      <c r="K24" s="19">
        <v>4</v>
      </c>
      <c r="L24" s="28">
        <v>5</v>
      </c>
      <c r="M24" s="28">
        <v>5</v>
      </c>
      <c r="N24" s="29">
        <v>0</v>
      </c>
      <c r="O24" s="29">
        <v>1.9</v>
      </c>
      <c r="P24" s="29">
        <v>2.1</v>
      </c>
      <c r="Q24" s="29">
        <v>14.8</v>
      </c>
      <c r="R24" s="29">
        <v>26.3</v>
      </c>
      <c r="S24" s="29">
        <v>38.799999999999997</v>
      </c>
      <c r="T24" s="28">
        <v>0.45</v>
      </c>
      <c r="U24" s="28">
        <v>3</v>
      </c>
      <c r="V24" s="28">
        <v>5</v>
      </c>
      <c r="W24" s="28">
        <v>8</v>
      </c>
      <c r="X24" s="41"/>
      <c r="Y24" s="56"/>
    </row>
    <row r="25" spans="1:25" x14ac:dyDescent="0.25">
      <c r="A25" s="28">
        <v>23.44526048099231</v>
      </c>
      <c r="B25" s="21">
        <v>22.556408040000001</v>
      </c>
      <c r="C25" s="28">
        <f t="shared" si="4"/>
        <v>0.88885244099230931</v>
      </c>
      <c r="D25" s="28">
        <f t="shared" si="5"/>
        <v>0.79005866185798668</v>
      </c>
      <c r="E25" s="28">
        <v>8.4697425710759404</v>
      </c>
      <c r="F25" s="28">
        <v>8.5861769999999993</v>
      </c>
      <c r="G25" s="28">
        <f t="shared" si="6"/>
        <v>-0.11643442892405886</v>
      </c>
      <c r="H25" s="28">
        <f t="shared" si="7"/>
        <v>1.3556976238871716E-2</v>
      </c>
      <c r="I25" s="38"/>
      <c r="J25" s="28" t="s">
        <v>146</v>
      </c>
      <c r="K25" s="19">
        <v>4</v>
      </c>
      <c r="L25" s="28">
        <v>5</v>
      </c>
      <c r="M25" s="28">
        <v>6</v>
      </c>
      <c r="N25" s="29">
        <v>0</v>
      </c>
      <c r="O25" s="29">
        <v>1.9</v>
      </c>
      <c r="P25" s="29">
        <v>2.1</v>
      </c>
      <c r="Q25" s="29">
        <v>14.8</v>
      </c>
      <c r="R25" s="29">
        <v>26.3</v>
      </c>
      <c r="S25" s="29">
        <v>38.799999999999997</v>
      </c>
      <c r="T25" s="28">
        <v>0.45</v>
      </c>
      <c r="U25" s="28">
        <v>3</v>
      </c>
      <c r="V25" s="28">
        <v>5</v>
      </c>
      <c r="W25" s="28">
        <v>8</v>
      </c>
      <c r="X25" s="41"/>
      <c r="Y25" s="56"/>
    </row>
    <row r="26" spans="1:25" x14ac:dyDescent="0.25">
      <c r="A26" s="28">
        <v>24.138369899155368</v>
      </c>
      <c r="B26" s="21">
        <v>22.556408040000001</v>
      </c>
      <c r="C26" s="28">
        <f t="shared" ref="C26" si="8">(A26-B26)</f>
        <v>1.581961859155367</v>
      </c>
      <c r="D26" s="28">
        <f t="shared" ref="D26" si="9">C26^2</f>
        <v>2.5026033238223051</v>
      </c>
      <c r="E26" s="28">
        <v>8.192553082492152</v>
      </c>
      <c r="F26" s="28">
        <v>8.5861769999999993</v>
      </c>
      <c r="G26" s="28">
        <f t="shared" si="6"/>
        <v>-0.39362391750784731</v>
      </c>
      <c r="H26" s="28">
        <f t="shared" si="7"/>
        <v>0.1549397884342246</v>
      </c>
      <c r="I26" s="38"/>
      <c r="J26" s="28" t="s">
        <v>146</v>
      </c>
      <c r="K26" s="19">
        <v>4</v>
      </c>
      <c r="L26" s="28">
        <v>6</v>
      </c>
      <c r="M26" s="28">
        <v>6</v>
      </c>
      <c r="N26" s="29">
        <v>0</v>
      </c>
      <c r="O26" s="29">
        <v>1.9</v>
      </c>
      <c r="P26" s="29">
        <v>2.1</v>
      </c>
      <c r="Q26" s="29">
        <v>14.8</v>
      </c>
      <c r="R26" s="29">
        <v>26.3</v>
      </c>
      <c r="S26" s="29">
        <v>38.799999999999997</v>
      </c>
      <c r="T26" s="28">
        <v>0.45</v>
      </c>
      <c r="U26" s="28">
        <v>3</v>
      </c>
      <c r="V26" s="28">
        <v>5</v>
      </c>
      <c r="W26" s="28">
        <v>8</v>
      </c>
      <c r="X26" s="41"/>
      <c r="Y26" s="56"/>
    </row>
    <row r="27" spans="1:25" x14ac:dyDescent="0.25">
      <c r="A27" s="56">
        <f>SUM(A21:A26)/6</f>
        <v>22.556408041180163</v>
      </c>
      <c r="E27" s="56">
        <f>SUM(E21:E26)/6</f>
        <v>8.5861773449502206</v>
      </c>
    </row>
    <row r="28" spans="1:25" x14ac:dyDescent="0.25">
      <c r="A28" s="21"/>
    </row>
    <row r="29" spans="1:25" x14ac:dyDescent="0.25">
      <c r="A29" s="21"/>
    </row>
    <row r="30" spans="1:25" x14ac:dyDescent="0.25">
      <c r="D30" s="21" t="s">
        <v>152</v>
      </c>
      <c r="H30" s="21" t="s">
        <v>151</v>
      </c>
    </row>
    <row r="31" spans="1:25" x14ac:dyDescent="0.25">
      <c r="B31" s="21" t="s">
        <v>168</v>
      </c>
      <c r="D31" s="56">
        <f>SUM(D21:D26)/6</f>
        <v>1.6968936104982166</v>
      </c>
      <c r="H31" s="56">
        <f>SUM(H21:H26)/6</f>
        <v>4.1698805716499802E-2</v>
      </c>
    </row>
    <row r="33" spans="1:26" x14ac:dyDescent="0.25">
      <c r="A33" s="21"/>
      <c r="E33" s="21"/>
    </row>
    <row r="34" spans="1:26" x14ac:dyDescent="0.25">
      <c r="A34" s="21"/>
      <c r="E34" s="21"/>
    </row>
    <row r="35" spans="1:26" x14ac:dyDescent="0.25">
      <c r="A35" s="21"/>
      <c r="E35" s="21"/>
    </row>
    <row r="36" spans="1:26" x14ac:dyDescent="0.25">
      <c r="A36" s="21"/>
      <c r="E36" s="21"/>
    </row>
    <row r="37" spans="1:26" x14ac:dyDescent="0.25">
      <c r="A37" s="21"/>
      <c r="E37" s="21"/>
    </row>
    <row r="38" spans="1:26" x14ac:dyDescent="0.25">
      <c r="A38" s="21"/>
      <c r="E38" s="21"/>
    </row>
    <row r="39" spans="1:26" x14ac:dyDescent="0.25">
      <c r="A39" s="21"/>
      <c r="E39" s="21"/>
    </row>
    <row r="40" spans="1:26" x14ac:dyDescent="0.25">
      <c r="A40" s="28">
        <v>21.71841848748068</v>
      </c>
      <c r="B40" s="21">
        <v>23.512388699999999</v>
      </c>
      <c r="C40" s="28">
        <f t="shared" ref="C40:C42" si="10">(A40-B40)</f>
        <v>-1.7939702125193193</v>
      </c>
      <c r="D40" s="28">
        <f t="shared" ref="D40:D42" si="11">C40^2</f>
        <v>3.2183291234066118</v>
      </c>
      <c r="E40" s="28">
        <v>8.6281662298912227</v>
      </c>
      <c r="F40" s="28">
        <v>8.3727560000000008</v>
      </c>
      <c r="G40" s="28">
        <f t="shared" ref="G40:G42" si="12">(E40-F40)</f>
        <v>0.25541022989122197</v>
      </c>
      <c r="H40" s="28">
        <f t="shared" ref="H40:H42" si="13">G40^2</f>
        <v>6.5234385533086858E-2</v>
      </c>
      <c r="I40" s="38"/>
      <c r="J40" s="28" t="s">
        <v>146</v>
      </c>
      <c r="K40" s="19">
        <v>5</v>
      </c>
      <c r="L40" s="28">
        <v>5</v>
      </c>
      <c r="M40" s="28">
        <v>5</v>
      </c>
      <c r="N40" s="29">
        <v>0</v>
      </c>
      <c r="O40" s="29">
        <v>1.9</v>
      </c>
      <c r="P40" s="29">
        <v>2.1</v>
      </c>
      <c r="Q40" s="29">
        <v>14.8</v>
      </c>
      <c r="R40" s="29">
        <v>26.3</v>
      </c>
      <c r="S40" s="29">
        <v>38.799999999999997</v>
      </c>
      <c r="T40" s="28">
        <v>0.45</v>
      </c>
      <c r="U40" s="28">
        <v>3</v>
      </c>
      <c r="V40" s="28">
        <v>5</v>
      </c>
      <c r="W40" s="28">
        <v>8</v>
      </c>
      <c r="X40" s="41"/>
      <c r="Y40" s="56"/>
      <c r="Z40" s="56"/>
    </row>
    <row r="41" spans="1:26" x14ac:dyDescent="0.25">
      <c r="A41" s="28">
        <v>24.005193426109358</v>
      </c>
      <c r="B41" s="21">
        <v>23.512388699999999</v>
      </c>
      <c r="C41" s="28">
        <f t="shared" si="10"/>
        <v>0.49280472610935888</v>
      </c>
      <c r="D41" s="28">
        <f t="shared" si="11"/>
        <v>0.24285649807572021</v>
      </c>
      <c r="E41" s="28">
        <v>8.4212320604207669</v>
      </c>
      <c r="F41" s="28">
        <v>8.3727560000000008</v>
      </c>
      <c r="G41" s="28">
        <f t="shared" si="12"/>
        <v>4.8476060420766132E-2</v>
      </c>
      <c r="H41" s="28">
        <f t="shared" si="13"/>
        <v>2.3499284339177687E-3</v>
      </c>
      <c r="I41" s="38"/>
      <c r="J41" s="28" t="s">
        <v>146</v>
      </c>
      <c r="K41" s="19">
        <v>5</v>
      </c>
      <c r="L41" s="28">
        <v>5</v>
      </c>
      <c r="M41" s="28">
        <v>6</v>
      </c>
      <c r="N41" s="29">
        <v>0</v>
      </c>
      <c r="O41" s="29">
        <v>1.9</v>
      </c>
      <c r="P41" s="29">
        <v>2.1</v>
      </c>
      <c r="Q41" s="29">
        <v>14.8</v>
      </c>
      <c r="R41" s="29">
        <v>26.3</v>
      </c>
      <c r="S41" s="29">
        <v>38.799999999999997</v>
      </c>
      <c r="T41" s="28">
        <v>0.45</v>
      </c>
      <c r="U41" s="28">
        <v>3</v>
      </c>
      <c r="V41" s="28">
        <v>5</v>
      </c>
      <c r="W41" s="28">
        <v>8</v>
      </c>
      <c r="X41" s="41"/>
      <c r="Y41" s="56"/>
      <c r="Z41" s="56"/>
    </row>
    <row r="42" spans="1:26" x14ac:dyDescent="0.25">
      <c r="A42" s="28">
        <v>24.813554287876933</v>
      </c>
      <c r="B42" s="21">
        <v>23.512388699999999</v>
      </c>
      <c r="C42" s="28">
        <f t="shared" si="10"/>
        <v>1.3011655878769339</v>
      </c>
      <c r="D42" s="28">
        <f t="shared" si="11"/>
        <v>1.6930318870751271</v>
      </c>
      <c r="E42" s="28">
        <v>8.0688685856177571</v>
      </c>
      <c r="F42" s="28">
        <v>8.3727560000000008</v>
      </c>
      <c r="G42" s="28">
        <f t="shared" si="12"/>
        <v>-0.30388741438224365</v>
      </c>
      <c r="H42" s="28">
        <f t="shared" si="13"/>
        <v>9.2347560619925467E-2</v>
      </c>
      <c r="I42" s="38"/>
      <c r="J42" s="28" t="s">
        <v>146</v>
      </c>
      <c r="K42" s="19">
        <v>5</v>
      </c>
      <c r="L42" s="28">
        <v>6</v>
      </c>
      <c r="M42" s="28">
        <v>6</v>
      </c>
      <c r="N42" s="29">
        <v>0</v>
      </c>
      <c r="O42" s="29">
        <v>1.9</v>
      </c>
      <c r="P42" s="29">
        <v>2.1</v>
      </c>
      <c r="Q42" s="29">
        <v>14.8</v>
      </c>
      <c r="R42" s="29">
        <v>26.3</v>
      </c>
      <c r="S42" s="29">
        <v>38.799999999999997</v>
      </c>
      <c r="T42" s="28">
        <v>0.45</v>
      </c>
      <c r="U42" s="28">
        <v>3</v>
      </c>
      <c r="V42" s="28">
        <v>5</v>
      </c>
      <c r="W42" s="28">
        <v>8</v>
      </c>
      <c r="X42" s="41"/>
      <c r="Y42" s="56"/>
      <c r="Z42" s="56"/>
    </row>
    <row r="43" spans="1:26" x14ac:dyDescent="0.25">
      <c r="A43" s="56">
        <f>SUM(A40:A42)/3</f>
        <v>23.51238873382232</v>
      </c>
      <c r="E43" s="56">
        <f>SUM(E40:E42)/3</f>
        <v>8.3727556253099156</v>
      </c>
    </row>
    <row r="44" spans="1:26" x14ac:dyDescent="0.25">
      <c r="A44" s="21"/>
      <c r="E44" s="21"/>
    </row>
    <row r="45" spans="1:26" x14ac:dyDescent="0.25">
      <c r="A45" s="21"/>
      <c r="E45" s="21"/>
    </row>
    <row r="46" spans="1:26" x14ac:dyDescent="0.25">
      <c r="D46" s="21" t="s">
        <v>152</v>
      </c>
      <c r="H46" s="21" t="s">
        <v>151</v>
      </c>
    </row>
    <row r="47" spans="1:26" x14ac:dyDescent="0.25">
      <c r="B47" s="21" t="s">
        <v>169</v>
      </c>
      <c r="D47" s="56">
        <f>SUM(D40:D42)/3</f>
        <v>1.7180725028524864</v>
      </c>
      <c r="H47" s="56">
        <f>SUM(H40:H42)/3</f>
        <v>5.331062486231003E-2</v>
      </c>
    </row>
    <row r="49" spans="11:11" s="21" customFormat="1" x14ac:dyDescent="0.25">
      <c r="K49" s="19"/>
    </row>
    <row r="50" spans="11:11" s="21" customFormat="1" x14ac:dyDescent="0.25">
      <c r="K50" s="19"/>
    </row>
    <row r="51" spans="11:11" s="21" customFormat="1" x14ac:dyDescent="0.25">
      <c r="K51" s="19"/>
    </row>
    <row r="52" spans="11:11" s="21" customFormat="1" x14ac:dyDescent="0.25">
      <c r="K52" s="19"/>
    </row>
    <row r="53" spans="11:11" s="21" customFormat="1" x14ac:dyDescent="0.25">
      <c r="K53" s="19"/>
    </row>
    <row r="54" spans="11:11" s="21" customFormat="1" x14ac:dyDescent="0.25">
      <c r="K54" s="19"/>
    </row>
    <row r="55" spans="11:11" s="21" customFormat="1" x14ac:dyDescent="0.25">
      <c r="K55" s="19"/>
    </row>
    <row r="56" spans="11:11" s="21" customFormat="1" x14ac:dyDescent="0.25">
      <c r="K56" s="19"/>
    </row>
    <row r="57" spans="11:11" s="21" customFormat="1" x14ac:dyDescent="0.25">
      <c r="K57" s="19"/>
    </row>
    <row r="58" spans="11:11" s="21" customFormat="1" x14ac:dyDescent="0.25">
      <c r="K58" s="19"/>
    </row>
    <row r="59" spans="11:11" s="21" customFormat="1" x14ac:dyDescent="0.25">
      <c r="K59" s="19"/>
    </row>
    <row r="60" spans="11:11" s="21" customFormat="1" x14ac:dyDescent="0.25">
      <c r="K60" s="19"/>
    </row>
    <row r="61" spans="11:11" s="21" customFormat="1" x14ac:dyDescent="0.25">
      <c r="K61" s="19"/>
    </row>
    <row r="62" spans="11:11" s="21" customFormat="1" x14ac:dyDescent="0.25">
      <c r="K62" s="19"/>
    </row>
    <row r="63" spans="11:11" s="21" customFormat="1" x14ac:dyDescent="0.25">
      <c r="K63" s="19"/>
    </row>
    <row r="64" spans="11:11" s="21" customFormat="1" x14ac:dyDescent="0.25">
      <c r="K64" s="19"/>
    </row>
    <row r="65" spans="11:11" s="21" customFormat="1" x14ac:dyDescent="0.25">
      <c r="K65" s="19"/>
    </row>
    <row r="66" spans="11:11" s="21" customFormat="1" x14ac:dyDescent="0.25">
      <c r="K66" s="19"/>
    </row>
    <row r="67" spans="11:11" s="21" customFormat="1" x14ac:dyDescent="0.25">
      <c r="K67" s="19"/>
    </row>
    <row r="68" spans="11:11" s="21" customFormat="1" x14ac:dyDescent="0.25">
      <c r="K68" s="19"/>
    </row>
    <row r="69" spans="11:11" s="21" customFormat="1" x14ac:dyDescent="0.25">
      <c r="K69" s="19"/>
    </row>
    <row r="70" spans="11:11" s="21" customFormat="1" x14ac:dyDescent="0.25">
      <c r="K70" s="19"/>
    </row>
    <row r="71" spans="11:11" s="21" customFormat="1" x14ac:dyDescent="0.25">
      <c r="K71" s="19"/>
    </row>
    <row r="72" spans="11:11" s="21" customFormat="1" x14ac:dyDescent="0.25">
      <c r="K72" s="19"/>
    </row>
    <row r="73" spans="11:11" s="21" customFormat="1" x14ac:dyDescent="0.25">
      <c r="K73" s="19"/>
    </row>
    <row r="74" spans="11:11" s="21" customFormat="1" x14ac:dyDescent="0.25">
      <c r="K74" s="19"/>
    </row>
    <row r="75" spans="11:11" s="21" customFormat="1" x14ac:dyDescent="0.25">
      <c r="K75" s="19"/>
    </row>
    <row r="76" spans="11:11" s="21" customFormat="1" x14ac:dyDescent="0.25">
      <c r="K76" s="19"/>
    </row>
    <row r="77" spans="11:11" s="21" customFormat="1" x14ac:dyDescent="0.25">
      <c r="K77" s="19"/>
    </row>
    <row r="78" spans="11:11" s="21" customFormat="1" x14ac:dyDescent="0.25">
      <c r="K78" s="19"/>
    </row>
    <row r="79" spans="11:11" s="21" customFormat="1" x14ac:dyDescent="0.25">
      <c r="K79" s="19"/>
    </row>
    <row r="80" spans="11:11" s="21" customFormat="1" x14ac:dyDescent="0.25">
      <c r="K80" s="19"/>
    </row>
    <row r="81" spans="11:11" s="21" customFormat="1" x14ac:dyDescent="0.25">
      <c r="K81" s="19"/>
    </row>
    <row r="82" spans="11:11" s="21" customFormat="1" x14ac:dyDescent="0.25">
      <c r="K82" s="19"/>
    </row>
    <row r="83" spans="11:11" s="21" customFormat="1" x14ac:dyDescent="0.25">
      <c r="K83" s="19"/>
    </row>
    <row r="84" spans="11:11" s="21" customFormat="1" x14ac:dyDescent="0.25">
      <c r="K84" s="19"/>
    </row>
    <row r="85" spans="11:11" s="21" customFormat="1" x14ac:dyDescent="0.25">
      <c r="K85" s="19"/>
    </row>
    <row r="86" spans="11:11" s="21" customFormat="1" x14ac:dyDescent="0.25">
      <c r="K86" s="19"/>
    </row>
    <row r="87" spans="11:11" s="21" customFormat="1" x14ac:dyDescent="0.25">
      <c r="K87" s="19"/>
    </row>
    <row r="88" spans="11:11" s="21" customFormat="1" x14ac:dyDescent="0.25">
      <c r="K88" s="19"/>
    </row>
    <row r="89" spans="11:11" s="21" customFormat="1" x14ac:dyDescent="0.25">
      <c r="K89" s="19"/>
    </row>
    <row r="90" spans="11:11" s="21" customFormat="1" x14ac:dyDescent="0.25">
      <c r="K90" s="19"/>
    </row>
    <row r="91" spans="11:11" s="21" customFormat="1" x14ac:dyDescent="0.25">
      <c r="K91" s="19"/>
    </row>
    <row r="92" spans="11:11" s="21" customFormat="1" x14ac:dyDescent="0.25">
      <c r="K92" s="19"/>
    </row>
    <row r="93" spans="11:11" s="21" customFormat="1" x14ac:dyDescent="0.25">
      <c r="K93" s="19"/>
    </row>
    <row r="94" spans="11:11" s="21" customFormat="1" x14ac:dyDescent="0.25">
      <c r="K94" s="19"/>
    </row>
    <row r="95" spans="11:11" s="21" customFormat="1" x14ac:dyDescent="0.25">
      <c r="K95" s="19"/>
    </row>
    <row r="96" spans="11:11" s="21" customFormat="1" x14ac:dyDescent="0.25">
      <c r="K96" s="19"/>
    </row>
    <row r="97" spans="11:11" s="21" customFormat="1" x14ac:dyDescent="0.25">
      <c r="K97" s="19"/>
    </row>
    <row r="98" spans="11:11" s="21" customFormat="1" x14ac:dyDescent="0.25">
      <c r="K98" s="19"/>
    </row>
    <row r="99" spans="11:11" s="21" customFormat="1" x14ac:dyDescent="0.25">
      <c r="K99" s="19"/>
    </row>
    <row r="100" spans="11:11" s="21" customFormat="1" x14ac:dyDescent="0.25">
      <c r="K100" s="19"/>
    </row>
    <row r="101" spans="11:11" s="21" customFormat="1" x14ac:dyDescent="0.25">
      <c r="K101" s="19"/>
    </row>
    <row r="102" spans="11:11" s="21" customFormat="1" x14ac:dyDescent="0.25">
      <c r="K102" s="19"/>
    </row>
    <row r="103" spans="11:11" s="21" customFormat="1" x14ac:dyDescent="0.25">
      <c r="K103" s="19"/>
    </row>
    <row r="104" spans="11:11" s="21" customFormat="1" x14ac:dyDescent="0.25">
      <c r="K104" s="19"/>
    </row>
    <row r="105" spans="11:11" s="21" customFormat="1" x14ac:dyDescent="0.25">
      <c r="K105" s="19"/>
    </row>
    <row r="106" spans="11:11" s="21" customFormat="1" x14ac:dyDescent="0.25">
      <c r="K106" s="19"/>
    </row>
    <row r="107" spans="11:11" s="21" customFormat="1" x14ac:dyDescent="0.25">
      <c r="K107" s="19"/>
    </row>
    <row r="108" spans="11:11" s="21" customFormat="1" x14ac:dyDescent="0.25">
      <c r="K108" s="19"/>
    </row>
    <row r="109" spans="11:11" s="21" customFormat="1" x14ac:dyDescent="0.25">
      <c r="K109" s="19"/>
    </row>
    <row r="110" spans="11:11" s="21" customFormat="1" x14ac:dyDescent="0.25">
      <c r="K110" s="19"/>
    </row>
    <row r="111" spans="11:11" s="21" customFormat="1" x14ac:dyDescent="0.25">
      <c r="K111" s="19"/>
    </row>
    <row r="112" spans="11:11" s="21" customFormat="1" x14ac:dyDescent="0.25">
      <c r="K112" s="19"/>
    </row>
    <row r="113" spans="11:11" s="21" customFormat="1" x14ac:dyDescent="0.25">
      <c r="K113" s="19"/>
    </row>
    <row r="114" spans="11:11" s="21" customFormat="1" x14ac:dyDescent="0.25">
      <c r="K114" s="19"/>
    </row>
    <row r="115" spans="11:11" s="21" customFormat="1" x14ac:dyDescent="0.25">
      <c r="K115" s="19"/>
    </row>
    <row r="116" spans="11:11" s="21" customFormat="1" x14ac:dyDescent="0.25">
      <c r="K116" s="19"/>
    </row>
    <row r="117" spans="11:11" s="21" customFormat="1" x14ac:dyDescent="0.25">
      <c r="K117" s="19"/>
    </row>
    <row r="118" spans="11:11" s="21" customFormat="1" x14ac:dyDescent="0.25">
      <c r="K118" s="19"/>
    </row>
    <row r="119" spans="11:11" s="21" customFormat="1" x14ac:dyDescent="0.25">
      <c r="K119" s="19"/>
    </row>
    <row r="120" spans="11:11" s="21" customFormat="1" x14ac:dyDescent="0.25">
      <c r="K120" s="19"/>
    </row>
    <row r="121" spans="11:11" s="21" customFormat="1" x14ac:dyDescent="0.25">
      <c r="K121" s="19"/>
    </row>
    <row r="122" spans="11:11" s="21" customFormat="1" x14ac:dyDescent="0.25">
      <c r="K122" s="19"/>
    </row>
    <row r="123" spans="11:11" s="21" customFormat="1" x14ac:dyDescent="0.25">
      <c r="K123" s="19"/>
    </row>
    <row r="124" spans="11:11" s="21" customFormat="1" x14ac:dyDescent="0.25">
      <c r="K124" s="19"/>
    </row>
    <row r="125" spans="11:11" s="21" customFormat="1" x14ac:dyDescent="0.25">
      <c r="K125" s="19"/>
    </row>
    <row r="126" spans="11:11" s="21" customFormat="1" x14ac:dyDescent="0.25">
      <c r="K126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workbookViewId="0">
      <selection activeCell="H17" sqref="H17"/>
    </sheetView>
  </sheetViews>
  <sheetFormatPr defaultRowHeight="15" x14ac:dyDescent="0.25"/>
  <cols>
    <col min="1" max="8" width="9.140625" style="56"/>
    <col min="9" max="10" width="9.140625" style="21"/>
    <col min="11" max="11" width="9.140625" style="56"/>
    <col min="12" max="12" width="9.140625" style="19"/>
    <col min="13" max="16384" width="9.140625" style="21"/>
  </cols>
  <sheetData>
    <row r="1" spans="1:42" s="65" customFormat="1" x14ac:dyDescent="0.25">
      <c r="A1" s="56">
        <v>20.763492928404887</v>
      </c>
      <c r="B1" s="28">
        <v>22.180969999999999</v>
      </c>
      <c r="C1" s="28">
        <f t="shared" ref="C1:C6" si="0">(A1-B1)</f>
        <v>-1.4174770715951119</v>
      </c>
      <c r="D1" s="28">
        <f>C1^2</f>
        <v>2.0092412484978541</v>
      </c>
      <c r="E1" s="56">
        <v>8.7821573910430892</v>
      </c>
      <c r="F1" s="28">
        <v>8.7286020000000004</v>
      </c>
      <c r="G1" s="28">
        <f>(E1-F1)</f>
        <v>5.3555391043088818E-2</v>
      </c>
      <c r="H1" s="28">
        <f>G1^2</f>
        <v>2.868179909778158E-3</v>
      </c>
      <c r="I1" s="38"/>
      <c r="J1" s="28" t="s">
        <v>146</v>
      </c>
      <c r="K1" s="28">
        <v>3</v>
      </c>
      <c r="L1" s="19">
        <v>4</v>
      </c>
      <c r="M1" s="28">
        <v>4</v>
      </c>
      <c r="N1" s="29">
        <v>0</v>
      </c>
      <c r="O1" s="29">
        <v>1.9</v>
      </c>
      <c r="P1" s="29">
        <v>2.1</v>
      </c>
      <c r="Q1" s="29">
        <v>14.8</v>
      </c>
      <c r="R1" s="29">
        <v>26.3</v>
      </c>
      <c r="S1" s="29">
        <v>38.799999999999997</v>
      </c>
      <c r="T1" s="28">
        <v>0.45</v>
      </c>
      <c r="U1" s="28">
        <v>3</v>
      </c>
      <c r="V1" s="28">
        <v>5</v>
      </c>
      <c r="W1" s="28">
        <v>8</v>
      </c>
      <c r="X1" s="41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</row>
    <row r="2" spans="1:42" s="65" customFormat="1" x14ac:dyDescent="0.25">
      <c r="A2" s="56">
        <v>22.072040259106458</v>
      </c>
      <c r="B2" s="28">
        <v>22.180969999999999</v>
      </c>
      <c r="C2" s="28">
        <f t="shared" si="0"/>
        <v>-0.10892974089354013</v>
      </c>
      <c r="D2" s="28">
        <f t="shared" ref="D2:D6" si="1">C2^2</f>
        <v>1.1865688451133789E-2</v>
      </c>
      <c r="E2" s="56">
        <v>8.7547689593495157</v>
      </c>
      <c r="F2" s="28">
        <v>8.7286020000000004</v>
      </c>
      <c r="G2" s="28">
        <f t="shared" ref="G2:G6" si="2">(E2-F2)</f>
        <v>2.6166959349515295E-2</v>
      </c>
      <c r="H2" s="28">
        <f t="shared" ref="H2:H6" si="3">G2^2</f>
        <v>6.8470976159918588E-4</v>
      </c>
      <c r="I2" s="38"/>
      <c r="J2" s="28" t="s">
        <v>146</v>
      </c>
      <c r="K2" s="28">
        <v>3</v>
      </c>
      <c r="L2" s="19">
        <v>4</v>
      </c>
      <c r="M2" s="28">
        <v>5</v>
      </c>
      <c r="N2" s="29">
        <v>0</v>
      </c>
      <c r="O2" s="29">
        <v>1.9</v>
      </c>
      <c r="P2" s="29">
        <v>2.1</v>
      </c>
      <c r="Q2" s="29">
        <v>14.8</v>
      </c>
      <c r="R2" s="29">
        <v>26.3</v>
      </c>
      <c r="S2" s="29">
        <v>38.799999999999997</v>
      </c>
      <c r="T2" s="28">
        <v>0.45</v>
      </c>
      <c r="U2" s="28">
        <v>3</v>
      </c>
      <c r="V2" s="28">
        <v>5</v>
      </c>
      <c r="W2" s="28">
        <v>8</v>
      </c>
      <c r="X2" s="41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</row>
    <row r="3" spans="1:42" s="65" customFormat="1" x14ac:dyDescent="0.25">
      <c r="A3" s="56">
        <v>23.863381149674613</v>
      </c>
      <c r="B3" s="28">
        <v>22.180969999999999</v>
      </c>
      <c r="C3" s="28">
        <f t="shared" si="0"/>
        <v>1.6824111496746141</v>
      </c>
      <c r="D3" s="28">
        <f t="shared" si="1"/>
        <v>2.830507276549457</v>
      </c>
      <c r="E3" s="56">
        <v>8.6375496134601839</v>
      </c>
      <c r="F3" s="28">
        <v>8.7286020000000004</v>
      </c>
      <c r="G3" s="28">
        <f t="shared" si="2"/>
        <v>-9.105238653981651E-2</v>
      </c>
      <c r="H3" s="28">
        <f t="shared" si="3"/>
        <v>8.2905370945961579E-3</v>
      </c>
      <c r="I3" s="38"/>
      <c r="J3" s="28" t="s">
        <v>146</v>
      </c>
      <c r="K3" s="28">
        <v>3</v>
      </c>
      <c r="L3" s="19">
        <v>4</v>
      </c>
      <c r="M3" s="28">
        <v>6</v>
      </c>
      <c r="N3" s="29">
        <v>0</v>
      </c>
      <c r="O3" s="29">
        <v>1.9</v>
      </c>
      <c r="P3" s="29">
        <v>2.1</v>
      </c>
      <c r="Q3" s="29">
        <v>14.8</v>
      </c>
      <c r="R3" s="29">
        <v>26.3</v>
      </c>
      <c r="S3" s="29">
        <v>38.799999999999997</v>
      </c>
      <c r="T3" s="28">
        <v>0.45</v>
      </c>
      <c r="U3" s="28">
        <v>3</v>
      </c>
      <c r="V3" s="28">
        <v>5</v>
      </c>
      <c r="W3" s="28">
        <v>8</v>
      </c>
      <c r="X3" s="41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</row>
    <row r="4" spans="1:42" s="65" customFormat="1" x14ac:dyDescent="0.25">
      <c r="A4" s="56">
        <v>20.572550220500503</v>
      </c>
      <c r="B4" s="28">
        <v>22.180969999999999</v>
      </c>
      <c r="C4" s="28">
        <f t="shared" si="0"/>
        <v>-1.6084197794994957</v>
      </c>
      <c r="D4" s="28">
        <f t="shared" si="1"/>
        <v>2.5870141870852064</v>
      </c>
      <c r="E4" s="56">
        <v>8.791618188019747</v>
      </c>
      <c r="F4" s="28">
        <v>8.7286020000000004</v>
      </c>
      <c r="G4" s="28">
        <f t="shared" si="2"/>
        <v>6.3016188019746622E-2</v>
      </c>
      <c r="H4" s="28">
        <f t="shared" si="3"/>
        <v>3.9710399525400572E-3</v>
      </c>
      <c r="I4" s="38"/>
      <c r="J4" s="28" t="s">
        <v>146</v>
      </c>
      <c r="K4" s="28">
        <v>4</v>
      </c>
      <c r="L4" s="19">
        <v>4</v>
      </c>
      <c r="M4" s="28">
        <v>4</v>
      </c>
      <c r="N4" s="29">
        <v>0</v>
      </c>
      <c r="O4" s="29">
        <v>1.9</v>
      </c>
      <c r="P4" s="29">
        <v>2.1</v>
      </c>
      <c r="Q4" s="29">
        <v>14.8</v>
      </c>
      <c r="R4" s="29">
        <v>26.3</v>
      </c>
      <c r="S4" s="29">
        <v>38.799999999999997</v>
      </c>
      <c r="T4" s="28">
        <v>0.45</v>
      </c>
      <c r="U4" s="28">
        <v>3</v>
      </c>
      <c r="V4" s="28">
        <v>5</v>
      </c>
      <c r="W4" s="28">
        <v>8</v>
      </c>
      <c r="X4" s="41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</row>
    <row r="5" spans="1:42" s="65" customFormat="1" x14ac:dyDescent="0.25">
      <c r="A5" s="56">
        <v>22.102730212561532</v>
      </c>
      <c r="B5" s="28">
        <v>22.180969999999999</v>
      </c>
      <c r="C5" s="28">
        <f t="shared" si="0"/>
        <v>-7.8239787438466379E-2</v>
      </c>
      <c r="D5" s="28">
        <f t="shared" si="1"/>
        <v>6.1214643384164017E-3</v>
      </c>
      <c r="E5" s="56">
        <v>8.7627648410230456</v>
      </c>
      <c r="F5" s="28">
        <v>8.7286020000000004</v>
      </c>
      <c r="G5" s="28">
        <f t="shared" si="2"/>
        <v>3.4162841023045232E-2</v>
      </c>
      <c r="H5" s="28">
        <f t="shared" si="3"/>
        <v>1.1670997067658622E-3</v>
      </c>
      <c r="I5" s="38"/>
      <c r="J5" s="28" t="s">
        <v>146</v>
      </c>
      <c r="K5" s="28">
        <v>4</v>
      </c>
      <c r="L5" s="19">
        <v>4</v>
      </c>
      <c r="M5" s="28">
        <v>5</v>
      </c>
      <c r="N5" s="29">
        <v>0</v>
      </c>
      <c r="O5" s="29">
        <v>1.9</v>
      </c>
      <c r="P5" s="29">
        <v>2.1</v>
      </c>
      <c r="Q5" s="29">
        <v>14.8</v>
      </c>
      <c r="R5" s="29">
        <v>26.3</v>
      </c>
      <c r="S5" s="29">
        <v>38.799999999999997</v>
      </c>
      <c r="T5" s="28">
        <v>0.45</v>
      </c>
      <c r="U5" s="28">
        <v>3</v>
      </c>
      <c r="V5" s="28">
        <v>5</v>
      </c>
      <c r="W5" s="28">
        <v>8</v>
      </c>
      <c r="X5" s="41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</row>
    <row r="6" spans="1:42" s="65" customFormat="1" x14ac:dyDescent="0.25">
      <c r="A6" s="56">
        <v>23.711654062024117</v>
      </c>
      <c r="B6" s="28">
        <v>22.180969999999999</v>
      </c>
      <c r="C6" s="28">
        <f t="shared" si="0"/>
        <v>1.5306840620241182</v>
      </c>
      <c r="D6" s="28">
        <f t="shared" si="1"/>
        <v>2.3429936977346544</v>
      </c>
      <c r="E6" s="56">
        <v>8.6427527925510379</v>
      </c>
      <c r="F6" s="28">
        <v>8.7286020000000004</v>
      </c>
      <c r="G6" s="28">
        <f t="shared" si="2"/>
        <v>-8.5849207448962517E-2</v>
      </c>
      <c r="H6" s="28">
        <f t="shared" si="3"/>
        <v>7.3700864196150013E-3</v>
      </c>
      <c r="I6" s="38"/>
      <c r="J6" s="28" t="s">
        <v>146</v>
      </c>
      <c r="K6" s="28">
        <v>4</v>
      </c>
      <c r="L6" s="19">
        <v>4</v>
      </c>
      <c r="M6" s="28">
        <v>6</v>
      </c>
      <c r="N6" s="29">
        <v>0</v>
      </c>
      <c r="O6" s="29">
        <v>1.9</v>
      </c>
      <c r="P6" s="29">
        <v>2.1</v>
      </c>
      <c r="Q6" s="29">
        <v>14.8</v>
      </c>
      <c r="R6" s="29">
        <v>26.3</v>
      </c>
      <c r="S6" s="29">
        <v>38.799999999999997</v>
      </c>
      <c r="T6" s="28">
        <v>0.45</v>
      </c>
      <c r="U6" s="28">
        <v>3</v>
      </c>
      <c r="V6" s="28">
        <v>5</v>
      </c>
      <c r="W6" s="28">
        <v>8</v>
      </c>
      <c r="X6" s="41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</row>
    <row r="7" spans="1:42" x14ac:dyDescent="0.25">
      <c r="A7" s="56">
        <f>SUM(A1:A6)/6</f>
        <v>22.180974805378682</v>
      </c>
      <c r="E7" s="56">
        <f>SUM(E1:E6)/6</f>
        <v>8.7286019642411024</v>
      </c>
    </row>
    <row r="10" spans="1:42" x14ac:dyDescent="0.25">
      <c r="B10" s="21"/>
      <c r="C10" s="21"/>
      <c r="D10" s="21" t="s">
        <v>152</v>
      </c>
      <c r="F10" s="21"/>
      <c r="G10" s="21"/>
      <c r="H10" s="21" t="s">
        <v>151</v>
      </c>
      <c r="K10" s="21"/>
    </row>
    <row r="11" spans="1:42" x14ac:dyDescent="0.25">
      <c r="B11" s="21" t="s">
        <v>156</v>
      </c>
      <c r="C11" s="21"/>
      <c r="D11" s="28">
        <f>SUM(D1:D6)/6</f>
        <v>1.6312905937761204</v>
      </c>
      <c r="F11" s="21"/>
      <c r="G11" s="21"/>
      <c r="H11" s="28">
        <f>SUM(H1:H6)/6</f>
        <v>4.0586088074824039E-3</v>
      </c>
      <c r="K11" s="21"/>
    </row>
    <row r="12" spans="1:42" x14ac:dyDescent="0.25">
      <c r="B12" s="21"/>
      <c r="C12" s="21"/>
      <c r="D12" s="21"/>
      <c r="F12" s="21"/>
      <c r="G12" s="21"/>
      <c r="H12" s="21"/>
      <c r="K12" s="21"/>
    </row>
    <row r="13" spans="1:42" x14ac:dyDescent="0.25">
      <c r="B13" s="21"/>
      <c r="C13" s="58"/>
      <c r="D13" s="58" t="s">
        <v>152</v>
      </c>
      <c r="E13" s="58"/>
      <c r="F13" s="58"/>
      <c r="G13" s="58"/>
      <c r="H13" s="58" t="s">
        <v>151</v>
      </c>
      <c r="I13" s="58"/>
      <c r="K13" s="21"/>
    </row>
    <row r="14" spans="1:42" x14ac:dyDescent="0.25">
      <c r="A14" s="21"/>
      <c r="B14" s="21"/>
      <c r="C14" s="58"/>
      <c r="D14" s="58">
        <v>1.2247808</v>
      </c>
      <c r="E14" s="58"/>
      <c r="F14" s="58"/>
      <c r="G14" s="58"/>
      <c r="H14" s="58">
        <v>5.1947E-3</v>
      </c>
      <c r="I14" s="58"/>
      <c r="K14" s="21"/>
    </row>
    <row r="15" spans="1:42" x14ac:dyDescent="0.25">
      <c r="A15" s="21"/>
      <c r="B15" s="21"/>
      <c r="C15" s="58"/>
      <c r="D15" s="58" t="s">
        <v>153</v>
      </c>
      <c r="E15" s="58"/>
      <c r="F15" s="58"/>
      <c r="G15" s="58"/>
      <c r="H15" s="58" t="s">
        <v>154</v>
      </c>
      <c r="I15" s="58"/>
      <c r="K15" s="21"/>
    </row>
    <row r="16" spans="1:42" x14ac:dyDescent="0.25">
      <c r="A16" s="21"/>
      <c r="B16" s="21"/>
      <c r="C16" s="58"/>
      <c r="D16" s="58">
        <f>D14/53.22252</f>
        <v>2.3012454126561461E-2</v>
      </c>
      <c r="E16" s="58"/>
      <c r="F16" s="58"/>
      <c r="G16" s="58"/>
      <c r="H16" s="58">
        <f>-H14/0.189455</f>
        <v>-2.7419176057639015E-2</v>
      </c>
      <c r="I16" s="58"/>
      <c r="K16" s="21"/>
    </row>
    <row r="18" spans="1:36" s="65" customFormat="1" x14ac:dyDescent="0.25">
      <c r="A18" s="28">
        <v>21.686517797172094</v>
      </c>
      <c r="B18" s="65">
        <v>22.801970000000001</v>
      </c>
      <c r="C18" s="28">
        <f t="shared" ref="C18:C21" si="4">(A18-B18)</f>
        <v>-1.1154522028279068</v>
      </c>
      <c r="D18" s="28">
        <f t="shared" ref="D18:D21" si="5">C18^2</f>
        <v>1.2442336167936296</v>
      </c>
      <c r="E18" s="28">
        <v>8.6803637113580923</v>
      </c>
      <c r="F18" s="28">
        <v>8.7454809999999998</v>
      </c>
      <c r="G18" s="28">
        <f t="shared" ref="G18:G21" si="6">(E18-F18)</f>
        <v>-6.5117288641907578E-2</v>
      </c>
      <c r="H18" s="28">
        <f t="shared" ref="H18:H21" si="7">G18^2</f>
        <v>4.2402612800735056E-3</v>
      </c>
      <c r="I18" s="38">
        <v>15</v>
      </c>
      <c r="J18" s="28" t="s">
        <v>146</v>
      </c>
      <c r="K18" s="28">
        <v>3</v>
      </c>
      <c r="L18" s="19">
        <v>3</v>
      </c>
      <c r="M18" s="28">
        <v>3</v>
      </c>
      <c r="N18" s="29">
        <v>0</v>
      </c>
      <c r="O18" s="29">
        <v>1.9</v>
      </c>
      <c r="P18" s="29">
        <v>2.1</v>
      </c>
      <c r="Q18" s="29">
        <v>14.8</v>
      </c>
      <c r="R18" s="29">
        <v>26.3</v>
      </c>
      <c r="S18" s="29">
        <v>38.799999999999997</v>
      </c>
      <c r="T18" s="28">
        <v>0.45</v>
      </c>
      <c r="U18" s="28">
        <v>3</v>
      </c>
      <c r="V18" s="28">
        <v>5</v>
      </c>
      <c r="W18" s="28">
        <v>8</v>
      </c>
      <c r="X18" s="41">
        <v>15</v>
      </c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</row>
    <row r="19" spans="1:36" s="65" customFormat="1" x14ac:dyDescent="0.25">
      <c r="A19" s="28">
        <v>22.345007787598796</v>
      </c>
      <c r="B19" s="65">
        <v>22.801970000000001</v>
      </c>
      <c r="C19" s="28">
        <f t="shared" si="4"/>
        <v>-0.45696221240120494</v>
      </c>
      <c r="D19" s="28">
        <f t="shared" si="5"/>
        <v>0.20881446356260394</v>
      </c>
      <c r="E19" s="28">
        <v>8.7673596460629479</v>
      </c>
      <c r="F19" s="28">
        <v>8.7454809999999998</v>
      </c>
      <c r="G19" s="28">
        <f t="shared" si="6"/>
        <v>2.1878646062948093E-2</v>
      </c>
      <c r="H19" s="28">
        <f t="shared" si="7"/>
        <v>4.7867515354775407E-4</v>
      </c>
      <c r="I19" s="38"/>
      <c r="J19" s="28" t="s">
        <v>146</v>
      </c>
      <c r="K19" s="28">
        <v>3</v>
      </c>
      <c r="L19" s="19">
        <v>3</v>
      </c>
      <c r="M19" s="28">
        <v>4</v>
      </c>
      <c r="N19" s="29">
        <v>0</v>
      </c>
      <c r="O19" s="29">
        <v>1.9</v>
      </c>
      <c r="P19" s="29">
        <v>2.1</v>
      </c>
      <c r="Q19" s="29">
        <v>14.8</v>
      </c>
      <c r="R19" s="29">
        <v>26.3</v>
      </c>
      <c r="S19" s="29">
        <v>38.799999999999997</v>
      </c>
      <c r="T19" s="28">
        <v>0.45</v>
      </c>
      <c r="U19" s="28">
        <v>3</v>
      </c>
      <c r="V19" s="28">
        <v>5</v>
      </c>
      <c r="W19" s="28">
        <v>8</v>
      </c>
      <c r="X19" s="41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</row>
    <row r="20" spans="1:36" s="65" customFormat="1" x14ac:dyDescent="0.25">
      <c r="A20" s="28">
        <v>22.972160240401863</v>
      </c>
      <c r="B20" s="65">
        <v>22.801970000000001</v>
      </c>
      <c r="C20" s="28">
        <f t="shared" si="4"/>
        <v>0.17019024040186181</v>
      </c>
      <c r="D20" s="28">
        <f t="shared" si="5"/>
        <v>2.8964717928043518E-2</v>
      </c>
      <c r="E20" s="28">
        <v>8.7979305587341869</v>
      </c>
      <c r="F20" s="28">
        <v>8.7454809999999998</v>
      </c>
      <c r="G20" s="28">
        <f t="shared" si="6"/>
        <v>5.2449558734187107E-2</v>
      </c>
      <c r="H20" s="28">
        <f t="shared" si="7"/>
        <v>2.7509562114109432E-3</v>
      </c>
      <c r="I20" s="38"/>
      <c r="J20" s="28" t="s">
        <v>146</v>
      </c>
      <c r="K20" s="28">
        <v>3</v>
      </c>
      <c r="L20" s="19">
        <v>3</v>
      </c>
      <c r="M20" s="28">
        <v>5</v>
      </c>
      <c r="N20" s="29">
        <v>0</v>
      </c>
      <c r="O20" s="29">
        <v>1.9</v>
      </c>
      <c r="P20" s="29">
        <v>2.1</v>
      </c>
      <c r="Q20" s="29">
        <v>14.8</v>
      </c>
      <c r="R20" s="29">
        <v>26.3</v>
      </c>
      <c r="S20" s="29">
        <v>38.799999999999997</v>
      </c>
      <c r="T20" s="28">
        <v>0.45</v>
      </c>
      <c r="U20" s="28">
        <v>3</v>
      </c>
      <c r="V20" s="28">
        <v>5</v>
      </c>
      <c r="W20" s="28">
        <v>8</v>
      </c>
      <c r="X20" s="41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</row>
    <row r="21" spans="1:36" s="65" customFormat="1" x14ac:dyDescent="0.25">
      <c r="A21" s="28">
        <v>24.204192687854711</v>
      </c>
      <c r="B21" s="65">
        <v>22.801970000000001</v>
      </c>
      <c r="C21" s="28">
        <f t="shared" si="4"/>
        <v>1.4022226878547102</v>
      </c>
      <c r="D21" s="28">
        <f t="shared" si="5"/>
        <v>1.966228466334488</v>
      </c>
      <c r="E21" s="28">
        <v>8.7362697415678134</v>
      </c>
      <c r="F21" s="28">
        <v>8.7454809999999998</v>
      </c>
      <c r="G21" s="28">
        <f t="shared" si="6"/>
        <v>-9.2112584321863977E-3</v>
      </c>
      <c r="H21" s="28">
        <f t="shared" si="7"/>
        <v>8.4847281904525015E-5</v>
      </c>
      <c r="I21" s="38"/>
      <c r="J21" s="28" t="s">
        <v>146</v>
      </c>
      <c r="K21" s="28">
        <v>3</v>
      </c>
      <c r="L21" s="19">
        <v>3</v>
      </c>
      <c r="M21" s="28">
        <v>6</v>
      </c>
      <c r="N21" s="29">
        <v>0</v>
      </c>
      <c r="O21" s="29">
        <v>1.9</v>
      </c>
      <c r="P21" s="29">
        <v>2.1</v>
      </c>
      <c r="Q21" s="29">
        <v>14.8</v>
      </c>
      <c r="R21" s="29">
        <v>26.3</v>
      </c>
      <c r="S21" s="29">
        <v>38.799999999999997</v>
      </c>
      <c r="T21" s="28">
        <v>0.45</v>
      </c>
      <c r="U21" s="28">
        <v>3</v>
      </c>
      <c r="V21" s="28">
        <v>5</v>
      </c>
      <c r="W21" s="28">
        <v>8</v>
      </c>
      <c r="X21" s="41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</row>
    <row r="22" spans="1:36" x14ac:dyDescent="0.25">
      <c r="A22" s="56">
        <f>SUM(A18:A21)/4</f>
        <v>22.801969628256867</v>
      </c>
      <c r="E22" s="56">
        <f>SUM(E18:E21)/4</f>
        <v>8.745480914430761</v>
      </c>
    </row>
    <row r="23" spans="1:36" x14ac:dyDescent="0.25">
      <c r="C23" s="21"/>
      <c r="D23" s="21" t="s">
        <v>152</v>
      </c>
      <c r="F23" s="21"/>
      <c r="G23" s="21"/>
      <c r="H23" s="21" t="s">
        <v>151</v>
      </c>
    </row>
    <row r="24" spans="1:36" x14ac:dyDescent="0.25">
      <c r="C24" s="21"/>
      <c r="D24" s="56">
        <f>SUM(D18:D21)/4</f>
        <v>0.86206031615469125</v>
      </c>
      <c r="F24" s="21"/>
      <c r="G24" s="21"/>
      <c r="H24" s="56">
        <f>SUM(H18:H21)/4</f>
        <v>1.8886849817341819E-3</v>
      </c>
    </row>
    <row r="25" spans="1:36" x14ac:dyDescent="0.25">
      <c r="C25" s="21"/>
      <c r="D25" s="21"/>
      <c r="F25" s="21"/>
      <c r="G25" s="21"/>
      <c r="H25" s="21"/>
    </row>
    <row r="26" spans="1:36" x14ac:dyDescent="0.25">
      <c r="C26" s="21"/>
      <c r="D26" s="21"/>
      <c r="E26" s="21"/>
      <c r="F26" s="21"/>
      <c r="G26" s="21"/>
      <c r="H26" s="21"/>
    </row>
    <row r="31" spans="1:36" s="65" customFormat="1" x14ac:dyDescent="0.25">
      <c r="A31" s="28">
        <v>21.502814653107386</v>
      </c>
      <c r="B31" s="65">
        <v>22.597850000000001</v>
      </c>
      <c r="C31" s="28">
        <f t="shared" ref="C31:C36" si="8">(A31-B31)</f>
        <v>-1.0950353468926153</v>
      </c>
      <c r="D31" s="28">
        <f t="shared" ref="D31:D36" si="9">C31^2</f>
        <v>1.1991024109442303</v>
      </c>
      <c r="E31" s="28">
        <v>8.6558792105210234</v>
      </c>
      <c r="F31" s="28">
        <v>8.5509769999999996</v>
      </c>
      <c r="G31" s="28">
        <f t="shared" ref="G31:G36" si="10">(E31-F31)</f>
        <v>0.10490221052102378</v>
      </c>
      <c r="H31" s="28">
        <f t="shared" ref="H31:H36" si="11">G31^2</f>
        <v>1.1004473772197191E-2</v>
      </c>
      <c r="I31" s="38"/>
      <c r="J31" s="28" t="s">
        <v>146</v>
      </c>
      <c r="K31" s="28">
        <v>3</v>
      </c>
      <c r="L31" s="19">
        <v>5</v>
      </c>
      <c r="M31" s="28">
        <v>5</v>
      </c>
      <c r="N31" s="29">
        <v>0</v>
      </c>
      <c r="O31" s="29">
        <v>1.9</v>
      </c>
      <c r="P31" s="29">
        <v>2.1</v>
      </c>
      <c r="Q31" s="29">
        <v>14.8</v>
      </c>
      <c r="R31" s="29">
        <v>26.3</v>
      </c>
      <c r="S31" s="29">
        <v>38.799999999999997</v>
      </c>
      <c r="T31" s="28">
        <v>0.45</v>
      </c>
      <c r="U31" s="28">
        <v>3</v>
      </c>
      <c r="V31" s="28">
        <v>5</v>
      </c>
      <c r="W31" s="28">
        <v>8</v>
      </c>
      <c r="X31" s="41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</row>
    <row r="32" spans="1:36" s="65" customFormat="1" x14ac:dyDescent="0.25">
      <c r="A32" s="28">
        <v>23.547539494979201</v>
      </c>
      <c r="B32" s="65">
        <v>22.597850000000001</v>
      </c>
      <c r="C32" s="28">
        <f t="shared" si="8"/>
        <v>0.94968949497920008</v>
      </c>
      <c r="D32" s="28">
        <f t="shared" si="9"/>
        <v>0.90191013687384813</v>
      </c>
      <c r="E32" s="28">
        <v>8.4732103308062143</v>
      </c>
      <c r="F32" s="28">
        <v>8.5509769999999996</v>
      </c>
      <c r="G32" s="28">
        <f t="shared" si="10"/>
        <v>-7.7766669193785276E-2</v>
      </c>
      <c r="H32" s="28">
        <f t="shared" si="11"/>
        <v>6.0476548374956323E-3</v>
      </c>
      <c r="I32" s="38"/>
      <c r="J32" s="28" t="s">
        <v>146</v>
      </c>
      <c r="K32" s="28">
        <v>3</v>
      </c>
      <c r="L32" s="19">
        <v>5</v>
      </c>
      <c r="M32" s="28">
        <v>6</v>
      </c>
      <c r="N32" s="29">
        <v>0</v>
      </c>
      <c r="O32" s="29">
        <v>1.9</v>
      </c>
      <c r="P32" s="29">
        <v>2.1</v>
      </c>
      <c r="Q32" s="29">
        <v>14.8</v>
      </c>
      <c r="R32" s="29">
        <v>26.3</v>
      </c>
      <c r="S32" s="29">
        <v>38.799999999999997</v>
      </c>
      <c r="T32" s="28">
        <v>0.45</v>
      </c>
      <c r="U32" s="28">
        <v>3</v>
      </c>
      <c r="V32" s="28">
        <v>5</v>
      </c>
      <c r="W32" s="28">
        <v>8</v>
      </c>
      <c r="X32" s="41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</row>
    <row r="33" spans="1:36" s="65" customFormat="1" x14ac:dyDescent="0.25">
      <c r="A33" s="28">
        <v>21.367883371847139</v>
      </c>
      <c r="B33" s="65">
        <v>22.597850000000001</v>
      </c>
      <c r="C33" s="28">
        <f t="shared" si="8"/>
        <v>-1.2299666281528623</v>
      </c>
      <c r="D33" s="28">
        <f t="shared" si="9"/>
        <v>1.5128179063697214</v>
      </c>
      <c r="E33" s="28">
        <v>8.6576325945393933</v>
      </c>
      <c r="F33" s="28">
        <v>8.5509769999999996</v>
      </c>
      <c r="G33" s="28">
        <f t="shared" si="10"/>
        <v>0.10665559453939366</v>
      </c>
      <c r="H33" s="28">
        <f t="shared" si="11"/>
        <v>1.1375415846551539E-2</v>
      </c>
      <c r="I33" s="38"/>
      <c r="J33" s="28" t="s">
        <v>146</v>
      </c>
      <c r="K33" s="28">
        <v>4</v>
      </c>
      <c r="L33" s="19">
        <v>5</v>
      </c>
      <c r="M33" s="28">
        <v>5</v>
      </c>
      <c r="N33" s="29">
        <v>0</v>
      </c>
      <c r="O33" s="29">
        <v>1.9</v>
      </c>
      <c r="P33" s="29">
        <v>2.1</v>
      </c>
      <c r="Q33" s="29">
        <v>14.8</v>
      </c>
      <c r="R33" s="29">
        <v>26.3</v>
      </c>
      <c r="S33" s="29">
        <v>38.799999999999997</v>
      </c>
      <c r="T33" s="28">
        <v>0.45</v>
      </c>
      <c r="U33" s="28">
        <v>3</v>
      </c>
      <c r="V33" s="28">
        <v>5</v>
      </c>
      <c r="W33" s="28">
        <v>8</v>
      </c>
      <c r="X33" s="41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</row>
    <row r="34" spans="1:36" s="65" customFormat="1" x14ac:dyDescent="0.25">
      <c r="A34" s="28">
        <v>23.44526048099231</v>
      </c>
      <c r="B34" s="65">
        <v>22.597850000000001</v>
      </c>
      <c r="C34" s="28">
        <f t="shared" si="8"/>
        <v>0.84741048099230909</v>
      </c>
      <c r="D34" s="28">
        <f t="shared" si="9"/>
        <v>0.71810452329561669</v>
      </c>
      <c r="E34" s="28">
        <v>8.4697425710759404</v>
      </c>
      <c r="F34" s="28">
        <v>8.5509769999999996</v>
      </c>
      <c r="G34" s="28">
        <f t="shared" si="10"/>
        <v>-8.1234428924059188E-2</v>
      </c>
      <c r="H34" s="28">
        <f t="shared" si="11"/>
        <v>6.5990324426180242E-3</v>
      </c>
      <c r="I34" s="38"/>
      <c r="J34" s="28" t="s">
        <v>146</v>
      </c>
      <c r="K34" s="28">
        <v>4</v>
      </c>
      <c r="L34" s="19">
        <v>5</v>
      </c>
      <c r="M34" s="28">
        <v>6</v>
      </c>
      <c r="N34" s="29">
        <v>0</v>
      </c>
      <c r="O34" s="29">
        <v>1.9</v>
      </c>
      <c r="P34" s="29">
        <v>2.1</v>
      </c>
      <c r="Q34" s="29">
        <v>14.8</v>
      </c>
      <c r="R34" s="29">
        <v>26.3</v>
      </c>
      <c r="S34" s="29">
        <v>38.799999999999997</v>
      </c>
      <c r="T34" s="28">
        <v>0.45</v>
      </c>
      <c r="U34" s="28">
        <v>3</v>
      </c>
      <c r="V34" s="28">
        <v>5</v>
      </c>
      <c r="W34" s="28">
        <v>8</v>
      </c>
      <c r="X34" s="41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</row>
    <row r="35" spans="1:36" s="65" customFormat="1" x14ac:dyDescent="0.25">
      <c r="A35" s="28">
        <v>21.71841848748068</v>
      </c>
      <c r="B35" s="65">
        <v>22.597850000000001</v>
      </c>
      <c r="C35" s="28">
        <f t="shared" si="8"/>
        <v>-0.8794315125193215</v>
      </c>
      <c r="D35" s="28">
        <f t="shared" si="9"/>
        <v>0.77339978521202157</v>
      </c>
      <c r="E35" s="28">
        <v>8.6281662298912227</v>
      </c>
      <c r="F35" s="28">
        <v>8.5509769999999996</v>
      </c>
      <c r="G35" s="28">
        <f t="shared" si="10"/>
        <v>7.7189229891223121E-2</v>
      </c>
      <c r="H35" s="28">
        <f t="shared" si="11"/>
        <v>5.9581772112000933E-3</v>
      </c>
      <c r="I35" s="38"/>
      <c r="J35" s="28" t="s">
        <v>146</v>
      </c>
      <c r="K35" s="28">
        <v>5</v>
      </c>
      <c r="L35" s="19">
        <v>5</v>
      </c>
      <c r="M35" s="28">
        <v>5</v>
      </c>
      <c r="N35" s="29">
        <v>0</v>
      </c>
      <c r="O35" s="29">
        <v>1.9</v>
      </c>
      <c r="P35" s="29">
        <v>2.1</v>
      </c>
      <c r="Q35" s="29">
        <v>14.8</v>
      </c>
      <c r="R35" s="29">
        <v>26.3</v>
      </c>
      <c r="S35" s="29">
        <v>38.799999999999997</v>
      </c>
      <c r="T35" s="28">
        <v>0.45</v>
      </c>
      <c r="U35" s="28">
        <v>3</v>
      </c>
      <c r="V35" s="28">
        <v>5</v>
      </c>
      <c r="W35" s="28">
        <v>8</v>
      </c>
      <c r="X35" s="41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</row>
    <row r="36" spans="1:36" s="65" customFormat="1" x14ac:dyDescent="0.25">
      <c r="A36" s="28">
        <v>24.005193426109358</v>
      </c>
      <c r="B36" s="65">
        <v>22.597850000000001</v>
      </c>
      <c r="C36" s="28">
        <f t="shared" si="8"/>
        <v>1.4073434261093567</v>
      </c>
      <c r="D36" s="28">
        <f t="shared" si="9"/>
        <v>1.9806155190132224</v>
      </c>
      <c r="E36" s="28">
        <v>8.4212320604207669</v>
      </c>
      <c r="F36" s="28">
        <v>8.5509769999999996</v>
      </c>
      <c r="G36" s="28">
        <f t="shared" si="10"/>
        <v>-0.12974493957923272</v>
      </c>
      <c r="H36" s="28">
        <f t="shared" si="11"/>
        <v>1.683374934641875E-2</v>
      </c>
      <c r="I36" s="38"/>
      <c r="J36" s="28" t="s">
        <v>146</v>
      </c>
      <c r="K36" s="28">
        <v>5</v>
      </c>
      <c r="L36" s="19">
        <v>5</v>
      </c>
      <c r="M36" s="28">
        <v>6</v>
      </c>
      <c r="N36" s="29">
        <v>0</v>
      </c>
      <c r="O36" s="29">
        <v>1.9</v>
      </c>
      <c r="P36" s="29">
        <v>2.1</v>
      </c>
      <c r="Q36" s="29">
        <v>14.8</v>
      </c>
      <c r="R36" s="29">
        <v>26.3</v>
      </c>
      <c r="S36" s="29">
        <v>38.799999999999997</v>
      </c>
      <c r="T36" s="28">
        <v>0.45</v>
      </c>
      <c r="U36" s="28">
        <v>3</v>
      </c>
      <c r="V36" s="28">
        <v>5</v>
      </c>
      <c r="W36" s="28">
        <v>8</v>
      </c>
      <c r="X36" s="41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</row>
    <row r="37" spans="1:36" x14ac:dyDescent="0.25">
      <c r="A37" s="56">
        <f>SUM(A31:A36)/6</f>
        <v>22.597851652419347</v>
      </c>
      <c r="E37" s="56">
        <f>SUM(E31:E36)/6</f>
        <v>8.5509771662090941</v>
      </c>
    </row>
    <row r="38" spans="1:36" x14ac:dyDescent="0.25">
      <c r="C38" s="21"/>
      <c r="D38" s="21" t="s">
        <v>152</v>
      </c>
      <c r="F38" s="21"/>
      <c r="G38" s="21"/>
      <c r="H38" s="21" t="s">
        <v>151</v>
      </c>
    </row>
    <row r="39" spans="1:36" x14ac:dyDescent="0.25">
      <c r="C39" s="21"/>
      <c r="D39" s="56">
        <f>SUM(D31:D36)/6</f>
        <v>1.1809917136181101</v>
      </c>
      <c r="F39" s="21"/>
      <c r="G39" s="21"/>
      <c r="H39" s="56">
        <f>SUM(H31:H36)/6</f>
        <v>9.6364172427468708E-3</v>
      </c>
    </row>
    <row r="40" spans="1:36" x14ac:dyDescent="0.25">
      <c r="C40" s="21"/>
      <c r="D40" s="21"/>
      <c r="F40" s="21"/>
      <c r="G40" s="21"/>
      <c r="H40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workbookViewId="0">
      <selection activeCell="H4" sqref="H4"/>
    </sheetView>
  </sheetViews>
  <sheetFormatPr defaultRowHeight="15" x14ac:dyDescent="0.25"/>
  <cols>
    <col min="1" max="1" width="9.140625" style="56"/>
    <col min="2" max="4" width="9.140625" style="21"/>
    <col min="5" max="5" width="9.140625" style="56"/>
    <col min="6" max="12" width="9.140625" style="21"/>
    <col min="13" max="13" width="9.140625" style="19"/>
    <col min="14" max="16384" width="9.140625" style="21"/>
  </cols>
  <sheetData>
    <row r="1" spans="1:42" s="65" customFormat="1" x14ac:dyDescent="0.25">
      <c r="A1" s="56">
        <v>22.972160240401863</v>
      </c>
      <c r="B1" s="28">
        <v>21.956009999999999</v>
      </c>
      <c r="C1" s="28">
        <f t="shared" ref="C1:C6" si="0">(A1-B1)</f>
        <v>1.0161502404018634</v>
      </c>
      <c r="D1" s="28">
        <f>C1^2</f>
        <v>1.0325613110687648</v>
      </c>
      <c r="E1" s="56">
        <v>8.7979305587341869</v>
      </c>
      <c r="F1" s="28">
        <v>8.709524</v>
      </c>
      <c r="G1" s="28">
        <f t="shared" ref="G1:G6" si="1">(E1-F1)</f>
        <v>8.8406558734186902E-2</v>
      </c>
      <c r="H1" s="28">
        <f>G1^2</f>
        <v>7.815719627221239E-3</v>
      </c>
      <c r="I1" s="38"/>
      <c r="J1" s="28" t="s">
        <v>146</v>
      </c>
      <c r="K1" s="28">
        <v>3</v>
      </c>
      <c r="L1" s="28">
        <v>3</v>
      </c>
      <c r="M1" s="19">
        <v>5</v>
      </c>
      <c r="N1" s="29">
        <v>0</v>
      </c>
      <c r="O1" s="29">
        <v>1.9</v>
      </c>
      <c r="P1" s="29">
        <v>2.1</v>
      </c>
      <c r="Q1" s="29">
        <v>14.8</v>
      </c>
      <c r="R1" s="29">
        <v>26.3</v>
      </c>
      <c r="S1" s="29">
        <v>38.799999999999997</v>
      </c>
      <c r="T1" s="28">
        <v>0.45</v>
      </c>
      <c r="U1" s="28">
        <v>3</v>
      </c>
      <c r="V1" s="28">
        <v>5</v>
      </c>
      <c r="W1" s="28">
        <v>8</v>
      </c>
      <c r="X1" s="41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</row>
    <row r="2" spans="1:42" s="65" customFormat="1" x14ac:dyDescent="0.25">
      <c r="A2" s="56">
        <v>22.072040259106458</v>
      </c>
      <c r="B2" s="28">
        <v>21.956009999999999</v>
      </c>
      <c r="C2" s="28">
        <f t="shared" si="0"/>
        <v>0.11603025910645925</v>
      </c>
      <c r="D2" s="28">
        <f t="shared" ref="D2:D6" si="2">C2^2</f>
        <v>1.346302102831207E-2</v>
      </c>
      <c r="E2" s="56">
        <v>8.7547689593495157</v>
      </c>
      <c r="F2" s="28">
        <v>8.709524</v>
      </c>
      <c r="G2" s="28">
        <f t="shared" si="1"/>
        <v>4.5244959349515668E-2</v>
      </c>
      <c r="H2" s="28">
        <f t="shared" ref="H2:H6" si="3">G2^2</f>
        <v>2.0471063465393254E-3</v>
      </c>
      <c r="I2" s="38"/>
      <c r="J2" s="28" t="s">
        <v>146</v>
      </c>
      <c r="K2" s="28">
        <v>3</v>
      </c>
      <c r="L2" s="28">
        <v>4</v>
      </c>
      <c r="M2" s="19">
        <v>5</v>
      </c>
      <c r="N2" s="29">
        <v>0</v>
      </c>
      <c r="O2" s="29">
        <v>1.9</v>
      </c>
      <c r="P2" s="29">
        <v>2.1</v>
      </c>
      <c r="Q2" s="29">
        <v>14.8</v>
      </c>
      <c r="R2" s="29">
        <v>26.3</v>
      </c>
      <c r="S2" s="29">
        <v>38.799999999999997</v>
      </c>
      <c r="T2" s="28">
        <v>0.45</v>
      </c>
      <c r="U2" s="28">
        <v>3</v>
      </c>
      <c r="V2" s="28">
        <v>5</v>
      </c>
      <c r="W2" s="28">
        <v>8</v>
      </c>
      <c r="X2" s="41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</row>
    <row r="3" spans="1:42" s="65" customFormat="1" x14ac:dyDescent="0.25">
      <c r="A3" s="56">
        <v>21.502814653107386</v>
      </c>
      <c r="B3" s="28">
        <v>21.956009999999999</v>
      </c>
      <c r="C3" s="28">
        <f t="shared" si="0"/>
        <v>-0.45319534689261332</v>
      </c>
      <c r="D3" s="28">
        <f t="shared" si="2"/>
        <v>0.20538602244511611</v>
      </c>
      <c r="E3" s="56">
        <v>8.6558792105210234</v>
      </c>
      <c r="F3" s="28">
        <v>8.709524</v>
      </c>
      <c r="G3" s="28">
        <f t="shared" si="1"/>
        <v>-5.3644789478976662E-2</v>
      </c>
      <c r="H3" s="28">
        <f t="shared" si="3"/>
        <v>2.8777634382437254E-3</v>
      </c>
      <c r="I3" s="38"/>
      <c r="J3" s="28" t="s">
        <v>146</v>
      </c>
      <c r="K3" s="28">
        <v>3</v>
      </c>
      <c r="L3" s="28">
        <v>5</v>
      </c>
      <c r="M3" s="19">
        <v>5</v>
      </c>
      <c r="N3" s="29">
        <v>0</v>
      </c>
      <c r="O3" s="29">
        <v>1.9</v>
      </c>
      <c r="P3" s="29">
        <v>2.1</v>
      </c>
      <c r="Q3" s="29">
        <v>14.8</v>
      </c>
      <c r="R3" s="29">
        <v>26.3</v>
      </c>
      <c r="S3" s="29">
        <v>38.799999999999997</v>
      </c>
      <c r="T3" s="28">
        <v>0.45</v>
      </c>
      <c r="U3" s="28">
        <v>3</v>
      </c>
      <c r="V3" s="28">
        <v>5</v>
      </c>
      <c r="W3" s="28">
        <v>8</v>
      </c>
      <c r="X3" s="41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</row>
    <row r="4" spans="1:42" s="65" customFormat="1" x14ac:dyDescent="0.25">
      <c r="A4" s="56">
        <v>22.102730212561532</v>
      </c>
      <c r="B4" s="28">
        <v>21.956009999999999</v>
      </c>
      <c r="C4" s="28">
        <f t="shared" si="0"/>
        <v>0.146720212561533</v>
      </c>
      <c r="D4" s="28">
        <f t="shared" si="2"/>
        <v>2.1526820774101427E-2</v>
      </c>
      <c r="E4" s="56">
        <v>8.7627648410230456</v>
      </c>
      <c r="F4" s="28">
        <v>8.709524</v>
      </c>
      <c r="G4" s="28">
        <f t="shared" si="1"/>
        <v>5.3240841023045604E-2</v>
      </c>
      <c r="H4" s="28">
        <f t="shared" si="3"/>
        <v>2.8345871528412158E-3</v>
      </c>
      <c r="I4" s="38"/>
      <c r="J4" s="28" t="s">
        <v>146</v>
      </c>
      <c r="K4" s="28">
        <v>4</v>
      </c>
      <c r="L4" s="28">
        <v>4</v>
      </c>
      <c r="M4" s="19">
        <v>5</v>
      </c>
      <c r="N4" s="29">
        <v>0</v>
      </c>
      <c r="O4" s="29">
        <v>1.9</v>
      </c>
      <c r="P4" s="29">
        <v>2.1</v>
      </c>
      <c r="Q4" s="29">
        <v>14.8</v>
      </c>
      <c r="R4" s="29">
        <v>26.3</v>
      </c>
      <c r="S4" s="29">
        <v>38.799999999999997</v>
      </c>
      <c r="T4" s="28">
        <v>0.45</v>
      </c>
      <c r="U4" s="28">
        <v>3</v>
      </c>
      <c r="V4" s="28">
        <v>5</v>
      </c>
      <c r="W4" s="28">
        <v>8</v>
      </c>
      <c r="X4" s="41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</row>
    <row r="5" spans="1:42" s="65" customFormat="1" x14ac:dyDescent="0.25">
      <c r="A5" s="56">
        <v>21.367883371847139</v>
      </c>
      <c r="B5" s="28">
        <v>21.956009999999999</v>
      </c>
      <c r="C5" s="28">
        <f t="shared" si="0"/>
        <v>-0.58812662815286032</v>
      </c>
      <c r="D5" s="28">
        <f t="shared" si="2"/>
        <v>0.34589293074245281</v>
      </c>
      <c r="E5" s="56">
        <v>8.6576325945393933</v>
      </c>
      <c r="F5" s="28">
        <v>8.709524</v>
      </c>
      <c r="G5" s="28">
        <f t="shared" si="1"/>
        <v>-5.1891405460606777E-2</v>
      </c>
      <c r="H5" s="28">
        <f t="shared" si="3"/>
        <v>2.6927179606770907E-3</v>
      </c>
      <c r="I5" s="38"/>
      <c r="J5" s="28" t="s">
        <v>146</v>
      </c>
      <c r="K5" s="28">
        <v>4</v>
      </c>
      <c r="L5" s="28">
        <v>5</v>
      </c>
      <c r="M5" s="19">
        <v>5</v>
      </c>
      <c r="N5" s="29">
        <v>0</v>
      </c>
      <c r="O5" s="29">
        <v>1.9</v>
      </c>
      <c r="P5" s="29">
        <v>2.1</v>
      </c>
      <c r="Q5" s="29">
        <v>14.8</v>
      </c>
      <c r="R5" s="29">
        <v>26.3</v>
      </c>
      <c r="S5" s="29">
        <v>38.799999999999997</v>
      </c>
      <c r="T5" s="28">
        <v>0.45</v>
      </c>
      <c r="U5" s="28">
        <v>3</v>
      </c>
      <c r="V5" s="28">
        <v>5</v>
      </c>
      <c r="W5" s="28">
        <v>8</v>
      </c>
      <c r="X5" s="41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</row>
    <row r="6" spans="1:42" s="65" customFormat="1" x14ac:dyDescent="0.25">
      <c r="A6" s="56">
        <v>21.71841848748068</v>
      </c>
      <c r="B6" s="28">
        <v>21.956009999999999</v>
      </c>
      <c r="C6" s="28">
        <f t="shared" si="0"/>
        <v>-0.23759151251931954</v>
      </c>
      <c r="D6" s="28">
        <f t="shared" si="2"/>
        <v>5.6449726821217974E-2</v>
      </c>
      <c r="E6" s="56">
        <v>8.6281662298912227</v>
      </c>
      <c r="F6" s="28">
        <v>8.709524</v>
      </c>
      <c r="G6" s="28">
        <f t="shared" si="1"/>
        <v>-8.1357770108777316E-2</v>
      </c>
      <c r="H6" s="28">
        <f t="shared" si="3"/>
        <v>6.6190867570726595E-3</v>
      </c>
      <c r="I6" s="38"/>
      <c r="J6" s="28" t="s">
        <v>146</v>
      </c>
      <c r="K6" s="28">
        <v>5</v>
      </c>
      <c r="L6" s="28">
        <v>5</v>
      </c>
      <c r="M6" s="19">
        <v>5</v>
      </c>
      <c r="N6" s="29">
        <v>0</v>
      </c>
      <c r="O6" s="29">
        <v>1.9</v>
      </c>
      <c r="P6" s="29">
        <v>2.1</v>
      </c>
      <c r="Q6" s="29">
        <v>14.8</v>
      </c>
      <c r="R6" s="29">
        <v>26.3</v>
      </c>
      <c r="S6" s="29">
        <v>38.799999999999997</v>
      </c>
      <c r="T6" s="28">
        <v>0.45</v>
      </c>
      <c r="U6" s="28">
        <v>3</v>
      </c>
      <c r="V6" s="28">
        <v>5</v>
      </c>
      <c r="W6" s="28">
        <v>8</v>
      </c>
      <c r="X6" s="41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</row>
    <row r="7" spans="1:42" x14ac:dyDescent="0.25">
      <c r="A7" s="56">
        <f>SUM(A1:A6)/6</f>
        <v>21.956007870750842</v>
      </c>
      <c r="E7" s="56">
        <f>SUM(E1:E6)/6</f>
        <v>8.7095237323430652</v>
      </c>
    </row>
    <row r="10" spans="1:42" x14ac:dyDescent="0.25">
      <c r="D10" s="21" t="s">
        <v>152</v>
      </c>
      <c r="H10" s="21" t="s">
        <v>151</v>
      </c>
    </row>
    <row r="11" spans="1:42" x14ac:dyDescent="0.25">
      <c r="B11" s="21" t="s">
        <v>157</v>
      </c>
      <c r="D11" s="28">
        <f>SUM(D1:D6)/6</f>
        <v>0.27921330547999418</v>
      </c>
      <c r="H11" s="28">
        <f>SUM(H1:H6)/6</f>
        <v>4.1478302137658756E-3</v>
      </c>
    </row>
    <row r="13" spans="1:42" x14ac:dyDescent="0.25">
      <c r="C13" s="58"/>
      <c r="D13" s="58" t="s">
        <v>152</v>
      </c>
      <c r="E13" s="58"/>
      <c r="F13" s="58"/>
      <c r="G13" s="58"/>
      <c r="H13" s="58" t="s">
        <v>151</v>
      </c>
      <c r="I13" s="58"/>
    </row>
    <row r="14" spans="1:42" x14ac:dyDescent="0.25">
      <c r="A14" s="21"/>
      <c r="C14" s="58"/>
      <c r="D14" s="58">
        <v>0.45512069999999999</v>
      </c>
      <c r="E14" s="58"/>
      <c r="F14" s="58"/>
      <c r="G14" s="58"/>
      <c r="H14" s="58">
        <v>2.137E-3</v>
      </c>
      <c r="I14" s="58"/>
    </row>
    <row r="15" spans="1:42" x14ac:dyDescent="0.25">
      <c r="A15" s="21"/>
      <c r="C15" s="58"/>
      <c r="D15" s="58" t="s">
        <v>153</v>
      </c>
      <c r="E15" s="58"/>
      <c r="F15" s="58"/>
      <c r="G15" s="58"/>
      <c r="H15" s="58" t="s">
        <v>154</v>
      </c>
      <c r="I15" s="58"/>
    </row>
    <row r="16" spans="1:42" x14ac:dyDescent="0.25">
      <c r="A16" s="21"/>
      <c r="C16" s="58"/>
      <c r="D16" s="58">
        <f>D14/53.22252</f>
        <v>8.5512805481589363E-3</v>
      </c>
      <c r="E16" s="58"/>
      <c r="F16" s="58"/>
      <c r="G16" s="58"/>
      <c r="H16" s="58">
        <f>-H14/0.189455</f>
        <v>-1.1279723417170304E-2</v>
      </c>
      <c r="I16" s="58"/>
    </row>
    <row r="17" spans="1:36" x14ac:dyDescent="0.25">
      <c r="B17" s="56"/>
      <c r="C17" s="56"/>
      <c r="D17" s="56"/>
      <c r="F17" s="56"/>
      <c r="G17" s="56"/>
      <c r="H17" s="56"/>
    </row>
    <row r="20" spans="1:36" s="65" customFormat="1" x14ac:dyDescent="0.25">
      <c r="A20" s="28">
        <v>22.345007787598796</v>
      </c>
      <c r="B20" s="65">
        <v>21.22702</v>
      </c>
      <c r="C20" s="28">
        <f t="shared" ref="C20:C22" si="4">(A20-B20)</f>
        <v>1.1179877875987962</v>
      </c>
      <c r="D20" s="28">
        <f t="shared" ref="D20:D22" si="5">C20^2</f>
        <v>1.2498966932200513</v>
      </c>
      <c r="E20" s="28">
        <v>8.7673596460629479</v>
      </c>
      <c r="F20" s="28">
        <v>8.7803780000000007</v>
      </c>
      <c r="G20" s="28">
        <f t="shared" ref="G20:G22" si="6">(E20-F20)</f>
        <v>-1.3018353937052751E-2</v>
      </c>
      <c r="H20" s="28">
        <f t="shared" ref="H20:H22" si="7">G20^2</f>
        <v>1.6947753923037687E-4</v>
      </c>
      <c r="I20" s="38"/>
      <c r="J20" s="28" t="s">
        <v>146</v>
      </c>
      <c r="K20" s="28">
        <v>3</v>
      </c>
      <c r="L20" s="28">
        <v>3</v>
      </c>
      <c r="M20" s="19">
        <v>4</v>
      </c>
      <c r="N20" s="29">
        <v>0</v>
      </c>
      <c r="O20" s="29">
        <v>1.9</v>
      </c>
      <c r="P20" s="29">
        <v>2.1</v>
      </c>
      <c r="Q20" s="29">
        <v>14.8</v>
      </c>
      <c r="R20" s="29">
        <v>26.3</v>
      </c>
      <c r="S20" s="29">
        <v>38.799999999999997</v>
      </c>
      <c r="T20" s="28">
        <v>0.45</v>
      </c>
      <c r="U20" s="28">
        <v>3</v>
      </c>
      <c r="V20" s="28">
        <v>5</v>
      </c>
      <c r="W20" s="28">
        <v>8</v>
      </c>
      <c r="X20" s="41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</row>
    <row r="21" spans="1:36" s="65" customFormat="1" x14ac:dyDescent="0.25">
      <c r="A21" s="28">
        <v>20.763492928404887</v>
      </c>
      <c r="B21" s="65">
        <v>21.22702</v>
      </c>
      <c r="C21" s="28">
        <f t="shared" si="4"/>
        <v>-0.46352707159511297</v>
      </c>
      <c r="D21" s="28">
        <f t="shared" si="5"/>
        <v>0.21485734610154097</v>
      </c>
      <c r="E21" s="28">
        <v>8.7821573910430892</v>
      </c>
      <c r="F21" s="28">
        <v>8.7803780000000007</v>
      </c>
      <c r="G21" s="28">
        <f t="shared" si="6"/>
        <v>1.7793910430885518E-3</v>
      </c>
      <c r="H21" s="28">
        <f t="shared" si="7"/>
        <v>3.1662324842237645E-6</v>
      </c>
      <c r="I21" s="38"/>
      <c r="J21" s="28" t="s">
        <v>146</v>
      </c>
      <c r="K21" s="28">
        <v>3</v>
      </c>
      <c r="L21" s="28">
        <v>4</v>
      </c>
      <c r="M21" s="19">
        <v>4</v>
      </c>
      <c r="N21" s="29">
        <v>0</v>
      </c>
      <c r="O21" s="29">
        <v>1.9</v>
      </c>
      <c r="P21" s="29">
        <v>2.1</v>
      </c>
      <c r="Q21" s="29">
        <v>14.8</v>
      </c>
      <c r="R21" s="29">
        <v>26.3</v>
      </c>
      <c r="S21" s="29">
        <v>38.799999999999997</v>
      </c>
      <c r="T21" s="28">
        <v>0.45</v>
      </c>
      <c r="U21" s="28">
        <v>3</v>
      </c>
      <c r="V21" s="28">
        <v>5</v>
      </c>
      <c r="W21" s="28">
        <v>8</v>
      </c>
      <c r="X21" s="41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</row>
    <row r="22" spans="1:36" s="65" customFormat="1" x14ac:dyDescent="0.25">
      <c r="A22" s="28">
        <v>20.572550220500503</v>
      </c>
      <c r="B22" s="65">
        <v>21.22702</v>
      </c>
      <c r="C22" s="28">
        <f t="shared" si="4"/>
        <v>-0.6544697794994967</v>
      </c>
      <c r="D22" s="28">
        <f t="shared" si="5"/>
        <v>0.42833069227811982</v>
      </c>
      <c r="E22" s="28">
        <v>8.791618188019747</v>
      </c>
      <c r="F22" s="28">
        <v>8.7803780000000007</v>
      </c>
      <c r="G22" s="28">
        <f t="shared" si="6"/>
        <v>1.1240188019746356E-2</v>
      </c>
      <c r="H22" s="28">
        <f t="shared" si="7"/>
        <v>1.2634182671924948E-4</v>
      </c>
      <c r="I22" s="38"/>
      <c r="J22" s="28" t="s">
        <v>146</v>
      </c>
      <c r="K22" s="28">
        <v>4</v>
      </c>
      <c r="L22" s="28">
        <v>4</v>
      </c>
      <c r="M22" s="19">
        <v>4</v>
      </c>
      <c r="N22" s="29">
        <v>0</v>
      </c>
      <c r="O22" s="29">
        <v>1.9</v>
      </c>
      <c r="P22" s="29">
        <v>2.1</v>
      </c>
      <c r="Q22" s="29">
        <v>14.8</v>
      </c>
      <c r="R22" s="29">
        <v>26.3</v>
      </c>
      <c r="S22" s="29">
        <v>38.799999999999997</v>
      </c>
      <c r="T22" s="28">
        <v>0.45</v>
      </c>
      <c r="U22" s="28">
        <v>3</v>
      </c>
      <c r="V22" s="28">
        <v>5</v>
      </c>
      <c r="W22" s="28">
        <v>8</v>
      </c>
      <c r="X22" s="41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</row>
    <row r="23" spans="1:36" x14ac:dyDescent="0.25">
      <c r="A23" s="56">
        <f>SUM(A20:A22)/3</f>
        <v>21.22701697883473</v>
      </c>
      <c r="E23" s="56">
        <f>SUM(E20:E22)/3</f>
        <v>8.7803784083752614</v>
      </c>
    </row>
    <row r="25" spans="1:36" x14ac:dyDescent="0.25">
      <c r="D25" s="21" t="s">
        <v>152</v>
      </c>
      <c r="H25" s="21" t="s">
        <v>151</v>
      </c>
    </row>
    <row r="26" spans="1:36" x14ac:dyDescent="0.25">
      <c r="D26" s="56">
        <f>SUM(D20:D22)/3</f>
        <v>0.63102824386657075</v>
      </c>
      <c r="H26" s="56">
        <f>SUM(H20:H22)/3</f>
        <v>9.9661866144616702E-5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1"/>
  <sheetViews>
    <sheetView workbookViewId="0">
      <selection activeCell="D13" sqref="D13"/>
    </sheetView>
  </sheetViews>
  <sheetFormatPr defaultRowHeight="15" x14ac:dyDescent="0.25"/>
  <cols>
    <col min="1" max="1" width="9.140625" style="56"/>
    <col min="2" max="4" width="9.140625" style="21"/>
    <col min="5" max="5" width="9.140625" style="56"/>
    <col min="6" max="13" width="9.140625" style="21"/>
    <col min="14" max="14" width="9.140625" style="19"/>
    <col min="15" max="16384" width="9.140625" style="21"/>
  </cols>
  <sheetData>
    <row r="1" spans="1:42" s="65" customFormat="1" x14ac:dyDescent="0.25">
      <c r="A1" s="56">
        <v>23.083645561532133</v>
      </c>
      <c r="B1" s="33">
        <v>24.69819</v>
      </c>
      <c r="C1" s="28">
        <f t="shared" ref="C1:C4" si="0">(A1-B1)</f>
        <v>-1.6145444384678669</v>
      </c>
      <c r="D1" s="28">
        <f>C1^2</f>
        <v>2.6067537437875195</v>
      </c>
      <c r="E1" s="56">
        <v>7.883916398641837</v>
      </c>
      <c r="F1" s="33">
        <v>7.9608699999999999</v>
      </c>
      <c r="G1" s="28">
        <f t="shared" ref="G1:G4" si="1">(E1-F1)</f>
        <v>-7.6953601358162871E-2</v>
      </c>
      <c r="H1" s="28">
        <f>G1^2</f>
        <v>5.9218567619910463E-3</v>
      </c>
      <c r="I1" s="38"/>
      <c r="J1" s="33" t="s">
        <v>147</v>
      </c>
      <c r="K1" s="33">
        <v>6</v>
      </c>
      <c r="L1" s="33">
        <v>6</v>
      </c>
      <c r="M1" s="33">
        <v>6</v>
      </c>
      <c r="N1" s="19">
        <v>1</v>
      </c>
      <c r="O1" s="33">
        <v>1</v>
      </c>
      <c r="P1" s="33">
        <v>1</v>
      </c>
      <c r="Q1" s="32">
        <v>14.8</v>
      </c>
      <c r="R1" s="32">
        <v>26.3</v>
      </c>
      <c r="S1" s="32">
        <v>38.799999999999997</v>
      </c>
      <c r="T1" s="33">
        <v>0.45</v>
      </c>
      <c r="U1" s="33">
        <v>3</v>
      </c>
      <c r="V1" s="33">
        <v>5</v>
      </c>
      <c r="W1" s="33">
        <v>8</v>
      </c>
      <c r="X1" s="41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</row>
    <row r="2" spans="1:42" s="65" customFormat="1" x14ac:dyDescent="0.25">
      <c r="A2" s="56">
        <v>24.614427997222172</v>
      </c>
      <c r="B2" s="33">
        <v>24.69819</v>
      </c>
      <c r="C2" s="28">
        <f t="shared" si="0"/>
        <v>-8.376200277782786E-2</v>
      </c>
      <c r="D2" s="28">
        <f>C2^2</f>
        <v>7.0160731093528422E-3</v>
      </c>
      <c r="E2" s="56">
        <v>7.9813881191610845</v>
      </c>
      <c r="F2" s="33">
        <v>7.9608699999999999</v>
      </c>
      <c r="G2" s="28">
        <f t="shared" si="1"/>
        <v>2.0518119161084591E-2</v>
      </c>
      <c r="H2" s="28">
        <f>G2^2</f>
        <v>4.2099321390846666E-4</v>
      </c>
      <c r="I2" s="38"/>
      <c r="J2" s="33" t="s">
        <v>147</v>
      </c>
      <c r="K2" s="33">
        <v>6</v>
      </c>
      <c r="L2" s="33">
        <v>6</v>
      </c>
      <c r="M2" s="33">
        <v>6</v>
      </c>
      <c r="N2" s="19">
        <v>1</v>
      </c>
      <c r="O2" s="33">
        <v>2</v>
      </c>
      <c r="P2" s="33">
        <v>2</v>
      </c>
      <c r="Q2" s="32">
        <v>14.8</v>
      </c>
      <c r="R2" s="32">
        <v>26.3</v>
      </c>
      <c r="S2" s="32">
        <v>38.799999999999997</v>
      </c>
      <c r="T2" s="33">
        <v>0.45</v>
      </c>
      <c r="U2" s="33">
        <v>3</v>
      </c>
      <c r="V2" s="33">
        <v>5</v>
      </c>
      <c r="W2" s="33">
        <v>8</v>
      </c>
      <c r="X2" s="41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</row>
    <row r="3" spans="1:42" s="65" customFormat="1" x14ac:dyDescent="0.25">
      <c r="A3" s="56">
        <v>31.893550143601029</v>
      </c>
      <c r="B3" s="33">
        <v>24.69819</v>
      </c>
      <c r="C3" s="28">
        <f t="shared" si="0"/>
        <v>7.1953601436010288</v>
      </c>
      <c r="D3" s="28">
        <f>C3^2</f>
        <v>51.773207596122219</v>
      </c>
      <c r="E3" s="56">
        <v>7.9479635262375394</v>
      </c>
      <c r="F3" s="33">
        <v>7.9608699999999999</v>
      </c>
      <c r="G3" s="28">
        <f t="shared" si="1"/>
        <v>-1.2906473762460458E-2</v>
      </c>
      <c r="H3" s="28">
        <f>G3^2</f>
        <v>1.665770649810802E-4</v>
      </c>
      <c r="I3" s="38"/>
      <c r="J3" s="33" t="s">
        <v>147</v>
      </c>
      <c r="K3" s="33">
        <v>6</v>
      </c>
      <c r="L3" s="33">
        <v>6</v>
      </c>
      <c r="M3" s="33">
        <v>6</v>
      </c>
      <c r="N3" s="19">
        <v>1</v>
      </c>
      <c r="O3" s="33">
        <v>2</v>
      </c>
      <c r="P3" s="33">
        <v>3</v>
      </c>
      <c r="Q3" s="32">
        <v>14.8</v>
      </c>
      <c r="R3" s="32">
        <v>26.3</v>
      </c>
      <c r="S3" s="32">
        <v>38.799999999999997</v>
      </c>
      <c r="T3" s="33">
        <v>0.45</v>
      </c>
      <c r="U3" s="33">
        <v>3</v>
      </c>
      <c r="V3" s="33">
        <v>5</v>
      </c>
      <c r="W3" s="33">
        <v>8</v>
      </c>
      <c r="X3" s="41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</row>
    <row r="4" spans="1:42" s="65" customFormat="1" x14ac:dyDescent="0.25">
      <c r="A4" s="56">
        <v>19.201127763760965</v>
      </c>
      <c r="B4" s="33">
        <v>24.69819</v>
      </c>
      <c r="C4" s="28">
        <f t="shared" si="0"/>
        <v>-5.4970622362390351</v>
      </c>
      <c r="D4" s="28">
        <f>C4^2</f>
        <v>30.217693229085302</v>
      </c>
      <c r="E4" s="56">
        <v>8.0302111129753602</v>
      </c>
      <c r="F4" s="33">
        <v>7.9608699999999999</v>
      </c>
      <c r="G4" s="28">
        <f t="shared" si="1"/>
        <v>6.9341112975360275E-2</v>
      </c>
      <c r="H4" s="28">
        <f>G4^2</f>
        <v>4.808189948661677E-3</v>
      </c>
      <c r="I4" s="38"/>
      <c r="J4" s="33" t="s">
        <v>147</v>
      </c>
      <c r="K4" s="33">
        <v>6</v>
      </c>
      <c r="L4" s="33">
        <v>6</v>
      </c>
      <c r="M4" s="33">
        <v>6</v>
      </c>
      <c r="N4" s="19">
        <v>1</v>
      </c>
      <c r="O4" s="33">
        <v>4</v>
      </c>
      <c r="P4" s="33">
        <v>2</v>
      </c>
      <c r="Q4" s="32">
        <v>14.8</v>
      </c>
      <c r="R4" s="32">
        <v>26.3</v>
      </c>
      <c r="S4" s="32">
        <v>38.799999999999997</v>
      </c>
      <c r="T4" s="33">
        <v>0.45</v>
      </c>
      <c r="U4" s="33">
        <v>3</v>
      </c>
      <c r="V4" s="33">
        <v>5</v>
      </c>
      <c r="W4" s="33">
        <v>8</v>
      </c>
      <c r="X4" s="41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</row>
    <row r="5" spans="1:42" x14ac:dyDescent="0.25">
      <c r="A5" s="56">
        <f>SUM(A1:A4)/4</f>
        <v>24.698187866529075</v>
      </c>
      <c r="E5" s="56">
        <f>SUM(E1:E4)/4</f>
        <v>7.9608697892539553</v>
      </c>
    </row>
    <row r="7" spans="1:42" x14ac:dyDescent="0.25">
      <c r="D7" s="21" t="s">
        <v>152</v>
      </c>
      <c r="H7" s="21" t="s">
        <v>151</v>
      </c>
    </row>
    <row r="8" spans="1:42" x14ac:dyDescent="0.25">
      <c r="B8" s="21" t="s">
        <v>158</v>
      </c>
      <c r="D8" s="28">
        <f>SUM(D1:D4)/4</f>
        <v>21.151167660526099</v>
      </c>
      <c r="H8" s="28">
        <f>SUM(H1:H4)/4</f>
        <v>2.8294042473855675E-3</v>
      </c>
    </row>
    <row r="10" spans="1:42" x14ac:dyDescent="0.25">
      <c r="C10" s="58"/>
      <c r="D10" s="58" t="s">
        <v>152</v>
      </c>
      <c r="E10" s="58"/>
      <c r="F10" s="58"/>
      <c r="G10" s="58"/>
      <c r="H10" s="58" t="s">
        <v>151</v>
      </c>
      <c r="I10" s="58"/>
    </row>
    <row r="11" spans="1:42" x14ac:dyDescent="0.25">
      <c r="A11" s="21"/>
      <c r="C11" s="58"/>
      <c r="D11" s="58">
        <v>38.644884900000001</v>
      </c>
      <c r="E11" s="58"/>
      <c r="F11" s="58"/>
      <c r="G11" s="58"/>
      <c r="H11" s="58">
        <v>5.9516999999999999E-3</v>
      </c>
      <c r="I11" s="58"/>
    </row>
    <row r="12" spans="1:42" x14ac:dyDescent="0.25">
      <c r="A12" s="21"/>
      <c r="C12" s="58"/>
      <c r="D12" s="58" t="s">
        <v>153</v>
      </c>
      <c r="E12" s="58"/>
      <c r="F12" s="58"/>
      <c r="G12" s="58"/>
      <c r="H12" s="58" t="s">
        <v>154</v>
      </c>
      <c r="I12" s="58"/>
    </row>
    <row r="13" spans="1:42" x14ac:dyDescent="0.25">
      <c r="A13" s="21"/>
      <c r="C13" s="58"/>
      <c r="D13" s="58">
        <f>-D11/53.22252</f>
        <v>-0.72610024666250295</v>
      </c>
      <c r="E13" s="58"/>
      <c r="F13" s="58"/>
      <c r="G13" s="58"/>
      <c r="H13" s="58">
        <f>H11/0.189455</f>
        <v>3.1414847853052173E-2</v>
      </c>
      <c r="I13" s="58"/>
    </row>
    <row r="14" spans="1:42" x14ac:dyDescent="0.25">
      <c r="B14" s="56"/>
      <c r="C14" s="56"/>
      <c r="D14" s="56"/>
      <c r="F14" s="56"/>
      <c r="G14" s="56"/>
      <c r="H14" s="56"/>
    </row>
    <row r="17" spans="1:36" s="65" customFormat="1" x14ac:dyDescent="0.25">
      <c r="A17" s="33">
        <v>42.776824846831182</v>
      </c>
      <c r="B17" s="65">
        <v>28.849830000000001</v>
      </c>
      <c r="C17" s="28">
        <f t="shared" ref="C17:C20" si="2">(A17-B17)</f>
        <v>13.926994846831182</v>
      </c>
      <c r="D17" s="28">
        <f t="shared" ref="D17:D20" si="3">C17^2</f>
        <v>193.9611854636623</v>
      </c>
      <c r="E17" s="33">
        <v>7.7658150540142143</v>
      </c>
      <c r="F17" s="65">
        <v>7.9495250000000004</v>
      </c>
      <c r="G17" s="28">
        <f t="shared" ref="G17:G20" si="4">(E17-F17)</f>
        <v>-0.18370994598578605</v>
      </c>
      <c r="H17" s="28">
        <f t="shared" ref="H17:H20" si="5">G17^2</f>
        <v>3.3749344254100429E-2</v>
      </c>
      <c r="I17" s="38"/>
      <c r="J17" s="33" t="s">
        <v>147</v>
      </c>
      <c r="K17" s="33">
        <v>6</v>
      </c>
      <c r="L17" s="33">
        <v>6</v>
      </c>
      <c r="M17" s="33">
        <v>6</v>
      </c>
      <c r="N17" s="19">
        <v>2</v>
      </c>
      <c r="O17" s="33">
        <v>0</v>
      </c>
      <c r="P17" s="33">
        <v>4</v>
      </c>
      <c r="Q17" s="32">
        <v>14.8</v>
      </c>
      <c r="R17" s="32">
        <v>26.3</v>
      </c>
      <c r="S17" s="32">
        <v>38.799999999999997</v>
      </c>
      <c r="T17" s="33">
        <v>0.45</v>
      </c>
      <c r="U17" s="33">
        <v>3</v>
      </c>
      <c r="V17" s="33">
        <v>5</v>
      </c>
      <c r="W17" s="33">
        <v>8</v>
      </c>
      <c r="X17" s="41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</row>
    <row r="18" spans="1:36" s="65" customFormat="1" x14ac:dyDescent="0.25">
      <c r="A18" s="33">
        <v>23.774180619556667</v>
      </c>
      <c r="B18" s="65">
        <v>28.849830000000001</v>
      </c>
      <c r="C18" s="28">
        <f t="shared" si="2"/>
        <v>-5.075649380443334</v>
      </c>
      <c r="D18" s="28">
        <f t="shared" si="3"/>
        <v>25.7622166331948</v>
      </c>
      <c r="E18" s="33">
        <v>7.9926524171825006</v>
      </c>
      <c r="F18" s="65">
        <v>7.9495250000000004</v>
      </c>
      <c r="G18" s="28">
        <f t="shared" si="4"/>
        <v>4.3127417182500238E-2</v>
      </c>
      <c r="H18" s="28">
        <f t="shared" si="5"/>
        <v>1.8599741128334168E-3</v>
      </c>
      <c r="I18" s="38"/>
      <c r="J18" s="33" t="s">
        <v>147</v>
      </c>
      <c r="K18" s="33">
        <v>6</v>
      </c>
      <c r="L18" s="33">
        <v>6</v>
      </c>
      <c r="M18" s="33">
        <v>6</v>
      </c>
      <c r="N18" s="19">
        <v>2</v>
      </c>
      <c r="O18" s="33">
        <v>2</v>
      </c>
      <c r="P18" s="33">
        <v>2</v>
      </c>
      <c r="Q18" s="32">
        <v>14.8</v>
      </c>
      <c r="R18" s="32">
        <v>26.3</v>
      </c>
      <c r="S18" s="32">
        <v>38.799999999999997</v>
      </c>
      <c r="T18" s="33">
        <v>0.45</v>
      </c>
      <c r="U18" s="33">
        <v>3</v>
      </c>
      <c r="V18" s="33">
        <v>5</v>
      </c>
      <c r="W18" s="33">
        <v>8</v>
      </c>
      <c r="X18" s="41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</row>
    <row r="19" spans="1:36" s="65" customFormat="1" x14ac:dyDescent="0.25">
      <c r="A19" s="33">
        <v>30.127483815325629</v>
      </c>
      <c r="B19" s="65">
        <v>28.849830000000001</v>
      </c>
      <c r="C19" s="28">
        <f t="shared" si="2"/>
        <v>1.2776538153256283</v>
      </c>
      <c r="D19" s="28">
        <f t="shared" si="3"/>
        <v>1.6323992718161346</v>
      </c>
      <c r="E19" s="33">
        <v>8.0000356828539534</v>
      </c>
      <c r="F19" s="65">
        <v>7.9495250000000004</v>
      </c>
      <c r="G19" s="28">
        <f t="shared" si="4"/>
        <v>5.0510682853952993E-2</v>
      </c>
      <c r="H19" s="28">
        <f t="shared" si="5"/>
        <v>2.5513290823726211E-3</v>
      </c>
      <c r="I19" s="38"/>
      <c r="J19" s="33" t="s">
        <v>147</v>
      </c>
      <c r="K19" s="33">
        <v>6</v>
      </c>
      <c r="L19" s="33">
        <v>6</v>
      </c>
      <c r="M19" s="33">
        <v>6</v>
      </c>
      <c r="N19" s="19">
        <v>2</v>
      </c>
      <c r="O19" s="33">
        <v>3</v>
      </c>
      <c r="P19" s="33">
        <v>4</v>
      </c>
      <c r="Q19" s="32">
        <v>14.8</v>
      </c>
      <c r="R19" s="32">
        <v>26.3</v>
      </c>
      <c r="S19" s="32">
        <v>38.799999999999997</v>
      </c>
      <c r="T19" s="33">
        <v>0.45</v>
      </c>
      <c r="U19" s="33">
        <v>3</v>
      </c>
      <c r="V19" s="33">
        <v>5</v>
      </c>
      <c r="W19" s="33">
        <v>8</v>
      </c>
      <c r="X19" s="41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</row>
    <row r="20" spans="1:36" s="65" customFormat="1" x14ac:dyDescent="0.25">
      <c r="A20" s="33">
        <v>18.720820606837915</v>
      </c>
      <c r="B20" s="65">
        <v>28.849830000000001</v>
      </c>
      <c r="C20" s="28">
        <f t="shared" si="2"/>
        <v>-10.129009393162086</v>
      </c>
      <c r="D20" s="28">
        <f t="shared" si="3"/>
        <v>102.59683128676576</v>
      </c>
      <c r="E20" s="33">
        <v>8.0395984791602029</v>
      </c>
      <c r="F20" s="65">
        <v>7.9495250000000004</v>
      </c>
      <c r="G20" s="28">
        <f t="shared" si="4"/>
        <v>9.0073479160202474E-2</v>
      </c>
      <c r="H20" s="28">
        <f t="shared" si="5"/>
        <v>8.1132316480234286E-3</v>
      </c>
      <c r="I20" s="38"/>
      <c r="J20" s="33" t="s">
        <v>147</v>
      </c>
      <c r="K20" s="33">
        <v>6</v>
      </c>
      <c r="L20" s="33">
        <v>6</v>
      </c>
      <c r="M20" s="33">
        <v>6</v>
      </c>
      <c r="N20" s="19">
        <v>2</v>
      </c>
      <c r="O20" s="33">
        <v>4</v>
      </c>
      <c r="P20" s="33">
        <v>2</v>
      </c>
      <c r="Q20" s="32">
        <v>14.8</v>
      </c>
      <c r="R20" s="32">
        <v>26.3</v>
      </c>
      <c r="S20" s="32">
        <v>38.799999999999997</v>
      </c>
      <c r="T20" s="33">
        <v>0.45</v>
      </c>
      <c r="U20" s="33">
        <v>3</v>
      </c>
      <c r="V20" s="33">
        <v>5</v>
      </c>
      <c r="W20" s="33">
        <v>8</v>
      </c>
      <c r="X20" s="41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</row>
    <row r="21" spans="1:36" x14ac:dyDescent="0.25">
      <c r="A21" s="56">
        <f>SUM(A17:A20)/4</f>
        <v>28.84982747213785</v>
      </c>
      <c r="E21" s="56">
        <f>SUM(E17:E20)/4</f>
        <v>7.9495254083027174</v>
      </c>
    </row>
    <row r="23" spans="1:36" x14ac:dyDescent="0.25">
      <c r="D23" s="21" t="s">
        <v>152</v>
      </c>
      <c r="H23" s="21" t="s">
        <v>151</v>
      </c>
    </row>
    <row r="24" spans="1:36" x14ac:dyDescent="0.25">
      <c r="D24" s="28">
        <f>SUM(D17:D20)/4</f>
        <v>80.988158163859751</v>
      </c>
      <c r="H24" s="28">
        <f>SUM(H17:H20)/4</f>
        <v>1.1568469774332475E-2</v>
      </c>
    </row>
    <row r="32" spans="1:36" s="65" customFormat="1" x14ac:dyDescent="0.25">
      <c r="A32" s="33">
        <v>25.63251971752825</v>
      </c>
      <c r="B32" s="65">
        <v>25.71518</v>
      </c>
      <c r="C32" s="28">
        <f>(A32-B32)</f>
        <v>-8.2660282471749724E-2</v>
      </c>
      <c r="D32" s="28">
        <f>C32^2</f>
        <v>6.8327222983094547E-3</v>
      </c>
      <c r="E32" s="33">
        <v>7.9677662838391994</v>
      </c>
      <c r="F32" s="65">
        <v>7.9749949999999998</v>
      </c>
      <c r="G32" s="28">
        <f>(E32-F32)</f>
        <v>-7.2287161608004524E-3</v>
      </c>
      <c r="H32" s="28">
        <f>G32^2</f>
        <v>5.2254337333417633E-5</v>
      </c>
      <c r="I32" s="38"/>
      <c r="J32" s="33" t="s">
        <v>147</v>
      </c>
      <c r="K32" s="33">
        <v>6</v>
      </c>
      <c r="L32" s="33">
        <v>6</v>
      </c>
      <c r="M32" s="33">
        <v>6</v>
      </c>
      <c r="N32" s="19">
        <v>3</v>
      </c>
      <c r="O32" s="33">
        <v>1</v>
      </c>
      <c r="P32" s="33">
        <v>2</v>
      </c>
      <c r="Q32" s="32">
        <v>14.8</v>
      </c>
      <c r="R32" s="32">
        <v>26.3</v>
      </c>
      <c r="S32" s="32">
        <v>38.799999999999997</v>
      </c>
      <c r="T32" s="33">
        <v>0.45</v>
      </c>
      <c r="U32" s="33">
        <v>3</v>
      </c>
      <c r="V32" s="33">
        <v>5</v>
      </c>
      <c r="W32" s="33">
        <v>8</v>
      </c>
      <c r="X32" s="41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</row>
    <row r="33" spans="1:36" s="65" customFormat="1" x14ac:dyDescent="0.25">
      <c r="A33" s="33">
        <v>20.668764607527972</v>
      </c>
      <c r="B33" s="65">
        <v>25.71518</v>
      </c>
      <c r="C33" s="28">
        <f>(A33-B33)</f>
        <v>-5.0464153924720279</v>
      </c>
      <c r="D33" s="28">
        <f>C33^2</f>
        <v>25.466308313378612</v>
      </c>
      <c r="E33" s="33">
        <v>7.9822880655107253</v>
      </c>
      <c r="F33" s="65">
        <v>7.9749949999999998</v>
      </c>
      <c r="G33" s="28">
        <f>(E33-F33)</f>
        <v>7.2930655107255049E-3</v>
      </c>
      <c r="H33" s="28">
        <f>G33^2</f>
        <v>5.3188804543733867E-5</v>
      </c>
      <c r="I33" s="38"/>
      <c r="J33" s="33" t="s">
        <v>147</v>
      </c>
      <c r="K33" s="33">
        <v>6</v>
      </c>
      <c r="L33" s="33">
        <v>6</v>
      </c>
      <c r="M33" s="33">
        <v>6</v>
      </c>
      <c r="N33" s="19">
        <v>3</v>
      </c>
      <c r="O33" s="33">
        <v>2</v>
      </c>
      <c r="P33" s="33">
        <v>1</v>
      </c>
      <c r="Q33" s="32">
        <v>14.8</v>
      </c>
      <c r="R33" s="32">
        <v>26.3</v>
      </c>
      <c r="S33" s="32">
        <v>38.799999999999997</v>
      </c>
      <c r="T33" s="33">
        <v>0.45</v>
      </c>
      <c r="U33" s="33">
        <v>3</v>
      </c>
      <c r="V33" s="33">
        <v>5</v>
      </c>
      <c r="W33" s="33">
        <v>8</v>
      </c>
      <c r="X33" s="41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</row>
    <row r="34" spans="1:36" s="65" customFormat="1" x14ac:dyDescent="0.25">
      <c r="A34" s="33">
        <v>26.396535462625874</v>
      </c>
      <c r="B34" s="65">
        <v>25.71518</v>
      </c>
      <c r="C34" s="28">
        <f>(A34-B34)</f>
        <v>0.68135546262587354</v>
      </c>
      <c r="D34" s="28">
        <f>C34^2</f>
        <v>0.46424526645011815</v>
      </c>
      <c r="E34" s="33">
        <v>7.9981632932457476</v>
      </c>
      <c r="F34" s="65">
        <v>7.9749949999999998</v>
      </c>
      <c r="G34" s="28">
        <f>(E34-F34)</f>
        <v>2.3168293245747762E-2</v>
      </c>
      <c r="H34" s="28">
        <f>G34^2</f>
        <v>5.3676981192096133E-4</v>
      </c>
      <c r="I34" s="38"/>
      <c r="J34" s="33" t="s">
        <v>147</v>
      </c>
      <c r="K34" s="33">
        <v>6</v>
      </c>
      <c r="L34" s="33">
        <v>6</v>
      </c>
      <c r="M34" s="33">
        <v>6</v>
      </c>
      <c r="N34" s="19">
        <v>3</v>
      </c>
      <c r="O34" s="33">
        <v>3</v>
      </c>
      <c r="P34" s="33">
        <v>3</v>
      </c>
      <c r="Q34" s="32">
        <v>14.8</v>
      </c>
      <c r="R34" s="32">
        <v>26.3</v>
      </c>
      <c r="S34" s="32">
        <v>38.799999999999997</v>
      </c>
      <c r="T34" s="33">
        <v>0.45</v>
      </c>
      <c r="U34" s="33">
        <v>3</v>
      </c>
      <c r="V34" s="33">
        <v>5</v>
      </c>
      <c r="W34" s="33">
        <v>8</v>
      </c>
      <c r="X34" s="41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</row>
    <row r="35" spans="1:36" s="65" customFormat="1" x14ac:dyDescent="0.25">
      <c r="A35" s="33">
        <v>30.162910060702323</v>
      </c>
      <c r="B35" s="65">
        <v>25.71518</v>
      </c>
      <c r="C35" s="28">
        <f>(A35-B35)</f>
        <v>4.4477300607023231</v>
      </c>
      <c r="D35" s="28">
        <f>C35^2</f>
        <v>19.782302692875092</v>
      </c>
      <c r="E35" s="33">
        <v>7.9517611210697412</v>
      </c>
      <c r="F35" s="65">
        <v>7.9749949999999998</v>
      </c>
      <c r="G35" s="28">
        <f>(E35-F35)</f>
        <v>-2.3233878930258633E-2</v>
      </c>
      <c r="H35" s="28">
        <f>G35^2</f>
        <v>5.3981313014591606E-4</v>
      </c>
      <c r="I35" s="38"/>
      <c r="J35" s="33" t="s">
        <v>147</v>
      </c>
      <c r="K35" s="33">
        <v>6</v>
      </c>
      <c r="L35" s="33">
        <v>6</v>
      </c>
      <c r="M35" s="33">
        <v>6</v>
      </c>
      <c r="N35" s="19">
        <v>3</v>
      </c>
      <c r="O35" s="33">
        <v>4</v>
      </c>
      <c r="P35" s="33">
        <v>0</v>
      </c>
      <c r="Q35" s="32">
        <v>14.8</v>
      </c>
      <c r="R35" s="32">
        <v>26.3</v>
      </c>
      <c r="S35" s="32">
        <v>38.799999999999997</v>
      </c>
      <c r="T35" s="33">
        <v>0.45</v>
      </c>
      <c r="U35" s="33">
        <v>3</v>
      </c>
      <c r="V35" s="33">
        <v>5</v>
      </c>
      <c r="W35" s="33">
        <v>8</v>
      </c>
      <c r="X35" s="41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</row>
    <row r="36" spans="1:36" x14ac:dyDescent="0.25">
      <c r="A36" s="56">
        <f>SUM(A32:A35)/4</f>
        <v>25.715182462096102</v>
      </c>
      <c r="E36" s="56">
        <f>SUM(E32:E35)/4</f>
        <v>7.9749946909163532</v>
      </c>
    </row>
    <row r="38" spans="1:36" x14ac:dyDescent="0.25">
      <c r="D38" s="21" t="s">
        <v>152</v>
      </c>
      <c r="H38" s="21" t="s">
        <v>151</v>
      </c>
    </row>
    <row r="39" spans="1:36" x14ac:dyDescent="0.25">
      <c r="D39" s="28">
        <f>SUM(D32:D35)/4</f>
        <v>11.429922248750533</v>
      </c>
      <c r="H39" s="28">
        <f>SUM(H32:H35)/4</f>
        <v>2.9550652098600722E-4</v>
      </c>
    </row>
    <row r="49" spans="1:36" s="65" customFormat="1" x14ac:dyDescent="0.25">
      <c r="A49" s="33">
        <v>22.294459038371787</v>
      </c>
      <c r="B49" s="65">
        <v>26.40072</v>
      </c>
      <c r="C49" s="28">
        <f>(A49-B49)</f>
        <v>-4.1062609616282124</v>
      </c>
      <c r="D49" s="28">
        <f>C49^2</f>
        <v>16.861379084991853</v>
      </c>
      <c r="E49" s="33">
        <v>7.7696855139197698</v>
      </c>
      <c r="F49" s="65">
        <v>7.9015779999999998</v>
      </c>
      <c r="G49" s="28">
        <f>(E49-F49)</f>
        <v>-0.13189248608022996</v>
      </c>
      <c r="H49" s="28">
        <f>G49^2</f>
        <v>1.7395627884423656E-2</v>
      </c>
      <c r="I49" s="38"/>
      <c r="J49" s="33" t="s">
        <v>147</v>
      </c>
      <c r="K49" s="33">
        <v>6</v>
      </c>
      <c r="L49" s="33">
        <v>6</v>
      </c>
      <c r="M49" s="33">
        <v>6</v>
      </c>
      <c r="N49" s="19">
        <v>4</v>
      </c>
      <c r="O49" s="33">
        <v>0</v>
      </c>
      <c r="P49" s="33">
        <v>0</v>
      </c>
      <c r="Q49" s="32">
        <v>14.8</v>
      </c>
      <c r="R49" s="32">
        <v>26.3</v>
      </c>
      <c r="S49" s="32">
        <v>38.799999999999997</v>
      </c>
      <c r="T49" s="33">
        <v>0.45</v>
      </c>
      <c r="U49" s="33">
        <v>3</v>
      </c>
      <c r="V49" s="33">
        <v>5</v>
      </c>
      <c r="W49" s="33">
        <v>8</v>
      </c>
      <c r="X49" s="41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</row>
    <row r="50" spans="1:36" s="65" customFormat="1" x14ac:dyDescent="0.25">
      <c r="A50" s="33">
        <v>29.768461508780163</v>
      </c>
      <c r="B50" s="65">
        <v>26.40072</v>
      </c>
      <c r="C50" s="28">
        <f>(A50-B50)</f>
        <v>3.3677415087801634</v>
      </c>
      <c r="D50" s="28">
        <f>C50^2</f>
        <v>11.341682869960891</v>
      </c>
      <c r="E50" s="33">
        <v>7.8957343567552565</v>
      </c>
      <c r="F50" s="65">
        <v>7.9015779999999998</v>
      </c>
      <c r="G50" s="28">
        <f>(E50-F50)</f>
        <v>-5.8436432447432907E-3</v>
      </c>
      <c r="H50" s="28">
        <f>G50^2</f>
        <v>3.4148166371833898E-5</v>
      </c>
      <c r="I50" s="38"/>
      <c r="J50" s="33" t="s">
        <v>147</v>
      </c>
      <c r="K50" s="33">
        <v>6</v>
      </c>
      <c r="L50" s="33">
        <v>6</v>
      </c>
      <c r="M50" s="33">
        <v>6</v>
      </c>
      <c r="N50" s="19">
        <v>4</v>
      </c>
      <c r="O50" s="33">
        <v>0</v>
      </c>
      <c r="P50" s="33">
        <v>2</v>
      </c>
      <c r="Q50" s="32">
        <v>14.8</v>
      </c>
      <c r="R50" s="32">
        <v>26.3</v>
      </c>
      <c r="S50" s="32">
        <v>38.799999999999997</v>
      </c>
      <c r="T50" s="33">
        <v>0.45</v>
      </c>
      <c r="U50" s="33">
        <v>3</v>
      </c>
      <c r="V50" s="33">
        <v>5</v>
      </c>
      <c r="W50" s="33">
        <v>8</v>
      </c>
      <c r="X50" s="41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</row>
    <row r="51" spans="1:36" s="65" customFormat="1" x14ac:dyDescent="0.25">
      <c r="A51" s="33">
        <v>23.396589447199307</v>
      </c>
      <c r="B51" s="65">
        <v>26.40072</v>
      </c>
      <c r="C51" s="28">
        <f>(A51-B51)</f>
        <v>-3.0041305528006923</v>
      </c>
      <c r="D51" s="28">
        <f>C51^2</f>
        <v>9.0248003782705926</v>
      </c>
      <c r="E51" s="33">
        <v>7.9347556758400888</v>
      </c>
      <c r="F51" s="65">
        <v>7.9015779999999998</v>
      </c>
      <c r="G51" s="28">
        <f>(E51-F51)</f>
        <v>3.3177675840089016E-2</v>
      </c>
      <c r="H51" s="28">
        <f>G51^2</f>
        <v>1.1007581741500263E-3</v>
      </c>
      <c r="I51" s="38"/>
      <c r="J51" s="33" t="s">
        <v>147</v>
      </c>
      <c r="K51" s="33">
        <v>6</v>
      </c>
      <c r="L51" s="33">
        <v>6</v>
      </c>
      <c r="M51" s="33">
        <v>6</v>
      </c>
      <c r="N51" s="19">
        <v>4</v>
      </c>
      <c r="O51" s="33">
        <v>2</v>
      </c>
      <c r="P51" s="33">
        <v>0</v>
      </c>
      <c r="Q51" s="32">
        <v>14.8</v>
      </c>
      <c r="R51" s="32">
        <v>26.3</v>
      </c>
      <c r="S51" s="32">
        <v>38.799999999999997</v>
      </c>
      <c r="T51" s="33">
        <v>0.45</v>
      </c>
      <c r="U51" s="33">
        <v>3</v>
      </c>
      <c r="V51" s="33">
        <v>5</v>
      </c>
      <c r="W51" s="33">
        <v>8</v>
      </c>
      <c r="X51" s="41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</row>
    <row r="52" spans="1:36" s="65" customFormat="1" x14ac:dyDescent="0.25">
      <c r="A52" s="33">
        <v>30.143388836639641</v>
      </c>
      <c r="B52" s="65">
        <v>26.40072</v>
      </c>
      <c r="C52" s="28">
        <f>(A52-B52)</f>
        <v>3.7426688366396412</v>
      </c>
      <c r="D52" s="28">
        <f>C52^2</f>
        <v>14.007570020753526</v>
      </c>
      <c r="E52" s="33">
        <v>8.0061362627594157</v>
      </c>
      <c r="F52" s="65">
        <v>7.9015779999999998</v>
      </c>
      <c r="G52" s="28">
        <f>(E52-F52)</f>
        <v>0.10455826275941593</v>
      </c>
      <c r="H52" s="28">
        <f>G52^2</f>
        <v>1.0932430311267064E-2</v>
      </c>
      <c r="I52" s="38"/>
      <c r="J52" s="33" t="s">
        <v>147</v>
      </c>
      <c r="K52" s="33">
        <v>6</v>
      </c>
      <c r="L52" s="33">
        <v>6</v>
      </c>
      <c r="M52" s="33">
        <v>6</v>
      </c>
      <c r="N52" s="19">
        <v>4</v>
      </c>
      <c r="O52" s="33">
        <v>4</v>
      </c>
      <c r="P52" s="33">
        <v>4</v>
      </c>
      <c r="Q52" s="32">
        <v>14.8</v>
      </c>
      <c r="R52" s="32">
        <v>26.3</v>
      </c>
      <c r="S52" s="32">
        <v>38.799999999999997</v>
      </c>
      <c r="T52" s="33">
        <v>0.45</v>
      </c>
      <c r="U52" s="33">
        <v>3</v>
      </c>
      <c r="V52" s="33">
        <v>5</v>
      </c>
      <c r="W52" s="33">
        <v>8</v>
      </c>
      <c r="X52" s="41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</row>
    <row r="53" spans="1:36" x14ac:dyDescent="0.25">
      <c r="A53" s="56">
        <f>SUM(A49:A52)/4</f>
        <v>26.400724707747724</v>
      </c>
      <c r="E53" s="56">
        <f>SUM(E49:E52)/4</f>
        <v>7.9015779523186334</v>
      </c>
    </row>
    <row r="55" spans="1:36" x14ac:dyDescent="0.25">
      <c r="D55" s="21" t="s">
        <v>152</v>
      </c>
      <c r="H55" s="21" t="s">
        <v>151</v>
      </c>
    </row>
    <row r="56" spans="1:36" x14ac:dyDescent="0.25">
      <c r="D56" s="28">
        <f>SUM(D49:D52)/4</f>
        <v>12.808858088494215</v>
      </c>
      <c r="H56" s="28">
        <f>SUM(H49:H52)/4</f>
        <v>7.3657411340531448E-3</v>
      </c>
    </row>
    <row r="66" spans="1:36" s="65" customFormat="1" x14ac:dyDescent="0.25">
      <c r="A66" s="33">
        <v>35.17949698288129</v>
      </c>
      <c r="B66" s="65">
        <v>25.529319999999998</v>
      </c>
      <c r="C66" s="28">
        <f>(A66-B66)</f>
        <v>9.6501769828812911</v>
      </c>
      <c r="D66" s="28">
        <f>C66^2</f>
        <v>93.125915800931864</v>
      </c>
      <c r="E66" s="33">
        <v>7.8925219841657732</v>
      </c>
      <c r="F66" s="65">
        <v>7.9951270000000001</v>
      </c>
      <c r="G66" s="28">
        <f>(E66-F66)</f>
        <v>-0.10260501583422688</v>
      </c>
      <c r="H66" s="28">
        <f>G66^2</f>
        <v>1.0527789274341948E-2</v>
      </c>
      <c r="I66" s="38"/>
      <c r="J66" s="33" t="s">
        <v>147</v>
      </c>
      <c r="K66" s="33">
        <v>6</v>
      </c>
      <c r="L66" s="33">
        <v>6</v>
      </c>
      <c r="M66" s="33">
        <v>6</v>
      </c>
      <c r="N66" s="19">
        <v>5</v>
      </c>
      <c r="O66" s="33">
        <v>0</v>
      </c>
      <c r="P66" s="33">
        <v>3</v>
      </c>
      <c r="Q66" s="32">
        <v>14.8</v>
      </c>
      <c r="R66" s="32">
        <v>26.3</v>
      </c>
      <c r="S66" s="32">
        <v>38.799999999999997</v>
      </c>
      <c r="T66" s="33">
        <v>0.45</v>
      </c>
      <c r="U66" s="33">
        <v>3</v>
      </c>
      <c r="V66" s="33">
        <v>5</v>
      </c>
      <c r="W66" s="33">
        <v>8</v>
      </c>
      <c r="X66" s="41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</row>
    <row r="67" spans="1:36" s="65" customFormat="1" x14ac:dyDescent="0.25">
      <c r="A67" s="33">
        <v>20.818752635675946</v>
      </c>
      <c r="B67" s="65">
        <v>25.529319999999998</v>
      </c>
      <c r="C67" s="28">
        <f>(A67-B67)</f>
        <v>-4.7105673643240529</v>
      </c>
      <c r="D67" s="28">
        <f>C67^2</f>
        <v>22.189444893834853</v>
      </c>
      <c r="E67" s="33">
        <v>8.0529318206351643</v>
      </c>
      <c r="F67" s="65">
        <v>7.9951270000000001</v>
      </c>
      <c r="G67" s="28">
        <f>(E67-F67)</f>
        <v>5.7804820635164234E-2</v>
      </c>
      <c r="H67" s="28">
        <f>G67^2</f>
        <v>3.3413972886635088E-3</v>
      </c>
      <c r="I67" s="38"/>
      <c r="J67" s="33" t="s">
        <v>147</v>
      </c>
      <c r="K67" s="33">
        <v>6</v>
      </c>
      <c r="L67" s="33">
        <v>6</v>
      </c>
      <c r="M67" s="33">
        <v>6</v>
      </c>
      <c r="N67" s="19">
        <v>5</v>
      </c>
      <c r="O67" s="33">
        <v>2</v>
      </c>
      <c r="P67" s="33">
        <v>2</v>
      </c>
      <c r="Q67" s="32">
        <v>14.8</v>
      </c>
      <c r="R67" s="32">
        <v>26.3</v>
      </c>
      <c r="S67" s="32">
        <v>38.799999999999997</v>
      </c>
      <c r="T67" s="33">
        <v>0.45</v>
      </c>
      <c r="U67" s="33">
        <v>3</v>
      </c>
      <c r="V67" s="33">
        <v>5</v>
      </c>
      <c r="W67" s="33">
        <v>8</v>
      </c>
      <c r="X67" s="41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</row>
    <row r="68" spans="1:36" s="65" customFormat="1" x14ac:dyDescent="0.25">
      <c r="A68" s="33">
        <v>20.589719571382105</v>
      </c>
      <c r="B68" s="65">
        <v>25.529319999999998</v>
      </c>
      <c r="C68" s="28">
        <f>(A68-B68)</f>
        <v>-4.9396004286178936</v>
      </c>
      <c r="D68" s="28">
        <f>C68^2</f>
        <v>24.399652394402079</v>
      </c>
      <c r="E68" s="33">
        <v>8.0399272527787939</v>
      </c>
      <c r="F68" s="65">
        <v>7.9951270000000001</v>
      </c>
      <c r="G68" s="28">
        <f>(E68-F68)</f>
        <v>4.4800252778793848E-2</v>
      </c>
      <c r="H68" s="28">
        <f>G68^2</f>
        <v>2.0070626490438261E-3</v>
      </c>
      <c r="I68" s="38"/>
      <c r="J68" s="33" t="s">
        <v>147</v>
      </c>
      <c r="K68" s="33">
        <v>6</v>
      </c>
      <c r="L68" s="33">
        <v>6</v>
      </c>
      <c r="M68" s="33">
        <v>6</v>
      </c>
      <c r="N68" s="19">
        <v>5</v>
      </c>
      <c r="O68" s="33">
        <v>3</v>
      </c>
      <c r="P68" s="33">
        <v>1</v>
      </c>
      <c r="Q68" s="32">
        <v>14.8</v>
      </c>
      <c r="R68" s="32">
        <v>26.3</v>
      </c>
      <c r="S68" s="32">
        <v>38.799999999999997</v>
      </c>
      <c r="T68" s="33">
        <v>0.45</v>
      </c>
      <c r="U68" s="33">
        <v>3</v>
      </c>
      <c r="V68" s="33">
        <v>5</v>
      </c>
      <c r="W68" s="33">
        <v>8</v>
      </c>
      <c r="X68" s="41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</row>
    <row r="69" spans="1:36" x14ac:dyDescent="0.25">
      <c r="A69" s="56">
        <f>SUM(A66:A68)/3</f>
        <v>25.529323063313115</v>
      </c>
      <c r="E69" s="56">
        <f>SUM(E66:E68)/3</f>
        <v>7.9951270191932435</v>
      </c>
    </row>
    <row r="71" spans="1:36" x14ac:dyDescent="0.25">
      <c r="D71" s="21" t="s">
        <v>152</v>
      </c>
      <c r="H71" s="21" t="s">
        <v>151</v>
      </c>
    </row>
    <row r="72" spans="1:36" x14ac:dyDescent="0.25">
      <c r="D72" s="56">
        <f>SUM(D66:D68)/3</f>
        <v>46.571671029722928</v>
      </c>
      <c r="H72" s="56">
        <f>SUM(H66:H68)/3</f>
        <v>5.2920830706830943E-3</v>
      </c>
    </row>
    <row r="84" spans="1:36" s="65" customFormat="1" x14ac:dyDescent="0.25">
      <c r="A84" s="33">
        <v>38.700930112495904</v>
      </c>
      <c r="B84" s="65">
        <v>28.4453</v>
      </c>
      <c r="C84" s="28">
        <f>(A84-B84)</f>
        <v>10.255630112495904</v>
      </c>
      <c r="D84" s="28">
        <f>C84^2</f>
        <v>105.17794900433275</v>
      </c>
      <c r="E84" s="33">
        <v>7.8575512051692451</v>
      </c>
      <c r="F84" s="65">
        <v>7.9971449999999997</v>
      </c>
      <c r="G84" s="28">
        <f>(E84-F84)</f>
        <v>-0.13959379483075463</v>
      </c>
      <c r="H84" s="28">
        <f>G84^2</f>
        <v>1.9486427555250818E-2</v>
      </c>
      <c r="I84" s="38"/>
      <c r="J84" s="33" t="s">
        <v>147</v>
      </c>
      <c r="K84" s="33">
        <v>6</v>
      </c>
      <c r="L84" s="33">
        <v>6</v>
      </c>
      <c r="M84" s="33">
        <v>6</v>
      </c>
      <c r="N84" s="19">
        <v>6</v>
      </c>
      <c r="O84" s="33">
        <v>0</v>
      </c>
      <c r="P84" s="33">
        <v>4</v>
      </c>
      <c r="Q84" s="32">
        <v>14.8</v>
      </c>
      <c r="R84" s="32">
        <v>26.3</v>
      </c>
      <c r="S84" s="32">
        <v>38.799999999999997</v>
      </c>
      <c r="T84" s="33">
        <v>0.45</v>
      </c>
      <c r="U84" s="33">
        <v>3</v>
      </c>
      <c r="V84" s="33">
        <v>5</v>
      </c>
      <c r="W84" s="33">
        <v>8</v>
      </c>
      <c r="X84" s="41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</row>
    <row r="85" spans="1:36" s="65" customFormat="1" x14ac:dyDescent="0.25">
      <c r="A85" s="33">
        <v>32.434702792807954</v>
      </c>
      <c r="B85" s="65">
        <v>28.4453</v>
      </c>
      <c r="C85" s="28">
        <f>(A85-B85)</f>
        <v>3.9894027928079545</v>
      </c>
      <c r="D85" s="28">
        <f>C85^2</f>
        <v>15.915334643263908</v>
      </c>
      <c r="E85" s="33">
        <v>7.9809721743652187</v>
      </c>
      <c r="F85" s="65">
        <v>7.9971449999999997</v>
      </c>
      <c r="G85" s="28">
        <f>(E85-F85)</f>
        <v>-1.6172825634781063E-2</v>
      </c>
      <c r="H85" s="28">
        <f>G85^2</f>
        <v>2.6156028901303148E-4</v>
      </c>
      <c r="I85" s="38"/>
      <c r="J85" s="33" t="s">
        <v>147</v>
      </c>
      <c r="K85" s="33">
        <v>6</v>
      </c>
      <c r="L85" s="33">
        <v>6</v>
      </c>
      <c r="M85" s="33">
        <v>6</v>
      </c>
      <c r="N85" s="19">
        <v>6</v>
      </c>
      <c r="O85" s="33">
        <v>2</v>
      </c>
      <c r="P85" s="33">
        <v>4</v>
      </c>
      <c r="Q85" s="32">
        <v>14.8</v>
      </c>
      <c r="R85" s="32">
        <v>26.3</v>
      </c>
      <c r="S85" s="32">
        <v>38.799999999999997</v>
      </c>
      <c r="T85" s="33">
        <v>0.45</v>
      </c>
      <c r="U85" s="33">
        <v>3</v>
      </c>
      <c r="V85" s="33">
        <v>5</v>
      </c>
      <c r="W85" s="33">
        <v>8</v>
      </c>
      <c r="X85" s="41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</row>
    <row r="86" spans="1:36" s="65" customFormat="1" x14ac:dyDescent="0.25">
      <c r="A86" s="33">
        <v>23.884482100769048</v>
      </c>
      <c r="B86" s="65">
        <v>28.4453</v>
      </c>
      <c r="C86" s="28">
        <f>(A86-B86)</f>
        <v>-4.5608178992309512</v>
      </c>
      <c r="D86" s="28">
        <f>C86^2</f>
        <v>20.801059909945426</v>
      </c>
      <c r="E86" s="33">
        <v>8.0471185908080614</v>
      </c>
      <c r="F86" s="65">
        <v>7.9971449999999997</v>
      </c>
      <c r="G86" s="28">
        <f>(E86-F86)</f>
        <v>4.997359080806163E-2</v>
      </c>
      <c r="H86" s="28">
        <f>G86^2</f>
        <v>2.4973597782515819E-3</v>
      </c>
      <c r="I86" s="38"/>
      <c r="J86" s="33" t="s">
        <v>147</v>
      </c>
      <c r="K86" s="33">
        <v>6</v>
      </c>
      <c r="L86" s="33">
        <v>6</v>
      </c>
      <c r="M86" s="33">
        <v>6</v>
      </c>
      <c r="N86" s="19">
        <v>6</v>
      </c>
      <c r="O86" s="33">
        <v>3</v>
      </c>
      <c r="P86" s="33">
        <v>3</v>
      </c>
      <c r="Q86" s="32">
        <v>14.8</v>
      </c>
      <c r="R86" s="32">
        <v>26.3</v>
      </c>
      <c r="S86" s="32">
        <v>38.799999999999997</v>
      </c>
      <c r="T86" s="33">
        <v>0.45</v>
      </c>
      <c r="U86" s="33">
        <v>3</v>
      </c>
      <c r="V86" s="33">
        <v>5</v>
      </c>
      <c r="W86" s="33">
        <v>8</v>
      </c>
      <c r="X86" s="41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</row>
    <row r="87" spans="1:36" s="65" customFormat="1" x14ac:dyDescent="0.25">
      <c r="A87" s="33">
        <v>18.761097124739003</v>
      </c>
      <c r="B87" s="65">
        <v>28.4453</v>
      </c>
      <c r="C87" s="28">
        <f>(A87-B87)</f>
        <v>-9.684202875260997</v>
      </c>
      <c r="D87" s="28">
        <f>C87^2</f>
        <v>93.783785329213359</v>
      </c>
      <c r="E87" s="33">
        <v>8.102938289222827</v>
      </c>
      <c r="F87" s="65">
        <v>7.9971449999999997</v>
      </c>
      <c r="G87" s="28">
        <f>(E87-F87)</f>
        <v>0.10579328922282727</v>
      </c>
      <c r="H87" s="28">
        <f>G87^2</f>
        <v>1.119222004458478E-2</v>
      </c>
      <c r="I87" s="38"/>
      <c r="J87" s="33" t="s">
        <v>147</v>
      </c>
      <c r="K87" s="33">
        <v>6</v>
      </c>
      <c r="L87" s="33">
        <v>6</v>
      </c>
      <c r="M87" s="33">
        <v>6</v>
      </c>
      <c r="N87" s="19">
        <v>6</v>
      </c>
      <c r="O87" s="33">
        <v>4</v>
      </c>
      <c r="P87" s="33">
        <v>2</v>
      </c>
      <c r="Q87" s="32">
        <v>14.8</v>
      </c>
      <c r="R87" s="32">
        <v>26.3</v>
      </c>
      <c r="S87" s="32">
        <v>38.799999999999997</v>
      </c>
      <c r="T87" s="33">
        <v>0.45</v>
      </c>
      <c r="U87" s="33">
        <v>3</v>
      </c>
      <c r="V87" s="33">
        <v>5</v>
      </c>
      <c r="W87" s="33">
        <v>8</v>
      </c>
      <c r="X87" s="41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</row>
    <row r="88" spans="1:36" x14ac:dyDescent="0.25">
      <c r="A88" s="56">
        <f>SUM(A84:A87)/4</f>
        <v>28.445303032702974</v>
      </c>
      <c r="E88" s="56">
        <f>SUM(E84:E87)/4</f>
        <v>7.9971450648913383</v>
      </c>
    </row>
    <row r="90" spans="1:36" x14ac:dyDescent="0.25">
      <c r="D90" s="21" t="s">
        <v>152</v>
      </c>
      <c r="H90" s="21" t="s">
        <v>151</v>
      </c>
    </row>
    <row r="91" spans="1:36" x14ac:dyDescent="0.25">
      <c r="D91" s="28">
        <f>SUM(D84:D87)/4</f>
        <v>58.919532221688854</v>
      </c>
      <c r="H91" s="28">
        <f>SUM(H84:H87)/4</f>
        <v>8.3593919167750524E-3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7"/>
  <sheetViews>
    <sheetView workbookViewId="0">
      <selection activeCell="D19" sqref="D19"/>
    </sheetView>
  </sheetViews>
  <sheetFormatPr defaultRowHeight="15" x14ac:dyDescent="0.25"/>
  <cols>
    <col min="1" max="1" width="9.140625" style="56"/>
    <col min="2" max="4" width="9.140625" style="21"/>
    <col min="5" max="5" width="9.140625" style="56"/>
    <col min="6" max="7" width="9.140625" style="21"/>
    <col min="8" max="8" width="11.5703125" style="21" customWidth="1"/>
    <col min="9" max="14" width="9.140625" style="21"/>
    <col min="15" max="15" width="9.140625" style="19"/>
    <col min="16" max="16384" width="9.140625" style="21"/>
  </cols>
  <sheetData>
    <row r="1" spans="1:42" s="65" customFormat="1" x14ac:dyDescent="0.25">
      <c r="A1" s="56">
        <v>24.952236284711645</v>
      </c>
      <c r="B1" s="33">
        <v>26.386340000000001</v>
      </c>
      <c r="C1" s="28">
        <f t="shared" ref="C1:C10" si="0">(A1-B1)</f>
        <v>-1.4341037152883551</v>
      </c>
      <c r="D1" s="28">
        <f t="shared" ref="D1:D10" si="1">C1^2</f>
        <v>2.0566534662038634</v>
      </c>
      <c r="E1" s="56">
        <v>7.8487091073818069</v>
      </c>
      <c r="F1" s="33">
        <v>7.9561210000000004</v>
      </c>
      <c r="G1" s="28">
        <f t="shared" ref="G1:G10" si="2">(E1-F1)</f>
        <v>-0.10741189261819351</v>
      </c>
      <c r="H1" s="28">
        <f t="shared" ref="H1:H10" si="3">G1^2</f>
        <v>1.1537314675822332E-2</v>
      </c>
      <c r="I1" s="38"/>
      <c r="J1" s="33" t="s">
        <v>147</v>
      </c>
      <c r="K1" s="33">
        <v>6</v>
      </c>
      <c r="L1" s="33">
        <v>6</v>
      </c>
      <c r="M1" s="33">
        <v>6</v>
      </c>
      <c r="N1" s="33">
        <v>0</v>
      </c>
      <c r="O1" s="19">
        <v>2</v>
      </c>
      <c r="P1" s="33">
        <v>0</v>
      </c>
      <c r="Q1" s="32">
        <v>14.8</v>
      </c>
      <c r="R1" s="32">
        <v>26.3</v>
      </c>
      <c r="S1" s="32">
        <v>38.799999999999997</v>
      </c>
      <c r="T1" s="33">
        <v>0.45</v>
      </c>
      <c r="U1" s="33">
        <v>3</v>
      </c>
      <c r="V1" s="33">
        <v>5</v>
      </c>
      <c r="W1" s="33">
        <v>8</v>
      </c>
      <c r="X1" s="41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</row>
    <row r="2" spans="1:42" s="65" customFormat="1" x14ac:dyDescent="0.25">
      <c r="A2" s="56">
        <v>24.558775188840908</v>
      </c>
      <c r="B2" s="33">
        <v>26.386340000000001</v>
      </c>
      <c r="C2" s="28">
        <f t="shared" si="0"/>
        <v>-1.8275648111590925</v>
      </c>
      <c r="D2" s="28">
        <f t="shared" si="1"/>
        <v>3.3399931389869697</v>
      </c>
      <c r="E2" s="56">
        <v>7.9595141844718285</v>
      </c>
      <c r="F2" s="33">
        <v>7.9561210000000004</v>
      </c>
      <c r="G2" s="28">
        <f t="shared" si="2"/>
        <v>3.3931844718280146E-3</v>
      </c>
      <c r="H2" s="28">
        <f t="shared" si="3"/>
        <v>1.1513700859854762E-5</v>
      </c>
      <c r="I2" s="38"/>
      <c r="J2" s="33" t="s">
        <v>147</v>
      </c>
      <c r="K2" s="33">
        <v>6</v>
      </c>
      <c r="L2" s="33">
        <v>6</v>
      </c>
      <c r="M2" s="33">
        <v>6</v>
      </c>
      <c r="N2" s="33">
        <v>0</v>
      </c>
      <c r="O2" s="19">
        <v>2</v>
      </c>
      <c r="P2" s="33">
        <v>2</v>
      </c>
      <c r="Q2" s="32">
        <v>14.8</v>
      </c>
      <c r="R2" s="32">
        <v>26.3</v>
      </c>
      <c r="S2" s="32">
        <v>38.799999999999997</v>
      </c>
      <c r="T2" s="33">
        <v>0.45</v>
      </c>
      <c r="U2" s="33">
        <v>3</v>
      </c>
      <c r="V2" s="33">
        <v>5</v>
      </c>
      <c r="W2" s="33">
        <v>8</v>
      </c>
      <c r="X2" s="41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</row>
    <row r="3" spans="1:42" s="65" customFormat="1" x14ac:dyDescent="0.25">
      <c r="A3" s="56">
        <v>36.751451753624089</v>
      </c>
      <c r="B3" s="33">
        <v>26.386340000000001</v>
      </c>
      <c r="C3" s="28">
        <f t="shared" si="0"/>
        <v>10.365111753624088</v>
      </c>
      <c r="D3" s="28">
        <f t="shared" si="1"/>
        <v>107.43554166511622</v>
      </c>
      <c r="E3" s="56">
        <v>7.8800386668211839</v>
      </c>
      <c r="F3" s="33">
        <v>7.9561210000000004</v>
      </c>
      <c r="G3" s="28">
        <f t="shared" si="2"/>
        <v>-7.6082333178816519E-2</v>
      </c>
      <c r="H3" s="28">
        <f t="shared" si="3"/>
        <v>5.7885214219324452E-3</v>
      </c>
      <c r="I3" s="38"/>
      <c r="J3" s="33" t="s">
        <v>147</v>
      </c>
      <c r="K3" s="33">
        <v>6</v>
      </c>
      <c r="L3" s="33">
        <v>6</v>
      </c>
      <c r="M3" s="33">
        <v>6</v>
      </c>
      <c r="N3" s="33">
        <v>0</v>
      </c>
      <c r="O3" s="19">
        <v>2</v>
      </c>
      <c r="P3" s="33">
        <v>4</v>
      </c>
      <c r="Q3" s="32">
        <v>14.8</v>
      </c>
      <c r="R3" s="32">
        <v>26.3</v>
      </c>
      <c r="S3" s="32">
        <v>38.799999999999997</v>
      </c>
      <c r="T3" s="33">
        <v>0.45</v>
      </c>
      <c r="U3" s="33">
        <v>3</v>
      </c>
      <c r="V3" s="33">
        <v>5</v>
      </c>
      <c r="W3" s="33">
        <v>8</v>
      </c>
      <c r="X3" s="41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</row>
    <row r="4" spans="1:42" s="65" customFormat="1" x14ac:dyDescent="0.25">
      <c r="A4" s="56">
        <v>24.614427997222172</v>
      </c>
      <c r="B4" s="33">
        <v>26.386340000000001</v>
      </c>
      <c r="C4" s="28">
        <f t="shared" si="0"/>
        <v>-1.7719120027778281</v>
      </c>
      <c r="D4" s="28">
        <f t="shared" si="1"/>
        <v>3.139672145588134</v>
      </c>
      <c r="E4" s="56">
        <v>7.9813881191610845</v>
      </c>
      <c r="F4" s="33">
        <v>7.9561210000000004</v>
      </c>
      <c r="G4" s="28">
        <f t="shared" si="2"/>
        <v>2.526711916108404E-2</v>
      </c>
      <c r="H4" s="28">
        <f t="shared" si="3"/>
        <v>6.3842731070042026E-4</v>
      </c>
      <c r="I4" s="38"/>
      <c r="J4" s="33" t="s">
        <v>147</v>
      </c>
      <c r="K4" s="33">
        <v>6</v>
      </c>
      <c r="L4" s="33">
        <v>6</v>
      </c>
      <c r="M4" s="33">
        <v>6</v>
      </c>
      <c r="N4" s="33">
        <v>1</v>
      </c>
      <c r="O4" s="19">
        <v>2</v>
      </c>
      <c r="P4" s="33">
        <v>2</v>
      </c>
      <c r="Q4" s="32">
        <v>14.8</v>
      </c>
      <c r="R4" s="32">
        <v>26.3</v>
      </c>
      <c r="S4" s="32">
        <v>38.799999999999997</v>
      </c>
      <c r="T4" s="33">
        <v>0.45</v>
      </c>
      <c r="U4" s="33">
        <v>3</v>
      </c>
      <c r="V4" s="33">
        <v>5</v>
      </c>
      <c r="W4" s="33">
        <v>8</v>
      </c>
      <c r="X4" s="41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</row>
    <row r="5" spans="1:42" s="65" customFormat="1" x14ac:dyDescent="0.25">
      <c r="A5" s="56">
        <v>31.893550143601029</v>
      </c>
      <c r="B5" s="33">
        <v>26.386340000000001</v>
      </c>
      <c r="C5" s="28">
        <f t="shared" si="0"/>
        <v>5.5072101436010286</v>
      </c>
      <c r="D5" s="28">
        <f t="shared" si="1"/>
        <v>30.32936356578206</v>
      </c>
      <c r="E5" s="56">
        <v>7.9479635262375394</v>
      </c>
      <c r="F5" s="33">
        <v>7.9561210000000004</v>
      </c>
      <c r="G5" s="28">
        <f t="shared" si="2"/>
        <v>-8.1574737624610094E-3</v>
      </c>
      <c r="H5" s="28">
        <f t="shared" si="3"/>
        <v>6.6544378185239776E-5</v>
      </c>
      <c r="I5" s="38"/>
      <c r="J5" s="33" t="s">
        <v>147</v>
      </c>
      <c r="K5" s="33">
        <v>6</v>
      </c>
      <c r="L5" s="33">
        <v>6</v>
      </c>
      <c r="M5" s="33">
        <v>6</v>
      </c>
      <c r="N5" s="33">
        <v>1</v>
      </c>
      <c r="O5" s="19">
        <v>2</v>
      </c>
      <c r="P5" s="33">
        <v>3</v>
      </c>
      <c r="Q5" s="32">
        <v>14.8</v>
      </c>
      <c r="R5" s="32">
        <v>26.3</v>
      </c>
      <c r="S5" s="32">
        <v>38.799999999999997</v>
      </c>
      <c r="T5" s="33">
        <v>0.45</v>
      </c>
      <c r="U5" s="33">
        <v>3</v>
      </c>
      <c r="V5" s="33">
        <v>5</v>
      </c>
      <c r="W5" s="33">
        <v>8</v>
      </c>
      <c r="X5" s="41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</row>
    <row r="6" spans="1:42" s="65" customFormat="1" x14ac:dyDescent="0.25">
      <c r="A6" s="56">
        <v>23.774180619556667</v>
      </c>
      <c r="B6" s="33">
        <v>26.386340000000001</v>
      </c>
      <c r="C6" s="28">
        <f t="shared" si="0"/>
        <v>-2.6121593804433338</v>
      </c>
      <c r="D6" s="28">
        <f t="shared" si="1"/>
        <v>6.8233766288381021</v>
      </c>
      <c r="E6" s="56">
        <v>7.9926524171825006</v>
      </c>
      <c r="F6" s="33">
        <v>7.9561210000000004</v>
      </c>
      <c r="G6" s="28">
        <f t="shared" si="2"/>
        <v>3.6531417182500192E-2</v>
      </c>
      <c r="H6" s="28">
        <f t="shared" si="3"/>
        <v>1.3345444413618702E-3</v>
      </c>
      <c r="I6" s="38"/>
      <c r="J6" s="33" t="s">
        <v>147</v>
      </c>
      <c r="K6" s="33">
        <v>6</v>
      </c>
      <c r="L6" s="33">
        <v>6</v>
      </c>
      <c r="M6" s="33">
        <v>6</v>
      </c>
      <c r="N6" s="33">
        <v>2</v>
      </c>
      <c r="O6" s="19">
        <v>2</v>
      </c>
      <c r="P6" s="33">
        <v>2</v>
      </c>
      <c r="Q6" s="32">
        <v>14.8</v>
      </c>
      <c r="R6" s="32">
        <v>26.3</v>
      </c>
      <c r="S6" s="32">
        <v>38.799999999999997</v>
      </c>
      <c r="T6" s="33">
        <v>0.45</v>
      </c>
      <c r="U6" s="33">
        <v>3</v>
      </c>
      <c r="V6" s="33">
        <v>5</v>
      </c>
      <c r="W6" s="33">
        <v>8</v>
      </c>
      <c r="X6" s="41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</row>
    <row r="7" spans="1:42" s="65" customFormat="1" x14ac:dyDescent="0.25">
      <c r="A7" s="56">
        <v>20.668764607527972</v>
      </c>
      <c r="B7" s="33">
        <v>26.386340000000001</v>
      </c>
      <c r="C7" s="28">
        <f t="shared" si="0"/>
        <v>-5.7175753924720283</v>
      </c>
      <c r="D7" s="28">
        <f t="shared" si="1"/>
        <v>32.690668368601671</v>
      </c>
      <c r="E7" s="56">
        <v>7.9822880655107253</v>
      </c>
      <c r="F7" s="33">
        <v>7.9561210000000004</v>
      </c>
      <c r="G7" s="28">
        <f t="shared" si="2"/>
        <v>2.6167065510724896E-2</v>
      </c>
      <c r="H7" s="28">
        <f t="shared" si="3"/>
        <v>6.8471531744256835E-4</v>
      </c>
      <c r="I7" s="38"/>
      <c r="J7" s="33" t="s">
        <v>147</v>
      </c>
      <c r="K7" s="33">
        <v>6</v>
      </c>
      <c r="L7" s="33">
        <v>6</v>
      </c>
      <c r="M7" s="33">
        <v>6</v>
      </c>
      <c r="N7" s="33">
        <v>3</v>
      </c>
      <c r="O7" s="19">
        <v>2</v>
      </c>
      <c r="P7" s="33">
        <v>1</v>
      </c>
      <c r="Q7" s="32">
        <v>14.8</v>
      </c>
      <c r="R7" s="32">
        <v>26.3</v>
      </c>
      <c r="S7" s="32">
        <v>38.799999999999997</v>
      </c>
      <c r="T7" s="33">
        <v>0.45</v>
      </c>
      <c r="U7" s="33">
        <v>3</v>
      </c>
      <c r="V7" s="33">
        <v>5</v>
      </c>
      <c r="W7" s="33">
        <v>8</v>
      </c>
      <c r="X7" s="41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</row>
    <row r="8" spans="1:42" s="65" customFormat="1" x14ac:dyDescent="0.25">
      <c r="A8" s="56">
        <v>23.396589447199307</v>
      </c>
      <c r="B8" s="33">
        <v>26.386340000000001</v>
      </c>
      <c r="C8" s="28">
        <f t="shared" si="0"/>
        <v>-2.9897505528006931</v>
      </c>
      <c r="D8" s="28">
        <f t="shared" si="1"/>
        <v>8.9386083679720496</v>
      </c>
      <c r="E8" s="56">
        <v>7.9347556758400888</v>
      </c>
      <c r="F8" s="33">
        <v>7.9561210000000004</v>
      </c>
      <c r="G8" s="28">
        <f t="shared" si="2"/>
        <v>-2.1365324159911658E-2</v>
      </c>
      <c r="H8" s="28">
        <f t="shared" si="3"/>
        <v>4.5647707645810482E-4</v>
      </c>
      <c r="I8" s="38"/>
      <c r="J8" s="33" t="s">
        <v>147</v>
      </c>
      <c r="K8" s="33">
        <v>6</v>
      </c>
      <c r="L8" s="33">
        <v>6</v>
      </c>
      <c r="M8" s="33">
        <v>6</v>
      </c>
      <c r="N8" s="33">
        <v>4</v>
      </c>
      <c r="O8" s="19">
        <v>2</v>
      </c>
      <c r="P8" s="33">
        <v>0</v>
      </c>
      <c r="Q8" s="32">
        <v>14.8</v>
      </c>
      <c r="R8" s="32">
        <v>26.3</v>
      </c>
      <c r="S8" s="32">
        <v>38.799999999999997</v>
      </c>
      <c r="T8" s="33">
        <v>0.45</v>
      </c>
      <c r="U8" s="33">
        <v>3</v>
      </c>
      <c r="V8" s="33">
        <v>5</v>
      </c>
      <c r="W8" s="33">
        <v>8</v>
      </c>
      <c r="X8" s="41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</row>
    <row r="9" spans="1:42" s="65" customFormat="1" x14ac:dyDescent="0.25">
      <c r="A9" s="56">
        <v>20.818752635675946</v>
      </c>
      <c r="B9" s="33">
        <v>26.386340000000001</v>
      </c>
      <c r="C9" s="28">
        <f t="shared" si="0"/>
        <v>-5.567587364324055</v>
      </c>
      <c r="D9" s="28">
        <f t="shared" si="1"/>
        <v>30.998029059380876</v>
      </c>
      <c r="E9" s="56">
        <v>8.0529318206351643</v>
      </c>
      <c r="F9" s="33">
        <v>7.9561210000000004</v>
      </c>
      <c r="G9" s="28">
        <f t="shared" si="2"/>
        <v>9.6810820635163886E-2</v>
      </c>
      <c r="H9" s="28">
        <f t="shared" si="3"/>
        <v>9.3723349920538743E-3</v>
      </c>
      <c r="I9" s="38"/>
      <c r="J9" s="33" t="s">
        <v>147</v>
      </c>
      <c r="K9" s="33">
        <v>6</v>
      </c>
      <c r="L9" s="33">
        <v>6</v>
      </c>
      <c r="M9" s="33">
        <v>6</v>
      </c>
      <c r="N9" s="33">
        <v>5</v>
      </c>
      <c r="O9" s="19">
        <v>2</v>
      </c>
      <c r="P9" s="33">
        <v>2</v>
      </c>
      <c r="Q9" s="32">
        <v>14.8</v>
      </c>
      <c r="R9" s="32">
        <v>26.3</v>
      </c>
      <c r="S9" s="32">
        <v>38.799999999999997</v>
      </c>
      <c r="T9" s="33">
        <v>0.45</v>
      </c>
      <c r="U9" s="33">
        <v>3</v>
      </c>
      <c r="V9" s="33">
        <v>5</v>
      </c>
      <c r="W9" s="33">
        <v>8</v>
      </c>
      <c r="X9" s="41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</row>
    <row r="10" spans="1:42" s="65" customFormat="1" x14ac:dyDescent="0.25">
      <c r="A10" s="56">
        <v>32.434702792807954</v>
      </c>
      <c r="B10" s="33">
        <v>26.386340000000001</v>
      </c>
      <c r="C10" s="28">
        <f t="shared" si="0"/>
        <v>6.0483627928079535</v>
      </c>
      <c r="D10" s="28">
        <f t="shared" si="1"/>
        <v>36.582692473423627</v>
      </c>
      <c r="E10" s="56">
        <v>7.9809721743652187</v>
      </c>
      <c r="F10" s="33">
        <v>7.9561210000000004</v>
      </c>
      <c r="G10" s="28">
        <f t="shared" si="2"/>
        <v>2.485117436521822E-2</v>
      </c>
      <c r="H10" s="28">
        <f t="shared" si="3"/>
        <v>6.175808673304792E-4</v>
      </c>
      <c r="I10" s="38"/>
      <c r="J10" s="33" t="s">
        <v>147</v>
      </c>
      <c r="K10" s="33">
        <v>6</v>
      </c>
      <c r="L10" s="33">
        <v>6</v>
      </c>
      <c r="M10" s="33">
        <v>6</v>
      </c>
      <c r="N10" s="33">
        <v>6</v>
      </c>
      <c r="O10" s="19">
        <v>2</v>
      </c>
      <c r="P10" s="33">
        <v>4</v>
      </c>
      <c r="Q10" s="32">
        <v>14.8</v>
      </c>
      <c r="R10" s="32">
        <v>26.3</v>
      </c>
      <c r="S10" s="32">
        <v>38.799999999999997</v>
      </c>
      <c r="T10" s="33">
        <v>0.45</v>
      </c>
      <c r="U10" s="33">
        <v>3</v>
      </c>
      <c r="V10" s="33">
        <v>5</v>
      </c>
      <c r="W10" s="33">
        <v>8</v>
      </c>
      <c r="X10" s="41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</row>
    <row r="11" spans="1:42" x14ac:dyDescent="0.25">
      <c r="A11" s="56">
        <f>SUM(A1:A10)/10</f>
        <v>26.386343147076769</v>
      </c>
      <c r="E11" s="56">
        <f>SUM(E1:E10)/10</f>
        <v>7.9561213757607137</v>
      </c>
    </row>
    <row r="13" spans="1:42" x14ac:dyDescent="0.25">
      <c r="D13" s="21" t="s">
        <v>152</v>
      </c>
      <c r="H13" s="21" t="s">
        <v>151</v>
      </c>
    </row>
    <row r="14" spans="1:42" x14ac:dyDescent="0.25">
      <c r="B14" s="21" t="s">
        <v>159</v>
      </c>
      <c r="D14" s="28">
        <f>SUM(D1:D10)/10</f>
        <v>26.233459887989358</v>
      </c>
      <c r="H14" s="28">
        <f>SUM(H1:H10)/10</f>
        <v>3.0507974182147186E-3</v>
      </c>
    </row>
    <row r="16" spans="1:42" x14ac:dyDescent="0.25">
      <c r="C16" s="58"/>
      <c r="D16" s="58" t="s">
        <v>152</v>
      </c>
      <c r="E16" s="58"/>
      <c r="F16" s="58"/>
      <c r="G16" s="58"/>
      <c r="H16" s="58" t="s">
        <v>151</v>
      </c>
      <c r="I16" s="58"/>
    </row>
    <row r="17" spans="1:36" x14ac:dyDescent="0.25">
      <c r="A17" s="21"/>
      <c r="C17" s="58"/>
      <c r="D17" s="58">
        <v>25.103176000000001</v>
      </c>
      <c r="E17" s="58"/>
      <c r="F17" s="58"/>
      <c r="G17" s="58"/>
      <c r="H17" s="58">
        <v>2.3580599999999999E-3</v>
      </c>
      <c r="I17" s="58"/>
    </row>
    <row r="18" spans="1:36" x14ac:dyDescent="0.25">
      <c r="A18" s="21"/>
      <c r="C18" s="58"/>
      <c r="D18" s="58" t="s">
        <v>153</v>
      </c>
      <c r="E18" s="58"/>
      <c r="F18" s="58"/>
      <c r="G18" s="58"/>
      <c r="H18" s="58" t="s">
        <v>154</v>
      </c>
      <c r="I18" s="58"/>
    </row>
    <row r="19" spans="1:36" x14ac:dyDescent="0.25">
      <c r="A19" s="21"/>
      <c r="C19" s="58"/>
      <c r="D19" s="58">
        <f>-D17/53.22252</f>
        <v>-0.47166455102088362</v>
      </c>
      <c r="E19" s="58"/>
      <c r="F19" s="58"/>
      <c r="G19" s="58"/>
      <c r="H19" s="58">
        <f>H17/0.189455</f>
        <v>1.2446544034203371E-2</v>
      </c>
      <c r="I19" s="58"/>
    </row>
    <row r="20" spans="1:36" x14ac:dyDescent="0.25">
      <c r="B20" s="56"/>
      <c r="C20" s="56"/>
      <c r="D20" s="56"/>
      <c r="F20" s="56"/>
      <c r="G20" s="56"/>
      <c r="H20" s="56"/>
    </row>
    <row r="24" spans="1:36" s="65" customFormat="1" x14ac:dyDescent="0.25">
      <c r="A24" s="33">
        <v>35.44425440216645</v>
      </c>
      <c r="B24" s="65">
        <v>28.053470000000001</v>
      </c>
      <c r="C24" s="28">
        <f t="shared" ref="C24:C26" si="4">(A24-B24)</f>
        <v>7.3907844021664495</v>
      </c>
      <c r="D24" s="28">
        <f t="shared" ref="D24:D26" si="5">C24^2</f>
        <v>54.62369407930688</v>
      </c>
      <c r="E24" s="33">
        <v>7.879419595826672</v>
      </c>
      <c r="F24" s="65">
        <v>7.9103669999999999</v>
      </c>
      <c r="G24" s="28">
        <f t="shared" ref="G24:G26" si="6">(E24-F24)</f>
        <v>-3.0947404173327975E-2</v>
      </c>
      <c r="H24" s="28">
        <f t="shared" ref="H24:H26" si="7">G24^2</f>
        <v>9.5774182506731776E-4</v>
      </c>
      <c r="I24" s="38"/>
      <c r="J24" s="33" t="s">
        <v>147</v>
      </c>
      <c r="K24" s="33">
        <v>6</v>
      </c>
      <c r="L24" s="33">
        <v>6</v>
      </c>
      <c r="M24" s="33">
        <v>6</v>
      </c>
      <c r="N24" s="33">
        <v>0</v>
      </c>
      <c r="O24" s="19">
        <v>1</v>
      </c>
      <c r="P24" s="33">
        <v>3</v>
      </c>
      <c r="Q24" s="32">
        <v>14.8</v>
      </c>
      <c r="R24" s="32">
        <v>26.3</v>
      </c>
      <c r="S24" s="32">
        <v>38.799999999999997</v>
      </c>
      <c r="T24" s="33">
        <v>0.45</v>
      </c>
      <c r="U24" s="33">
        <v>3</v>
      </c>
      <c r="V24" s="33">
        <v>5</v>
      </c>
      <c r="W24" s="33">
        <v>8</v>
      </c>
      <c r="X24" s="41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</row>
    <row r="25" spans="1:36" s="65" customFormat="1" x14ac:dyDescent="0.25">
      <c r="A25" s="33">
        <v>23.083645561532133</v>
      </c>
      <c r="B25" s="65">
        <v>28.053470000000001</v>
      </c>
      <c r="C25" s="28">
        <f t="shared" si="4"/>
        <v>-4.9698244384678674</v>
      </c>
      <c r="D25" s="28">
        <f t="shared" si="5"/>
        <v>24.699154949192454</v>
      </c>
      <c r="E25" s="33">
        <v>7.883916398641837</v>
      </c>
      <c r="F25" s="65">
        <v>7.9103669999999999</v>
      </c>
      <c r="G25" s="28">
        <f t="shared" si="6"/>
        <v>-2.6450601358162906E-2</v>
      </c>
      <c r="H25" s="28">
        <f t="shared" si="7"/>
        <v>6.9963431220844939E-4</v>
      </c>
      <c r="I25" s="38"/>
      <c r="J25" s="33" t="s">
        <v>147</v>
      </c>
      <c r="K25" s="33">
        <v>6</v>
      </c>
      <c r="L25" s="33">
        <v>6</v>
      </c>
      <c r="M25" s="33">
        <v>6</v>
      </c>
      <c r="N25" s="33">
        <v>1</v>
      </c>
      <c r="O25" s="19">
        <v>1</v>
      </c>
      <c r="P25" s="33">
        <v>1</v>
      </c>
      <c r="Q25" s="32">
        <v>14.8</v>
      </c>
      <c r="R25" s="32">
        <v>26.3</v>
      </c>
      <c r="S25" s="32">
        <v>38.799999999999997</v>
      </c>
      <c r="T25" s="33">
        <v>0.45</v>
      </c>
      <c r="U25" s="33">
        <v>3</v>
      </c>
      <c r="V25" s="33">
        <v>5</v>
      </c>
      <c r="W25" s="33">
        <v>8</v>
      </c>
      <c r="X25" s="41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</row>
    <row r="26" spans="1:36" s="65" customFormat="1" x14ac:dyDescent="0.25">
      <c r="A26" s="33">
        <v>25.63251971752825</v>
      </c>
      <c r="B26" s="65">
        <v>28.053470000000001</v>
      </c>
      <c r="C26" s="28">
        <f t="shared" si="4"/>
        <v>-2.4209502824717504</v>
      </c>
      <c r="D26" s="28">
        <f t="shared" si="5"/>
        <v>5.8610002702000479</v>
      </c>
      <c r="E26" s="33">
        <v>7.9677662838391994</v>
      </c>
      <c r="F26" s="65">
        <v>7.9103669999999999</v>
      </c>
      <c r="G26" s="28">
        <f t="shared" si="6"/>
        <v>5.7399283839199455E-2</v>
      </c>
      <c r="H26" s="28">
        <f t="shared" si="7"/>
        <v>3.2946777852529839E-3</v>
      </c>
      <c r="I26" s="38"/>
      <c r="J26" s="33" t="s">
        <v>147</v>
      </c>
      <c r="K26" s="33">
        <v>6</v>
      </c>
      <c r="L26" s="33">
        <v>6</v>
      </c>
      <c r="M26" s="33">
        <v>6</v>
      </c>
      <c r="N26" s="33">
        <v>3</v>
      </c>
      <c r="O26" s="19">
        <v>1</v>
      </c>
      <c r="P26" s="33">
        <v>2</v>
      </c>
      <c r="Q26" s="32">
        <v>14.8</v>
      </c>
      <c r="R26" s="32">
        <v>26.3</v>
      </c>
      <c r="S26" s="32">
        <v>38.799999999999997</v>
      </c>
      <c r="T26" s="33">
        <v>0.45</v>
      </c>
      <c r="U26" s="33">
        <v>3</v>
      </c>
      <c r="V26" s="33">
        <v>5</v>
      </c>
      <c r="W26" s="33">
        <v>8</v>
      </c>
      <c r="X26" s="41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</row>
    <row r="27" spans="1:36" x14ac:dyDescent="0.25">
      <c r="A27" s="56">
        <f>SUM(A24:A26)/3</f>
        <v>28.053473227075614</v>
      </c>
      <c r="E27" s="56">
        <f>SUM(E24:E26)/3</f>
        <v>7.91036742610257</v>
      </c>
    </row>
    <row r="29" spans="1:36" x14ac:dyDescent="0.25">
      <c r="D29" s="21" t="s">
        <v>152</v>
      </c>
      <c r="H29" s="21" t="s">
        <v>151</v>
      </c>
    </row>
    <row r="30" spans="1:36" x14ac:dyDescent="0.25">
      <c r="D30" s="56">
        <f>SUM(D24:D26)/3</f>
        <v>28.394616432899795</v>
      </c>
      <c r="H30" s="56">
        <f>SUM(H24:H26)/3</f>
        <v>1.6506846408429171E-3</v>
      </c>
    </row>
    <row r="42" spans="1:36" s="65" customFormat="1" x14ac:dyDescent="0.25">
      <c r="A42" s="33">
        <v>30.127483815325629</v>
      </c>
      <c r="B42" s="65">
        <v>25.249559999999999</v>
      </c>
      <c r="C42" s="28">
        <f t="shared" ref="C42:C45" si="8">(A42-B42)</f>
        <v>4.8779238153256301</v>
      </c>
      <c r="D42" s="28">
        <f t="shared" ref="D42:D45" si="9">C42^2</f>
        <v>23.794140748120952</v>
      </c>
      <c r="E42" s="33">
        <v>8.0000356828539534</v>
      </c>
      <c r="F42" s="65">
        <v>8.0213110000000007</v>
      </c>
      <c r="G42" s="28">
        <f t="shared" ref="G42:G45" si="10">(E42-F42)</f>
        <v>-2.1275317146047357E-2</v>
      </c>
      <c r="H42" s="28">
        <f t="shared" ref="H42:H45" si="11">G42^2</f>
        <v>4.5263911966489666E-4</v>
      </c>
      <c r="I42" s="38"/>
      <c r="J42" s="33" t="s">
        <v>147</v>
      </c>
      <c r="K42" s="33">
        <v>6</v>
      </c>
      <c r="L42" s="33">
        <v>6</v>
      </c>
      <c r="M42" s="33">
        <v>6</v>
      </c>
      <c r="N42" s="33">
        <v>2</v>
      </c>
      <c r="O42" s="19">
        <v>3</v>
      </c>
      <c r="P42" s="33">
        <v>4</v>
      </c>
      <c r="Q42" s="32">
        <v>14.8</v>
      </c>
      <c r="R42" s="32">
        <v>26.3</v>
      </c>
      <c r="S42" s="32">
        <v>38.799999999999997</v>
      </c>
      <c r="T42" s="33">
        <v>0.45</v>
      </c>
      <c r="U42" s="33">
        <v>3</v>
      </c>
      <c r="V42" s="33">
        <v>5</v>
      </c>
      <c r="W42" s="33">
        <v>8</v>
      </c>
      <c r="X42" s="41"/>
      <c r="Y42" s="56"/>
      <c r="Z42" s="56"/>
      <c r="AB42" s="56"/>
      <c r="AC42" s="56"/>
      <c r="AD42" s="56"/>
      <c r="AE42" s="56"/>
      <c r="AF42" s="56"/>
      <c r="AG42" s="56"/>
      <c r="AH42" s="56"/>
      <c r="AI42" s="56"/>
      <c r="AJ42" s="56"/>
    </row>
    <row r="43" spans="1:36" s="65" customFormat="1" x14ac:dyDescent="0.25">
      <c r="A43" s="33">
        <v>26.396535462625874</v>
      </c>
      <c r="B43" s="65">
        <v>25.249559999999999</v>
      </c>
      <c r="C43" s="28">
        <f t="shared" si="8"/>
        <v>1.1469754626258748</v>
      </c>
      <c r="D43" s="28">
        <f t="shared" si="9"/>
        <v>1.3155527118658394</v>
      </c>
      <c r="E43" s="33">
        <v>7.9981632932457476</v>
      </c>
      <c r="F43" s="65">
        <v>8.0213110000000007</v>
      </c>
      <c r="G43" s="28">
        <f t="shared" si="10"/>
        <v>-2.314770675425315E-2</v>
      </c>
      <c r="H43" s="28">
        <f t="shared" si="11"/>
        <v>5.3581632798089694E-4</v>
      </c>
      <c r="I43" s="38"/>
      <c r="J43" s="33" t="s">
        <v>147</v>
      </c>
      <c r="K43" s="33">
        <v>6</v>
      </c>
      <c r="L43" s="33">
        <v>6</v>
      </c>
      <c r="M43" s="33">
        <v>6</v>
      </c>
      <c r="N43" s="33">
        <v>3</v>
      </c>
      <c r="O43" s="19">
        <v>3</v>
      </c>
      <c r="P43" s="33">
        <v>3</v>
      </c>
      <c r="Q43" s="32">
        <v>14.8</v>
      </c>
      <c r="R43" s="32">
        <v>26.3</v>
      </c>
      <c r="S43" s="32">
        <v>38.799999999999997</v>
      </c>
      <c r="T43" s="33">
        <v>0.45</v>
      </c>
      <c r="U43" s="33">
        <v>3</v>
      </c>
      <c r="V43" s="33">
        <v>5</v>
      </c>
      <c r="W43" s="33">
        <v>8</v>
      </c>
      <c r="X43" s="41"/>
      <c r="Y43" s="56"/>
      <c r="Z43" s="56"/>
      <c r="AB43" s="56"/>
      <c r="AC43" s="56"/>
      <c r="AD43" s="56"/>
      <c r="AE43" s="56"/>
      <c r="AF43" s="56"/>
      <c r="AG43" s="56"/>
      <c r="AH43" s="56"/>
      <c r="AI43" s="56"/>
      <c r="AJ43" s="56"/>
    </row>
    <row r="44" spans="1:36" s="65" customFormat="1" x14ac:dyDescent="0.25">
      <c r="A44" s="33">
        <v>20.589719571382105</v>
      </c>
      <c r="B44" s="65">
        <v>25.249559999999999</v>
      </c>
      <c r="C44" s="28">
        <f t="shared" si="8"/>
        <v>-4.659840428617894</v>
      </c>
      <c r="D44" s="28">
        <f t="shared" si="9"/>
        <v>21.7141128201818</v>
      </c>
      <c r="E44" s="33">
        <v>8.0399272527787939</v>
      </c>
      <c r="F44" s="65">
        <v>8.0213110000000007</v>
      </c>
      <c r="G44" s="28">
        <f t="shared" si="10"/>
        <v>1.8616252778793196E-2</v>
      </c>
      <c r="H44" s="28">
        <f t="shared" si="11"/>
        <v>3.4656486752392542E-4</v>
      </c>
      <c r="I44" s="38"/>
      <c r="J44" s="33" t="s">
        <v>147</v>
      </c>
      <c r="K44" s="33">
        <v>6</v>
      </c>
      <c r="L44" s="33">
        <v>6</v>
      </c>
      <c r="M44" s="33">
        <v>6</v>
      </c>
      <c r="N44" s="33">
        <v>5</v>
      </c>
      <c r="O44" s="19">
        <v>3</v>
      </c>
      <c r="P44" s="33">
        <v>1</v>
      </c>
      <c r="Q44" s="32">
        <v>14.8</v>
      </c>
      <c r="R44" s="32">
        <v>26.3</v>
      </c>
      <c r="S44" s="32">
        <v>38.799999999999997</v>
      </c>
      <c r="T44" s="33">
        <v>0.45</v>
      </c>
      <c r="U44" s="33">
        <v>3</v>
      </c>
      <c r="V44" s="33">
        <v>5</v>
      </c>
      <c r="W44" s="33">
        <v>8</v>
      </c>
      <c r="X44" s="41"/>
      <c r="Y44" s="56"/>
      <c r="Z44" s="56"/>
      <c r="AB44" s="56"/>
      <c r="AC44" s="56"/>
      <c r="AD44" s="56"/>
      <c r="AE44" s="56"/>
      <c r="AF44" s="56"/>
      <c r="AG44" s="56"/>
      <c r="AH44" s="56"/>
      <c r="AI44" s="56"/>
      <c r="AJ44" s="56"/>
    </row>
    <row r="45" spans="1:36" s="65" customFormat="1" x14ac:dyDescent="0.25">
      <c r="A45" s="33">
        <v>23.884482100769048</v>
      </c>
      <c r="B45" s="65">
        <v>25.249559999999999</v>
      </c>
      <c r="C45" s="28">
        <f t="shared" si="8"/>
        <v>-1.3650778992309505</v>
      </c>
      <c r="D45" s="28">
        <f t="shared" si="9"/>
        <v>1.863437670968785</v>
      </c>
      <c r="E45" s="33">
        <v>8.0471185908080614</v>
      </c>
      <c r="F45" s="65">
        <v>8.0213110000000007</v>
      </c>
      <c r="G45" s="28">
        <f t="shared" si="10"/>
        <v>2.580759080806061E-2</v>
      </c>
      <c r="H45" s="28">
        <f t="shared" si="11"/>
        <v>6.6603174331629445E-4</v>
      </c>
      <c r="I45" s="38"/>
      <c r="J45" s="33" t="s">
        <v>147</v>
      </c>
      <c r="K45" s="33">
        <v>6</v>
      </c>
      <c r="L45" s="33">
        <v>6</v>
      </c>
      <c r="M45" s="33">
        <v>6</v>
      </c>
      <c r="N45" s="33">
        <v>6</v>
      </c>
      <c r="O45" s="19">
        <v>3</v>
      </c>
      <c r="P45" s="33">
        <v>3</v>
      </c>
      <c r="Q45" s="32">
        <v>14.8</v>
      </c>
      <c r="R45" s="32">
        <v>26.3</v>
      </c>
      <c r="S45" s="32">
        <v>38.799999999999997</v>
      </c>
      <c r="T45" s="33">
        <v>0.45</v>
      </c>
      <c r="U45" s="33">
        <v>3</v>
      </c>
      <c r="V45" s="33">
        <v>5</v>
      </c>
      <c r="W45" s="33">
        <v>8</v>
      </c>
      <c r="X45" s="41"/>
      <c r="Y45" s="56"/>
      <c r="Z45" s="56"/>
      <c r="AB45" s="56"/>
      <c r="AC45" s="56"/>
      <c r="AD45" s="56"/>
      <c r="AE45" s="56"/>
      <c r="AF45" s="56"/>
      <c r="AG45" s="56"/>
      <c r="AH45" s="56"/>
      <c r="AI45" s="56"/>
      <c r="AJ45" s="56"/>
    </row>
    <row r="46" spans="1:36" x14ac:dyDescent="0.25">
      <c r="A46" s="56">
        <f>SUM(A42:A45)/4</f>
        <v>25.249555237525662</v>
      </c>
      <c r="E46" s="56">
        <f>SUM(E42:E45)/4</f>
        <v>8.0213112049216395</v>
      </c>
    </row>
    <row r="48" spans="1:36" x14ac:dyDescent="0.25">
      <c r="D48" s="21" t="s">
        <v>152</v>
      </c>
      <c r="H48" s="21" t="s">
        <v>151</v>
      </c>
    </row>
    <row r="49" spans="1:36" x14ac:dyDescent="0.25">
      <c r="D49" s="28">
        <f>SUM(D42:D45)/4</f>
        <v>12.171810987784346</v>
      </c>
      <c r="H49" s="28">
        <f>SUM(H42:H45)/4</f>
        <v>5.0026301462150337E-4</v>
      </c>
    </row>
    <row r="57" spans="1:36" s="65" customFormat="1" x14ac:dyDescent="0.25">
      <c r="A57" s="33">
        <v>31.391478778635808</v>
      </c>
      <c r="B57" s="65">
        <v>25.572279999999999</v>
      </c>
      <c r="C57" s="28">
        <f t="shared" ref="C57:C63" si="12">(A57-B57)</f>
        <v>5.8191987786358084</v>
      </c>
      <c r="D57" s="28">
        <f t="shared" ref="D57:D63" si="13">C57^2</f>
        <v>33.863074425276487</v>
      </c>
      <c r="E57" s="33">
        <v>7.8911380479518156</v>
      </c>
      <c r="F57" s="65">
        <v>7.9960709999999997</v>
      </c>
      <c r="G57" s="28">
        <f t="shared" ref="G57:G63" si="14">(E57-F57)</f>
        <v>-0.10493295204818409</v>
      </c>
      <c r="H57" s="28">
        <f t="shared" ref="H57:H63" si="15">G57^2</f>
        <v>1.1010924425546503E-2</v>
      </c>
      <c r="I57" s="38"/>
      <c r="J57" s="33" t="s">
        <v>147</v>
      </c>
      <c r="K57" s="33">
        <v>6</v>
      </c>
      <c r="L57" s="33">
        <v>6</v>
      </c>
      <c r="M57" s="33">
        <v>6</v>
      </c>
      <c r="N57" s="33">
        <v>0</v>
      </c>
      <c r="O57" s="19">
        <v>4</v>
      </c>
      <c r="P57" s="33">
        <v>0</v>
      </c>
      <c r="Q57" s="32">
        <v>14.8</v>
      </c>
      <c r="R57" s="32">
        <v>26.3</v>
      </c>
      <c r="S57" s="32">
        <v>38.799999999999997</v>
      </c>
      <c r="T57" s="33">
        <v>0.45</v>
      </c>
      <c r="U57" s="33">
        <v>3</v>
      </c>
      <c r="V57" s="33">
        <v>5</v>
      </c>
      <c r="W57" s="33">
        <v>8</v>
      </c>
      <c r="X57" s="41"/>
      <c r="Y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</row>
    <row r="58" spans="1:36" s="65" customFormat="1" x14ac:dyDescent="0.25">
      <c r="A58" s="33">
        <v>30.625145232537797</v>
      </c>
      <c r="B58" s="65">
        <v>25.572279999999999</v>
      </c>
      <c r="C58" s="28">
        <f t="shared" si="12"/>
        <v>5.0528652325377976</v>
      </c>
      <c r="D58" s="28">
        <f t="shared" si="13"/>
        <v>25.531447058189251</v>
      </c>
      <c r="E58" s="33">
        <v>7.9507161143114935</v>
      </c>
      <c r="F58" s="65">
        <v>7.9960709999999997</v>
      </c>
      <c r="G58" s="28">
        <f t="shared" si="14"/>
        <v>-4.5354885688506208E-2</v>
      </c>
      <c r="H58" s="28">
        <f t="shared" si="15"/>
        <v>2.0570656558174653E-3</v>
      </c>
      <c r="I58" s="38"/>
      <c r="J58" s="33" t="s">
        <v>147</v>
      </c>
      <c r="K58" s="33">
        <v>6</v>
      </c>
      <c r="L58" s="33">
        <v>6</v>
      </c>
      <c r="M58" s="33">
        <v>6</v>
      </c>
      <c r="N58" s="33">
        <v>0</v>
      </c>
      <c r="O58" s="19">
        <v>4</v>
      </c>
      <c r="P58" s="33">
        <v>4</v>
      </c>
      <c r="Q58" s="32">
        <v>14.8</v>
      </c>
      <c r="R58" s="32">
        <v>26.3</v>
      </c>
      <c r="S58" s="32">
        <v>38.799999999999997</v>
      </c>
      <c r="T58" s="33">
        <v>0.45</v>
      </c>
      <c r="U58" s="33">
        <v>3</v>
      </c>
      <c r="V58" s="33">
        <v>5</v>
      </c>
      <c r="W58" s="33">
        <v>8</v>
      </c>
      <c r="X58" s="41"/>
      <c r="Y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</row>
    <row r="59" spans="1:36" s="65" customFormat="1" x14ac:dyDescent="0.25">
      <c r="A59" s="33">
        <v>19.201127763760965</v>
      </c>
      <c r="B59" s="65">
        <v>25.572279999999999</v>
      </c>
      <c r="C59" s="28">
        <f t="shared" si="12"/>
        <v>-6.371152236239034</v>
      </c>
      <c r="D59" s="28">
        <f t="shared" si="13"/>
        <v>40.591580817333643</v>
      </c>
      <c r="E59" s="33">
        <v>8.0302111129753602</v>
      </c>
      <c r="F59" s="65">
        <v>7.9960709999999997</v>
      </c>
      <c r="G59" s="28">
        <f t="shared" si="14"/>
        <v>3.4140112975360459E-2</v>
      </c>
      <c r="H59" s="28">
        <f t="shared" si="15"/>
        <v>1.1655473139703756E-3</v>
      </c>
      <c r="I59" s="38"/>
      <c r="J59" s="33" t="s">
        <v>147</v>
      </c>
      <c r="K59" s="33">
        <v>6</v>
      </c>
      <c r="L59" s="33">
        <v>6</v>
      </c>
      <c r="M59" s="33">
        <v>6</v>
      </c>
      <c r="N59" s="33">
        <v>1</v>
      </c>
      <c r="O59" s="19">
        <v>4</v>
      </c>
      <c r="P59" s="33">
        <v>2</v>
      </c>
      <c r="Q59" s="32">
        <v>14.8</v>
      </c>
      <c r="R59" s="32">
        <v>26.3</v>
      </c>
      <c r="S59" s="32">
        <v>38.799999999999997</v>
      </c>
      <c r="T59" s="33">
        <v>0.45</v>
      </c>
      <c r="U59" s="33">
        <v>3</v>
      </c>
      <c r="V59" s="33">
        <v>5</v>
      </c>
      <c r="W59" s="33">
        <v>8</v>
      </c>
      <c r="X59" s="41"/>
      <c r="Y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</row>
    <row r="60" spans="1:36" s="65" customFormat="1" x14ac:dyDescent="0.25">
      <c r="A60" s="33">
        <v>18.720820606837915</v>
      </c>
      <c r="B60" s="65">
        <v>25.572279999999999</v>
      </c>
      <c r="C60" s="28">
        <f t="shared" si="12"/>
        <v>-6.8514593931620844</v>
      </c>
      <c r="D60" s="28">
        <f t="shared" si="13"/>
        <v>46.942495816148956</v>
      </c>
      <c r="E60" s="33">
        <v>8.0395984791602029</v>
      </c>
      <c r="F60" s="65">
        <v>7.9960709999999997</v>
      </c>
      <c r="G60" s="28">
        <f t="shared" si="14"/>
        <v>4.3527479160203164E-2</v>
      </c>
      <c r="H60" s="28">
        <f t="shared" si="15"/>
        <v>1.8946414420419207E-3</v>
      </c>
      <c r="I60" s="38"/>
      <c r="J60" s="33" t="s">
        <v>147</v>
      </c>
      <c r="K60" s="33">
        <v>6</v>
      </c>
      <c r="L60" s="33">
        <v>6</v>
      </c>
      <c r="M60" s="33">
        <v>6</v>
      </c>
      <c r="N60" s="33">
        <v>2</v>
      </c>
      <c r="O60" s="19">
        <v>4</v>
      </c>
      <c r="P60" s="33">
        <v>2</v>
      </c>
      <c r="Q60" s="32">
        <v>14.8</v>
      </c>
      <c r="R60" s="32">
        <v>26.3</v>
      </c>
      <c r="S60" s="32">
        <v>38.799999999999997</v>
      </c>
      <c r="T60" s="33">
        <v>0.45</v>
      </c>
      <c r="U60" s="33">
        <v>3</v>
      </c>
      <c r="V60" s="33">
        <v>5</v>
      </c>
      <c r="W60" s="33">
        <v>8</v>
      </c>
      <c r="X60" s="41"/>
      <c r="Y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</row>
    <row r="61" spans="1:36" s="65" customFormat="1" x14ac:dyDescent="0.25">
      <c r="A61" s="33">
        <v>30.162910060702323</v>
      </c>
      <c r="B61" s="65">
        <v>25.572279999999999</v>
      </c>
      <c r="C61" s="28">
        <f t="shared" si="12"/>
        <v>4.590630060702324</v>
      </c>
      <c r="D61" s="28">
        <f t="shared" si="13"/>
        <v>21.073884354223825</v>
      </c>
      <c r="E61" s="33">
        <v>7.9517611210697412</v>
      </c>
      <c r="F61" s="65">
        <v>7.9960709999999997</v>
      </c>
      <c r="G61" s="28">
        <f t="shared" si="14"/>
        <v>-4.4309878930258506E-2</v>
      </c>
      <c r="H61" s="28">
        <f t="shared" si="15"/>
        <v>1.9633653708141666E-3</v>
      </c>
      <c r="I61" s="38"/>
      <c r="J61" s="33" t="s">
        <v>147</v>
      </c>
      <c r="K61" s="33">
        <v>6</v>
      </c>
      <c r="L61" s="33">
        <v>6</v>
      </c>
      <c r="M61" s="33">
        <v>6</v>
      </c>
      <c r="N61" s="33">
        <v>3</v>
      </c>
      <c r="O61" s="19">
        <v>4</v>
      </c>
      <c r="P61" s="33">
        <v>0</v>
      </c>
      <c r="Q61" s="32">
        <v>14.8</v>
      </c>
      <c r="R61" s="32">
        <v>26.3</v>
      </c>
      <c r="S61" s="32">
        <v>38.799999999999997</v>
      </c>
      <c r="T61" s="33">
        <v>0.45</v>
      </c>
      <c r="U61" s="33">
        <v>3</v>
      </c>
      <c r="V61" s="33">
        <v>5</v>
      </c>
      <c r="W61" s="33">
        <v>8</v>
      </c>
      <c r="X61" s="41"/>
      <c r="Y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</row>
    <row r="62" spans="1:36" s="65" customFormat="1" x14ac:dyDescent="0.25">
      <c r="A62" s="33">
        <v>30.143388836639641</v>
      </c>
      <c r="B62" s="65">
        <v>25.572279999999999</v>
      </c>
      <c r="C62" s="28">
        <f t="shared" si="12"/>
        <v>4.5711088366396417</v>
      </c>
      <c r="D62" s="28">
        <f t="shared" si="13"/>
        <v>20.895035996405017</v>
      </c>
      <c r="E62" s="33">
        <v>8.0061362627594157</v>
      </c>
      <c r="F62" s="65">
        <v>7.9960709999999997</v>
      </c>
      <c r="G62" s="28">
        <f t="shared" si="14"/>
        <v>1.0065262759415994E-2</v>
      </c>
      <c r="H62" s="28">
        <f t="shared" si="15"/>
        <v>1.0130951441608647E-4</v>
      </c>
      <c r="I62" s="38"/>
      <c r="J62" s="33" t="s">
        <v>147</v>
      </c>
      <c r="K62" s="33">
        <v>6</v>
      </c>
      <c r="L62" s="33">
        <v>6</v>
      </c>
      <c r="M62" s="33">
        <v>6</v>
      </c>
      <c r="N62" s="33">
        <v>4</v>
      </c>
      <c r="O62" s="19">
        <v>4</v>
      </c>
      <c r="P62" s="33">
        <v>4</v>
      </c>
      <c r="Q62" s="32">
        <v>14.8</v>
      </c>
      <c r="R62" s="32">
        <v>26.3</v>
      </c>
      <c r="S62" s="32">
        <v>38.799999999999997</v>
      </c>
      <c r="T62" s="33">
        <v>0.45</v>
      </c>
      <c r="U62" s="33">
        <v>3</v>
      </c>
      <c r="V62" s="33">
        <v>5</v>
      </c>
      <c r="W62" s="33">
        <v>8</v>
      </c>
      <c r="X62" s="41"/>
      <c r="Y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</row>
    <row r="63" spans="1:36" s="65" customFormat="1" x14ac:dyDescent="0.25">
      <c r="A63" s="33">
        <v>18.761097124739003</v>
      </c>
      <c r="B63" s="65">
        <v>25.572279999999999</v>
      </c>
      <c r="C63" s="28">
        <f t="shared" si="12"/>
        <v>-6.8111828752609966</v>
      </c>
      <c r="D63" s="28">
        <f t="shared" si="13"/>
        <v>46.392212160248654</v>
      </c>
      <c r="E63" s="33">
        <v>8.102938289222827</v>
      </c>
      <c r="F63" s="65">
        <v>7.9960709999999997</v>
      </c>
      <c r="G63" s="28">
        <f t="shared" si="14"/>
        <v>0.10686728922282729</v>
      </c>
      <c r="H63" s="28">
        <f t="shared" si="15"/>
        <v>1.1420617505835418E-2</v>
      </c>
      <c r="I63" s="38"/>
      <c r="J63" s="33" t="s">
        <v>147</v>
      </c>
      <c r="K63" s="33">
        <v>6</v>
      </c>
      <c r="L63" s="33">
        <v>6</v>
      </c>
      <c r="M63" s="33">
        <v>6</v>
      </c>
      <c r="N63" s="33">
        <v>6</v>
      </c>
      <c r="O63" s="19">
        <v>4</v>
      </c>
      <c r="P63" s="33">
        <v>2</v>
      </c>
      <c r="Q63" s="32">
        <v>14.8</v>
      </c>
      <c r="R63" s="32">
        <v>26.3</v>
      </c>
      <c r="S63" s="32">
        <v>38.799999999999997</v>
      </c>
      <c r="T63" s="33">
        <v>0.45</v>
      </c>
      <c r="U63" s="33">
        <v>3</v>
      </c>
      <c r="V63" s="33">
        <v>5</v>
      </c>
      <c r="W63" s="33">
        <v>8</v>
      </c>
      <c r="X63" s="41"/>
      <c r="Y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</row>
    <row r="64" spans="1:36" x14ac:dyDescent="0.25">
      <c r="A64" s="56">
        <f>SUM(A57:A63)/7</f>
        <v>25.572281200550492</v>
      </c>
      <c r="E64" s="56">
        <f>SUM(E57:E63)/7</f>
        <v>7.9960713467786944</v>
      </c>
    </row>
    <row r="66" spans="4:8" x14ac:dyDescent="0.25">
      <c r="D66" s="21" t="s">
        <v>152</v>
      </c>
      <c r="H66" s="21" t="s">
        <v>151</v>
      </c>
    </row>
    <row r="67" spans="4:8" x14ac:dyDescent="0.25">
      <c r="D67" s="28">
        <f>SUM(D57:D63)/7</f>
        <v>33.612818661117977</v>
      </c>
      <c r="H67" s="28">
        <f>SUM(H57:H63)/7</f>
        <v>4.2304958897774192E-3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Base</vt:lpstr>
      <vt:lpstr>mod base</vt:lpstr>
      <vt:lpstr>Denom</vt:lpstr>
      <vt:lpstr>ag base</vt:lpstr>
      <vt:lpstr>H1</vt:lpstr>
      <vt:lpstr>H2</vt:lpstr>
      <vt:lpstr>H3</vt:lpstr>
      <vt:lpstr>th1</vt:lpstr>
      <vt:lpstr>th2</vt:lpstr>
      <vt:lpstr>th3</vt:lpstr>
      <vt:lpstr>dl1</vt:lpstr>
      <vt:lpstr>dl2</vt:lpstr>
      <vt:lpstr>dl3</vt:lpstr>
      <vt:lpstr>AG</vt:lpstr>
      <vt:lpstr>l1</vt:lpstr>
      <vt:lpstr>l2</vt:lpstr>
      <vt:lpstr>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Sivaramakrishnan</cp:lastModifiedBy>
  <dcterms:created xsi:type="dcterms:W3CDTF">2016-01-20T17:42:22Z</dcterms:created>
  <dcterms:modified xsi:type="dcterms:W3CDTF">2017-05-31T08:54:35Z</dcterms:modified>
</cp:coreProperties>
</file>