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3"/>
  </bookViews>
  <sheets>
    <sheet name="apriori_rules" sheetId="1" r:id="rId1"/>
    <sheet name="Strategy_1" sheetId="2" r:id="rId2"/>
    <sheet name="Strategy_2" sheetId="5" r:id="rId3"/>
    <sheet name="item_details" sheetId="6" r:id="rId4"/>
  </sheets>
  <definedNames>
    <definedName name="_xlnm._FilterDatabase" localSheetId="0" hidden="1">apriori_rules!$A$1:$D$63</definedName>
  </definedNames>
  <calcPr calcId="144525"/>
  <fileRecoveryPr repairLoad="1"/>
</workbook>
</file>

<file path=xl/calcChain.xml><?xml version="1.0" encoding="utf-8"?>
<calcChain xmlns="http://schemas.openxmlformats.org/spreadsheetml/2006/main">
  <c r="G22" i="5" l="1"/>
  <c r="I20" i="5"/>
  <c r="G20" i="5"/>
  <c r="O16" i="5"/>
  <c r="N16" i="5"/>
  <c r="H16" i="5"/>
  <c r="O15" i="5"/>
  <c r="N15" i="5"/>
  <c r="H15" i="5"/>
  <c r="O14" i="5"/>
  <c r="H14" i="5"/>
  <c r="O13" i="5"/>
  <c r="L13" i="5"/>
  <c r="H13" i="5"/>
  <c r="O12" i="5"/>
  <c r="H12" i="5"/>
  <c r="O11" i="5"/>
  <c r="H11" i="5"/>
  <c r="O6" i="5"/>
  <c r="O10" i="5"/>
  <c r="H10" i="5"/>
  <c r="O9" i="5" l="1"/>
  <c r="H9" i="5"/>
  <c r="O8" i="5"/>
  <c r="N8" i="5"/>
  <c r="H8" i="5"/>
  <c r="O7" i="5"/>
  <c r="N7" i="5"/>
  <c r="L7" i="5"/>
  <c r="H7" i="5"/>
  <c r="N6" i="5"/>
  <c r="L6" i="5"/>
  <c r="H6" i="5"/>
  <c r="O5" i="5"/>
  <c r="N5" i="5"/>
  <c r="L3" i="5"/>
  <c r="L4" i="5"/>
  <c r="L5" i="5"/>
  <c r="L2" i="5"/>
  <c r="H5" i="5"/>
  <c r="G5" i="5"/>
  <c r="O3" i="5"/>
  <c r="O4" i="5"/>
  <c r="G3" i="5"/>
  <c r="H3" i="5" s="1"/>
  <c r="G4" i="5"/>
  <c r="G2" i="5"/>
  <c r="H2" i="5" s="1"/>
  <c r="O2" i="5" s="1"/>
  <c r="H4" i="5"/>
  <c r="N3" i="5"/>
  <c r="N2" i="5"/>
  <c r="F16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H16" i="2" l="1"/>
  <c r="I16" i="2" s="1"/>
  <c r="H15" i="2"/>
  <c r="I15" i="2" s="1"/>
  <c r="H14" i="2" l="1"/>
  <c r="I14" i="2" s="1"/>
  <c r="H13" i="2"/>
  <c r="I13" i="2" s="1"/>
  <c r="H12" i="2"/>
  <c r="I12" i="2" s="1"/>
  <c r="H11" i="2"/>
  <c r="I11" i="2" s="1"/>
  <c r="I10" i="2"/>
  <c r="H9" i="2"/>
  <c r="I9" i="2" s="1"/>
  <c r="H8" i="2" l="1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F20" i="2" s="1"/>
  <c r="I2" i="2" l="1"/>
  <c r="H20" i="2" s="1"/>
  <c r="F22" i="2" s="1"/>
</calcChain>
</file>

<file path=xl/sharedStrings.xml><?xml version="1.0" encoding="utf-8"?>
<sst xmlns="http://schemas.openxmlformats.org/spreadsheetml/2006/main" count="836" uniqueCount="171">
  <si>
    <t>Antecedent</t>
  </si>
  <si>
    <t>Consequent</t>
  </si>
  <si>
    <t>Confidence</t>
  </si>
  <si>
    <t>S. No.</t>
  </si>
  <si>
    <t>Actual Revenue</t>
  </si>
  <si>
    <t>Expected Revenue</t>
  </si>
  <si>
    <t>Sr. No.</t>
  </si>
  <si>
    <t>Recommended Item</t>
  </si>
  <si>
    <t>Association Rule</t>
  </si>
  <si>
    <t>Confindece score</t>
  </si>
  <si>
    <t>Transaction</t>
  </si>
  <si>
    <t>['burgers', 'avocado']</t>
  </si>
  <si>
    <t>['low fat yogurt', 'salmon']</t>
  </si>
  <si>
    <t>['low fat yogurt']</t>
  </si>
  <si>
    <t>['olive oil']</t>
  </si>
  <si>
    <t>['turkey', 'salmon']</t>
  </si>
  <si>
    <t>['low fat yogurt', 'milk']</t>
  </si>
  <si>
    <t>['green tea']</t>
  </si>
  <si>
    <t>['shrimp', 'salmon']</t>
  </si>
  <si>
    <t>['french fries', 'cooking oil']</t>
  </si>
  <si>
    <t>['avocado']</t>
  </si>
  <si>
    <t>['red wine', 'chocolate']</t>
  </si>
  <si>
    <t>['champagne', 'milk']</t>
  </si>
  <si>
    <t>['frozen smoothie', 'fresh bread']</t>
  </si>
  <si>
    <t>['herb &amp; pepper', 'green tea']</t>
  </si>
  <si>
    <t>['mineral water', 'burgers', 'chocolate']</t>
  </si>
  <si>
    <t>Expected increase % (sales)</t>
  </si>
  <si>
    <t>['pancakes']</t>
  </si>
  <si>
    <t>['shrimp']</t>
  </si>
  <si>
    <t>['burgers']</t>
  </si>
  <si>
    <t>['spaghetti']</t>
  </si>
  <si>
    <t>['frozen vegetables']</t>
  </si>
  <si>
    <t>['chocolate']</t>
  </si>
  <si>
    <t>['milk']</t>
  </si>
  <si>
    <t>['eggs']</t>
  </si>
  <si>
    <t>['mineral water']</t>
  </si>
  <si>
    <t>['french fries']</t>
  </si>
  <si>
    <t>['ground beef']</t>
  </si>
  <si>
    <t>['cake']</t>
  </si>
  <si>
    <t>['tomatoes']</t>
  </si>
  <si>
    <t>['turkey']</t>
  </si>
  <si>
    <t>['escalope']</t>
  </si>
  <si>
    <t>['honey']</t>
  </si>
  <si>
    <t>['frozen smoothie']</t>
  </si>
  <si>
    <t>['whole wheat rice']</t>
  </si>
  <si>
    <t>['soup']</t>
  </si>
  <si>
    <t>['salmon']</t>
  </si>
  <si>
    <t>['red wine']</t>
  </si>
  <si>
    <t>['chicken']</t>
  </si>
  <si>
    <t>['cooking oil']</t>
  </si>
  <si>
    <t>['grated cheese']</t>
  </si>
  <si>
    <t>['herb &amp; pepper']</t>
  </si>
  <si>
    <t>['champagne']</t>
  </si>
  <si>
    <t>['cookies']</t>
  </si>
  <si>
    <t>['fresh bread']</t>
  </si>
  <si>
    <t>['cereals']</t>
  </si>
  <si>
    <t>['spaghetti', 'mineral water']</t>
  </si>
  <si>
    <t>['spaghetti', 'pancakes']</t>
  </si>
  <si>
    <t>['pancakes', 'mineral water']</t>
  </si>
  <si>
    <t>['spaghetti', 'frozen vegetables']</t>
  </si>
  <si>
    <t>['frozen vegetables', 'mineral water']</t>
  </si>
  <si>
    <t>['spaghetti', 'milk']</t>
  </si>
  <si>
    <t>['spaghetti', 'chocolate']</t>
  </si>
  <si>
    <t>['milk', 'chocolate']</t>
  </si>
  <si>
    <t>['spaghetti', 'eggs']</t>
  </si>
  <si>
    <t>['eggs', 'chocolate']</t>
  </si>
  <si>
    <t>['mineral water', 'chocolate']</t>
  </si>
  <si>
    <t>['milk', 'mineral water']</t>
  </si>
  <si>
    <t>['eggs', 'mineral water']</t>
  </si>
  <si>
    <t>['spaghetti', 'french fries']</t>
  </si>
  <si>
    <t>['mineral water', 'french fries']</t>
  </si>
  <si>
    <t>['spaghetti', 'ground beef']</t>
  </si>
  <si>
    <t>['ground beef', 'mineral water']</t>
  </si>
  <si>
    <t>['spaghetti', 'olive oil']</t>
  </si>
  <si>
    <t>['olive oil', 'mineral water']</t>
  </si>
  <si>
    <t>['milk', 'frozen vegetables']</t>
  </si>
  <si>
    <t>['ground beef', 'chocolate']</t>
  </si>
  <si>
    <t>['milk', 'eggs']</t>
  </si>
  <si>
    <t>['ground beef', 'milk']</t>
  </si>
  <si>
    <t>['ground beef', 'eggs']</t>
  </si>
  <si>
    <t>Item</t>
  </si>
  <si>
    <t>Selling Price/unit</t>
  </si>
  <si>
    <t>Cost Price/unit</t>
  </si>
  <si>
    <t>Share of Revenue</t>
  </si>
  <si>
    <t>avocado</t>
  </si>
  <si>
    <t>burgers</t>
  </si>
  <si>
    <t>cake</t>
  </si>
  <si>
    <t>cereals</t>
  </si>
  <si>
    <t>champagne</t>
  </si>
  <si>
    <t>chicken</t>
  </si>
  <si>
    <t>chocolate</t>
  </si>
  <si>
    <t>cookies</t>
  </si>
  <si>
    <t>cooking oil</t>
  </si>
  <si>
    <t>eggs</t>
  </si>
  <si>
    <t>escalope</t>
  </si>
  <si>
    <t>french fries</t>
  </si>
  <si>
    <t>fresh bread</t>
  </si>
  <si>
    <t>frozen smoothie</t>
  </si>
  <si>
    <t>frozen vegetables</t>
  </si>
  <si>
    <t>grated cheese</t>
  </si>
  <si>
    <t>green tea</t>
  </si>
  <si>
    <t>ground beef</t>
  </si>
  <si>
    <t>herb &amp; pepper</t>
  </si>
  <si>
    <t>honey</t>
  </si>
  <si>
    <t>low fat yogurt</t>
  </si>
  <si>
    <t>milk</t>
  </si>
  <si>
    <t>mineral water</t>
  </si>
  <si>
    <t>olive oil</t>
  </si>
  <si>
    <t>pancakes</t>
  </si>
  <si>
    <t>red wine</t>
  </si>
  <si>
    <t>salmon</t>
  </si>
  <si>
    <t>shrimp</t>
  </si>
  <si>
    <t>soup</t>
  </si>
  <si>
    <t>spaghetti</t>
  </si>
  <si>
    <t>tomatoes</t>
  </si>
  <si>
    <t>turkey</t>
  </si>
  <si>
    <t>whole wheat rice</t>
  </si>
  <si>
    <t>['avocado'] -&gt; ['mineral water']</t>
  </si>
  <si>
    <t>Selling Price (Recommended item)</t>
  </si>
  <si>
    <t>['salmon'] -&gt; ['mineral water']</t>
  </si>
  <si>
    <t>['low fat yogurt'] -&gt; ['mineral water']</t>
  </si>
  <si>
    <t>['olive oil'] -&gt; ['mineral water']</t>
  </si>
  <si>
    <t>['milk'] -&gt; ['mineral water']</t>
  </si>
  <si>
    <t>['green tea'] -&gt; ['mineral water']</t>
  </si>
  <si>
    <t>['cooking oil'] -&gt; ['mineral water']</t>
  </si>
  <si>
    <t>['red wine'] -&gt; ['mineral water']</t>
  </si>
  <si>
    <t>['frozen smoothie'] -&gt; ['mineral water']</t>
  </si>
  <si>
    <t>['herb &amp; pepper'] -&gt; ['mineral water']</t>
  </si>
  <si>
    <t>['burgers'] -&gt; ['eggs']</t>
  </si>
  <si>
    <t>Actual sales</t>
  </si>
  <si>
    <t>Total</t>
  </si>
  <si>
    <t>Sales after MBA</t>
  </si>
  <si>
    <t>Difference</t>
  </si>
  <si>
    <t>Profit Margin Ratio</t>
  </si>
  <si>
    <t>Discount Factor</t>
  </si>
  <si>
    <t>Discount Factor 1</t>
  </si>
  <si>
    <t>Discounted Item 1</t>
  </si>
  <si>
    <t>Selling Price 1</t>
  </si>
  <si>
    <t>Discount % 1</t>
  </si>
  <si>
    <t>Discounted Item 2</t>
  </si>
  <si>
    <t>Selling Price 2</t>
  </si>
  <si>
    <t>Discount Factor 2</t>
  </si>
  <si>
    <t>Discount % 2</t>
  </si>
  <si>
    <t>['burgers'] -&gt;  ['frozen vegetables']</t>
  </si>
  <si>
    <t>NA</t>
  </si>
  <si>
    <t>['low fat yogurt']-&gt;  ['frozen vegetables']</t>
  </si>
  <si>
    <t>['olive oil'] -&gt; ['spaghetti', 'mineral water']</t>
  </si>
  <si>
    <t>['turkey'] -&gt; ['french fries, 'burgers']</t>
  </si>
  <si>
    <t>['milk'] - &gt; ['eggs', 'mineral water']</t>
  </si>
  <si>
    <t xml:space="preserve"> ['green tea'] -&gt; ['cake']</t>
  </si>
  <si>
    <t xml:space="preserve">cake </t>
  </si>
  <si>
    <t>['shrimp'] -&gt; ['pancakes']</t>
  </si>
  <si>
    <t>['french fries'] -&gt; ['cake']</t>
  </si>
  <si>
    <t>['chocolate' -&gt; ['olive oil']]</t>
  </si>
  <si>
    <t>['frozen smoothie'] -&gt; ['eggs']</t>
  </si>
  <si>
    <t>Actual revenue</t>
  </si>
  <si>
    <t>Expected revenue</t>
  </si>
  <si>
    <t>Conclusion:</t>
  </si>
  <si>
    <t xml:space="preserve">1. Using this strategy we have a 56.02 increase in sales. Eventhough </t>
  </si>
  <si>
    <t>2. Some items went above 100% discount , this can be adopted as s strategy to give these items as free when purchased in combo.</t>
  </si>
  <si>
    <t xml:space="preserve">4. Comparing to Strategy 1 this one gives better revenue and hence implementation of this is recommended. </t>
  </si>
  <si>
    <t xml:space="preserve">3. Revenue is  increased afterf applying this strategy and so this can be implemented.  </t>
  </si>
  <si>
    <t>Note:</t>
  </si>
  <si>
    <t>1. New columns included in this excel sheet fro discounted items 2 and its associated value generation.</t>
  </si>
  <si>
    <t xml:space="preserve">2. Two new columns are added viz- Profit Nargin Ration and Discount factor in Item details to be used in this strategy. </t>
  </si>
  <si>
    <t>1. Using this Strategy it can be observed that there is an increase of revenue by 16.85</t>
  </si>
  <si>
    <t>2. Almost all the sample transacations have 'mineral water' as the recommented item.</t>
  </si>
  <si>
    <t xml:space="preserve">3. This was expected as mineral water is a common item bought along with all in supermarkets. </t>
  </si>
  <si>
    <t xml:space="preserve">4. This strategy can be implemented as it brough in more revenue. </t>
  </si>
  <si>
    <t>1. New columns are included in this excel</t>
  </si>
  <si>
    <t xml:space="preserve">2. VLOOKUP is used for finding the association rules from the apriori excel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</si>
</sst>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"/>
    <numFmt numFmtId="165" formatCode="0.0000000000"/>
    <numFmt numFmtId="166" formatCode="0.0000"/>
    <numFmt numFmtId="167" formatCode="0.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10" xfId="0" applyBorder="1"/>
    <xf numFmtId="0" fontId="0" fillId="0" borderId="12" xfId="0" applyBorder="1"/>
    <xf numFmtId="0" fontId="16" fillId="0" borderId="13" xfId="0" applyFont="1" applyBorder="1" applyAlignment="1">
      <alignment horizontal="center" vertical="top" wrapText="1"/>
    </xf>
    <xf numFmtId="0" fontId="0" fillId="0" borderId="14" xfId="0" applyBorder="1"/>
    <xf numFmtId="0" fontId="16" fillId="0" borderId="15" xfId="0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16" fillId="0" borderId="11" xfId="0" applyFont="1" applyBorder="1" applyAlignment="1">
      <alignment horizontal="center" vertical="top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21" xfId="0" applyFont="1" applyBorder="1" applyAlignment="1">
      <alignment horizontal="center" vertical="top" wrapText="1"/>
    </xf>
    <xf numFmtId="0" fontId="0" fillId="0" borderId="23" xfId="0" applyBorder="1"/>
    <xf numFmtId="0" fontId="0" fillId="0" borderId="24" xfId="0" applyBorder="1"/>
    <xf numFmtId="0" fontId="16" fillId="0" borderId="25" xfId="0" applyFont="1" applyBorder="1" applyAlignment="1">
      <alignment horizontal="center" vertical="top" wrapText="1"/>
    </xf>
    <xf numFmtId="164" fontId="16" fillId="0" borderId="13" xfId="0" applyNumberFormat="1" applyFont="1" applyBorder="1" applyAlignment="1">
      <alignment horizontal="center" vertical="top" wrapText="1"/>
    </xf>
    <xf numFmtId="2" fontId="0" fillId="0" borderId="0" xfId="0" applyNumberFormat="1"/>
    <xf numFmtId="164" fontId="0" fillId="0" borderId="1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2" fontId="16" fillId="0" borderId="21" xfId="0" applyNumberFormat="1" applyFont="1" applyBorder="1" applyAlignment="1">
      <alignment horizontal="center" vertical="top" wrapText="1"/>
    </xf>
    <xf numFmtId="2" fontId="0" fillId="0" borderId="26" xfId="0" applyNumberFormat="1" applyFill="1" applyBorder="1"/>
    <xf numFmtId="2" fontId="0" fillId="0" borderId="23" xfId="0" applyNumberFormat="1" applyBorder="1"/>
    <xf numFmtId="2" fontId="0" fillId="0" borderId="24" xfId="0" applyNumberFormat="1" applyBorder="1"/>
    <xf numFmtId="2" fontId="16" fillId="0" borderId="28" xfId="0" applyNumberFormat="1" applyFont="1" applyBorder="1" applyAlignment="1">
      <alignment horizontal="center" vertical="top" wrapText="1"/>
    </xf>
    <xf numFmtId="2" fontId="0" fillId="0" borderId="12" xfId="0" applyNumberFormat="1" applyBorder="1"/>
    <xf numFmtId="0" fontId="0" fillId="0" borderId="14" xfId="0" applyBorder="1" applyAlignment="1">
      <alignment horizontal="left"/>
    </xf>
    <xf numFmtId="165" fontId="0" fillId="0" borderId="0" xfId="0" applyNumberFormat="1"/>
    <xf numFmtId="0" fontId="16" fillId="0" borderId="0" xfId="0" applyFont="1" applyAlignment="1">
      <alignment horizontal="center" vertical="top"/>
    </xf>
    <xf numFmtId="2" fontId="16" fillId="0" borderId="0" xfId="0" applyNumberFormat="1" applyFont="1" applyAlignment="1">
      <alignment horizontal="center" vertical="top"/>
    </xf>
    <xf numFmtId="165" fontId="16" fillId="0" borderId="0" xfId="0" applyNumberFormat="1" applyFont="1" applyAlignment="1">
      <alignment horizontal="center" vertical="top"/>
    </xf>
    <xf numFmtId="2" fontId="0" fillId="0" borderId="23" xfId="0" applyNumberFormat="1" applyBorder="1" applyAlignment="1">
      <alignment horizontal="center"/>
    </xf>
    <xf numFmtId="165" fontId="16" fillId="0" borderId="11" xfId="0" applyNumberFormat="1" applyFont="1" applyBorder="1" applyAlignment="1">
      <alignment horizontal="center" vertical="top" wrapText="1"/>
    </xf>
    <xf numFmtId="165" fontId="0" fillId="0" borderId="19" xfId="0" applyNumberFormat="1" applyBorder="1"/>
    <xf numFmtId="165" fontId="0" fillId="0" borderId="20" xfId="0" applyNumberFormat="1" applyBorder="1"/>
    <xf numFmtId="2" fontId="16" fillId="0" borderId="13" xfId="0" applyNumberFormat="1" applyFont="1" applyBorder="1" applyAlignment="1">
      <alignment horizontal="center" vertical="top" wrapText="1"/>
    </xf>
    <xf numFmtId="166" fontId="16" fillId="0" borderId="13" xfId="0" applyNumberFormat="1" applyFont="1" applyBorder="1" applyAlignment="1">
      <alignment horizontal="center" vertical="top" wrapText="1"/>
    </xf>
    <xf numFmtId="166" fontId="0" fillId="0" borderId="0" xfId="0" applyNumberFormat="1"/>
    <xf numFmtId="2" fontId="16" fillId="0" borderId="11" xfId="0" applyNumberFormat="1" applyFont="1" applyBorder="1" applyAlignment="1">
      <alignment horizontal="center" vertical="top" wrapText="1"/>
    </xf>
    <xf numFmtId="4" fontId="16" fillId="0" borderId="13" xfId="0" applyNumberFormat="1" applyFont="1" applyBorder="1" applyAlignment="1">
      <alignment horizontal="center" vertical="top" wrapText="1"/>
    </xf>
    <xf numFmtId="4" fontId="0" fillId="0" borderId="0" xfId="0" applyNumberFormat="1"/>
    <xf numFmtId="167" fontId="16" fillId="0" borderId="13" xfId="0" applyNumberFormat="1" applyFont="1" applyBorder="1" applyAlignment="1">
      <alignment horizontal="center" vertical="top" wrapText="1"/>
    </xf>
    <xf numFmtId="167" fontId="0" fillId="0" borderId="0" xfId="0" applyNumberFormat="1"/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0" xfId="0" quotePrefix="1" applyBorder="1"/>
    <xf numFmtId="4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vertical="top"/>
    </xf>
    <xf numFmtId="0" fontId="0" fillId="0" borderId="10" xfId="0" applyBorder="1" applyAlignment="1">
      <alignment horizontal="left" vertical="top" wrapText="1"/>
    </xf>
    <xf numFmtId="0" fontId="16" fillId="0" borderId="0" xfId="0" applyFont="1" applyBorder="1" applyAlignment="1"/>
    <xf numFmtId="0" fontId="0" fillId="0" borderId="0" xfId="0" applyBorder="1" applyAlignment="1">
      <alignment vertical="top" wrapText="1"/>
    </xf>
    <xf numFmtId="167" fontId="0" fillId="0" borderId="0" xfId="0" applyNumberFormat="1" applyBorder="1" applyAlignment="1">
      <alignment wrapText="1"/>
    </xf>
    <xf numFmtId="0" fontId="18" fillId="0" borderId="23" xfId="0" applyFont="1" applyBorder="1" applyAlignment="1">
      <alignment horizontal="left"/>
    </xf>
    <xf numFmtId="0" fontId="18" fillId="0" borderId="16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9"/>
  <sheetViews>
    <sheetView topLeftCell="A156" workbookViewId="0">
      <selection activeCell="D174" sqref="D174"/>
    </sheetView>
  </sheetViews>
  <sheetFormatPr defaultRowHeight="15" x14ac:dyDescent="0.25"/>
  <cols>
    <col min="1" max="1" width="8.42578125" bestFit="1" customWidth="1"/>
    <col min="2" max="2" width="33.85546875" customWidth="1"/>
    <col min="3" max="3" width="24.28515625" customWidth="1"/>
    <col min="4" max="4" width="16" style="36" customWidth="1"/>
    <col min="6" max="6" width="16.85546875" customWidth="1"/>
    <col min="9" max="9" width="30.42578125" customWidth="1"/>
  </cols>
  <sheetData>
    <row r="1" spans="1:4" ht="15.75" thickBot="1" x14ac:dyDescent="0.3">
      <c r="A1" s="9" t="s">
        <v>3</v>
      </c>
      <c r="B1" s="6" t="s">
        <v>0</v>
      </c>
      <c r="C1" s="13" t="s">
        <v>1</v>
      </c>
      <c r="D1" s="41" t="s">
        <v>2</v>
      </c>
    </row>
    <row r="2" spans="1:4" x14ac:dyDescent="0.25">
      <c r="A2">
        <v>0</v>
      </c>
      <c r="B2" t="s">
        <v>27</v>
      </c>
      <c r="C2" t="s">
        <v>28</v>
      </c>
      <c r="D2" s="36">
        <v>0.11079943899018201</v>
      </c>
    </row>
    <row r="3" spans="1:4" x14ac:dyDescent="0.25">
      <c r="A3">
        <v>1</v>
      </c>
      <c r="B3" t="s">
        <v>28</v>
      </c>
      <c r="C3" t="s">
        <v>27</v>
      </c>
      <c r="D3" s="36">
        <v>0.14738805970149199</v>
      </c>
    </row>
    <row r="4" spans="1:4" x14ac:dyDescent="0.25">
      <c r="A4">
        <v>2</v>
      </c>
      <c r="B4" t="s">
        <v>29</v>
      </c>
      <c r="C4" t="s">
        <v>27</v>
      </c>
      <c r="D4" s="36">
        <v>0.12079510703363899</v>
      </c>
    </row>
    <row r="5" spans="1:4" x14ac:dyDescent="0.25">
      <c r="A5">
        <v>3</v>
      </c>
      <c r="B5" t="s">
        <v>27</v>
      </c>
      <c r="C5" t="s">
        <v>29</v>
      </c>
      <c r="D5" s="36">
        <v>0.11079943899018201</v>
      </c>
    </row>
    <row r="6" spans="1:4" x14ac:dyDescent="0.25">
      <c r="A6">
        <v>4</v>
      </c>
      <c r="B6" t="s">
        <v>30</v>
      </c>
      <c r="C6" t="s">
        <v>27</v>
      </c>
      <c r="D6" s="36">
        <v>0.144716692189892</v>
      </c>
    </row>
    <row r="7" spans="1:4" x14ac:dyDescent="0.25">
      <c r="A7">
        <v>5</v>
      </c>
      <c r="B7" t="s">
        <v>27</v>
      </c>
      <c r="C7" t="s">
        <v>30</v>
      </c>
      <c r="D7" s="36">
        <v>0.26507713884992901</v>
      </c>
    </row>
    <row r="8" spans="1:4" x14ac:dyDescent="0.25">
      <c r="A8">
        <v>6</v>
      </c>
      <c r="B8" t="s">
        <v>27</v>
      </c>
      <c r="C8" t="s">
        <v>31</v>
      </c>
      <c r="D8" s="36">
        <v>0.141654978962131</v>
      </c>
    </row>
    <row r="9" spans="1:4" x14ac:dyDescent="0.25">
      <c r="A9">
        <v>7</v>
      </c>
      <c r="B9" t="s">
        <v>31</v>
      </c>
      <c r="C9" t="s">
        <v>27</v>
      </c>
      <c r="D9" s="36">
        <v>0.14125874125874099</v>
      </c>
    </row>
    <row r="10" spans="1:4" x14ac:dyDescent="0.25">
      <c r="A10">
        <v>8</v>
      </c>
      <c r="B10" t="s">
        <v>27</v>
      </c>
      <c r="C10" t="s">
        <v>32</v>
      </c>
      <c r="D10" s="36">
        <v>0.208976157082748</v>
      </c>
    </row>
    <row r="11" spans="1:4" x14ac:dyDescent="0.25">
      <c r="A11">
        <v>9</v>
      </c>
      <c r="B11" t="s">
        <v>32</v>
      </c>
      <c r="C11" t="s">
        <v>27</v>
      </c>
      <c r="D11" s="36">
        <v>0.121236777868185</v>
      </c>
    </row>
    <row r="12" spans="1:4" x14ac:dyDescent="0.25">
      <c r="A12">
        <v>10</v>
      </c>
      <c r="B12" t="s">
        <v>17</v>
      </c>
      <c r="C12" t="s">
        <v>27</v>
      </c>
      <c r="D12" s="36">
        <v>0.12411705348133199</v>
      </c>
    </row>
    <row r="13" spans="1:4" x14ac:dyDescent="0.25">
      <c r="A13">
        <v>11</v>
      </c>
      <c r="B13" t="s">
        <v>27</v>
      </c>
      <c r="C13" t="s">
        <v>17</v>
      </c>
      <c r="D13" s="36">
        <v>0.17251051893408101</v>
      </c>
    </row>
    <row r="14" spans="1:4" x14ac:dyDescent="0.25">
      <c r="A14">
        <v>12</v>
      </c>
      <c r="B14" t="s">
        <v>27</v>
      </c>
      <c r="C14" t="s">
        <v>33</v>
      </c>
      <c r="D14" s="36">
        <v>0.17391304347826</v>
      </c>
    </row>
    <row r="15" spans="1:4" x14ac:dyDescent="0.25">
      <c r="A15">
        <v>13</v>
      </c>
      <c r="B15" t="s">
        <v>33</v>
      </c>
      <c r="C15" t="s">
        <v>27</v>
      </c>
      <c r="D15" s="36">
        <v>0.12757201646090499</v>
      </c>
    </row>
    <row r="16" spans="1:4" x14ac:dyDescent="0.25">
      <c r="A16">
        <v>14</v>
      </c>
      <c r="B16" t="s">
        <v>27</v>
      </c>
      <c r="C16" t="s">
        <v>34</v>
      </c>
      <c r="D16" s="36">
        <v>0.22861150070126199</v>
      </c>
    </row>
    <row r="17" spans="1:4" x14ac:dyDescent="0.25">
      <c r="A17">
        <v>15</v>
      </c>
      <c r="B17" t="s">
        <v>34</v>
      </c>
      <c r="C17" t="s">
        <v>27</v>
      </c>
      <c r="D17" s="36">
        <v>0.12091988130563699</v>
      </c>
    </row>
    <row r="18" spans="1:4" x14ac:dyDescent="0.25">
      <c r="A18">
        <v>16</v>
      </c>
      <c r="B18" t="s">
        <v>27</v>
      </c>
      <c r="C18" t="s">
        <v>35</v>
      </c>
      <c r="D18" s="36">
        <v>0.35483870967741898</v>
      </c>
    </row>
    <row r="19" spans="1:4" x14ac:dyDescent="0.25">
      <c r="A19">
        <v>17</v>
      </c>
      <c r="B19" t="s">
        <v>35</v>
      </c>
      <c r="C19" t="s">
        <v>27</v>
      </c>
      <c r="D19" s="36">
        <v>0.141498881431767</v>
      </c>
    </row>
    <row r="20" spans="1:4" x14ac:dyDescent="0.25">
      <c r="A20">
        <v>18</v>
      </c>
      <c r="B20" t="s">
        <v>27</v>
      </c>
      <c r="C20" t="s">
        <v>36</v>
      </c>
      <c r="D20" s="36">
        <v>0.21178120617110799</v>
      </c>
    </row>
    <row r="21" spans="1:4" x14ac:dyDescent="0.25">
      <c r="A21">
        <v>19</v>
      </c>
      <c r="B21" t="s">
        <v>36</v>
      </c>
      <c r="C21" t="s">
        <v>27</v>
      </c>
      <c r="D21" s="36">
        <v>0.117784711388455</v>
      </c>
    </row>
    <row r="22" spans="1:4" x14ac:dyDescent="0.25">
      <c r="A22">
        <v>20</v>
      </c>
      <c r="B22" t="s">
        <v>37</v>
      </c>
      <c r="C22" t="s">
        <v>27</v>
      </c>
      <c r="D22" s="36">
        <v>0.14789687924016201</v>
      </c>
    </row>
    <row r="23" spans="1:4" x14ac:dyDescent="0.25">
      <c r="A23">
        <v>21</v>
      </c>
      <c r="B23" t="s">
        <v>27</v>
      </c>
      <c r="C23" t="s">
        <v>37</v>
      </c>
      <c r="D23" s="36">
        <v>0.15287517531556799</v>
      </c>
    </row>
    <row r="24" spans="1:4" x14ac:dyDescent="0.25">
      <c r="A24">
        <v>22</v>
      </c>
      <c r="B24" t="s">
        <v>38</v>
      </c>
      <c r="C24" t="s">
        <v>27</v>
      </c>
      <c r="D24" s="36">
        <v>0.146381578947368</v>
      </c>
    </row>
    <row r="25" spans="1:4" x14ac:dyDescent="0.25">
      <c r="A25">
        <v>23</v>
      </c>
      <c r="B25" t="s">
        <v>27</v>
      </c>
      <c r="C25" t="s">
        <v>38</v>
      </c>
      <c r="D25" s="36">
        <v>0.124824684431977</v>
      </c>
    </row>
    <row r="26" spans="1:4" x14ac:dyDescent="0.25">
      <c r="A26">
        <v>24</v>
      </c>
      <c r="B26" t="s">
        <v>27</v>
      </c>
      <c r="C26" t="s">
        <v>14</v>
      </c>
      <c r="D26" s="36">
        <v>0.113604488078541</v>
      </c>
    </row>
    <row r="27" spans="1:4" x14ac:dyDescent="0.25">
      <c r="A27">
        <v>25</v>
      </c>
      <c r="B27" t="s">
        <v>14</v>
      </c>
      <c r="C27" t="s">
        <v>27</v>
      </c>
      <c r="D27" s="36">
        <v>0.16396761133603199</v>
      </c>
    </row>
    <row r="28" spans="1:4" x14ac:dyDescent="0.25">
      <c r="A28">
        <v>26</v>
      </c>
      <c r="B28" t="s">
        <v>30</v>
      </c>
      <c r="C28" t="s">
        <v>28</v>
      </c>
      <c r="D28" s="36">
        <v>0.121745788667687</v>
      </c>
    </row>
    <row r="29" spans="1:4" x14ac:dyDescent="0.25">
      <c r="A29">
        <v>27</v>
      </c>
      <c r="B29" t="s">
        <v>28</v>
      </c>
      <c r="C29" t="s">
        <v>30</v>
      </c>
      <c r="D29" s="36">
        <v>0.296641791044776</v>
      </c>
    </row>
    <row r="30" spans="1:4" x14ac:dyDescent="0.25">
      <c r="A30">
        <v>28</v>
      </c>
      <c r="B30" t="s">
        <v>28</v>
      </c>
      <c r="C30" t="s">
        <v>31</v>
      </c>
      <c r="D30" s="36">
        <v>0.23320895522387999</v>
      </c>
    </row>
    <row r="31" spans="1:4" x14ac:dyDescent="0.25">
      <c r="A31">
        <v>29</v>
      </c>
      <c r="B31" t="s">
        <v>31</v>
      </c>
      <c r="C31" t="s">
        <v>28</v>
      </c>
      <c r="D31" s="36">
        <v>0.17482517482517401</v>
      </c>
    </row>
    <row r="32" spans="1:4" x14ac:dyDescent="0.25">
      <c r="A32">
        <v>30</v>
      </c>
      <c r="B32" t="s">
        <v>28</v>
      </c>
      <c r="C32" t="s">
        <v>32</v>
      </c>
      <c r="D32" s="36">
        <v>0.25186567164179102</v>
      </c>
    </row>
    <row r="33" spans="1:4" x14ac:dyDescent="0.25">
      <c r="A33">
        <v>31</v>
      </c>
      <c r="B33" t="s">
        <v>32</v>
      </c>
      <c r="C33" t="s">
        <v>28</v>
      </c>
      <c r="D33" s="36">
        <v>0.109845402766476</v>
      </c>
    </row>
    <row r="34" spans="1:4" x14ac:dyDescent="0.25">
      <c r="A34">
        <v>32</v>
      </c>
      <c r="B34" t="s">
        <v>28</v>
      </c>
      <c r="C34" t="s">
        <v>39</v>
      </c>
      <c r="D34" s="36">
        <v>0.15671641791044699</v>
      </c>
    </row>
    <row r="35" spans="1:4" x14ac:dyDescent="0.25">
      <c r="A35">
        <v>33</v>
      </c>
      <c r="B35" t="s">
        <v>39</v>
      </c>
      <c r="C35" t="s">
        <v>28</v>
      </c>
      <c r="D35" s="36">
        <v>0.163742690058479</v>
      </c>
    </row>
    <row r="36" spans="1:4" x14ac:dyDescent="0.25">
      <c r="A36">
        <v>34</v>
      </c>
      <c r="B36" t="s">
        <v>28</v>
      </c>
      <c r="C36" t="s">
        <v>17</v>
      </c>
      <c r="D36" s="36">
        <v>0.16044776119402901</v>
      </c>
    </row>
    <row r="37" spans="1:4" x14ac:dyDescent="0.25">
      <c r="A37">
        <v>35</v>
      </c>
      <c r="B37" t="s">
        <v>33</v>
      </c>
      <c r="C37" t="s">
        <v>28</v>
      </c>
      <c r="D37" s="36">
        <v>0.13580246913580199</v>
      </c>
    </row>
    <row r="38" spans="1:4" x14ac:dyDescent="0.25">
      <c r="A38">
        <v>36</v>
      </c>
      <c r="B38" t="s">
        <v>28</v>
      </c>
      <c r="C38" t="s">
        <v>33</v>
      </c>
      <c r="D38" s="36">
        <v>0.24626865671641701</v>
      </c>
    </row>
    <row r="39" spans="1:4" x14ac:dyDescent="0.25">
      <c r="A39">
        <v>37</v>
      </c>
      <c r="B39" t="s">
        <v>28</v>
      </c>
      <c r="C39" t="s">
        <v>34</v>
      </c>
      <c r="D39" s="36">
        <v>0.19776119402985001</v>
      </c>
    </row>
    <row r="40" spans="1:4" x14ac:dyDescent="0.25">
      <c r="A40">
        <v>38</v>
      </c>
      <c r="B40" t="s">
        <v>28</v>
      </c>
      <c r="C40" t="s">
        <v>35</v>
      </c>
      <c r="D40" s="36">
        <v>0.33022388059701402</v>
      </c>
    </row>
    <row r="41" spans="1:4" x14ac:dyDescent="0.25">
      <c r="A41">
        <v>39</v>
      </c>
      <c r="B41" t="s">
        <v>37</v>
      </c>
      <c r="C41" t="s">
        <v>28</v>
      </c>
      <c r="D41" s="36">
        <v>0.116689280868385</v>
      </c>
    </row>
    <row r="42" spans="1:4" x14ac:dyDescent="0.25">
      <c r="A42">
        <v>40</v>
      </c>
      <c r="B42" t="s">
        <v>28</v>
      </c>
      <c r="C42" t="s">
        <v>37</v>
      </c>
      <c r="D42" s="36">
        <v>0.16044776119402901</v>
      </c>
    </row>
    <row r="43" spans="1:4" x14ac:dyDescent="0.25">
      <c r="A43">
        <v>41</v>
      </c>
      <c r="B43" t="s">
        <v>29</v>
      </c>
      <c r="C43" t="s">
        <v>30</v>
      </c>
      <c r="D43" s="36">
        <v>0.24617737003058099</v>
      </c>
    </row>
    <row r="44" spans="1:4" x14ac:dyDescent="0.25">
      <c r="A44">
        <v>42</v>
      </c>
      <c r="B44" t="s">
        <v>30</v>
      </c>
      <c r="C44" t="s">
        <v>29</v>
      </c>
      <c r="D44" s="36">
        <v>0.123277182235834</v>
      </c>
    </row>
    <row r="45" spans="1:4" x14ac:dyDescent="0.25">
      <c r="A45">
        <v>43</v>
      </c>
      <c r="B45" t="s">
        <v>29</v>
      </c>
      <c r="C45" t="s">
        <v>31</v>
      </c>
      <c r="D45" s="36">
        <v>0.12079510703363899</v>
      </c>
    </row>
    <row r="46" spans="1:4" x14ac:dyDescent="0.25">
      <c r="A46">
        <v>44</v>
      </c>
      <c r="B46" t="s">
        <v>31</v>
      </c>
      <c r="C46" t="s">
        <v>29</v>
      </c>
      <c r="D46" s="36">
        <v>0.11048951048951</v>
      </c>
    </row>
    <row r="47" spans="1:4" x14ac:dyDescent="0.25">
      <c r="A47">
        <v>45</v>
      </c>
      <c r="B47" t="s">
        <v>29</v>
      </c>
      <c r="C47" t="s">
        <v>32</v>
      </c>
      <c r="D47" s="36">
        <v>0.19571865443424999</v>
      </c>
    </row>
    <row r="48" spans="1:4" x14ac:dyDescent="0.25">
      <c r="A48">
        <v>46</v>
      </c>
      <c r="B48" t="s">
        <v>32</v>
      </c>
      <c r="C48" t="s">
        <v>29</v>
      </c>
      <c r="D48" s="36">
        <v>0.104149715215622</v>
      </c>
    </row>
    <row r="49" spans="1:4" x14ac:dyDescent="0.25">
      <c r="A49">
        <v>47</v>
      </c>
      <c r="B49" t="s">
        <v>29</v>
      </c>
      <c r="C49" t="s">
        <v>17</v>
      </c>
      <c r="D49" s="36">
        <v>0.20030581039755299</v>
      </c>
    </row>
    <row r="50" spans="1:4" x14ac:dyDescent="0.25">
      <c r="A50">
        <v>48</v>
      </c>
      <c r="B50" t="s">
        <v>17</v>
      </c>
      <c r="C50" t="s">
        <v>29</v>
      </c>
      <c r="D50" s="36">
        <v>0.13218970736629601</v>
      </c>
    </row>
    <row r="51" spans="1:4" x14ac:dyDescent="0.25">
      <c r="A51">
        <v>49</v>
      </c>
      <c r="B51" t="s">
        <v>29</v>
      </c>
      <c r="C51" t="s">
        <v>33</v>
      </c>
      <c r="D51" s="36">
        <v>0.20489296636085599</v>
      </c>
    </row>
    <row r="52" spans="1:4" x14ac:dyDescent="0.25">
      <c r="A52">
        <v>50</v>
      </c>
      <c r="B52" t="s">
        <v>33</v>
      </c>
      <c r="C52" t="s">
        <v>29</v>
      </c>
      <c r="D52" s="36">
        <v>0.13786008230452601</v>
      </c>
    </row>
    <row r="53" spans="1:4" x14ac:dyDescent="0.25">
      <c r="A53">
        <v>51</v>
      </c>
      <c r="B53" t="s">
        <v>29</v>
      </c>
      <c r="C53" t="s">
        <v>34</v>
      </c>
      <c r="D53" s="36">
        <v>0.33027522935779802</v>
      </c>
    </row>
    <row r="54" spans="1:4" x14ac:dyDescent="0.25">
      <c r="A54">
        <v>52</v>
      </c>
      <c r="B54" t="s">
        <v>34</v>
      </c>
      <c r="C54" t="s">
        <v>29</v>
      </c>
      <c r="D54" s="36">
        <v>0.16023738872403501</v>
      </c>
    </row>
    <row r="55" spans="1:4" x14ac:dyDescent="0.25">
      <c r="A55">
        <v>53</v>
      </c>
      <c r="B55" t="s">
        <v>29</v>
      </c>
      <c r="C55" t="s">
        <v>35</v>
      </c>
      <c r="D55" s="36">
        <v>0.27981651376146699</v>
      </c>
    </row>
    <row r="56" spans="1:4" x14ac:dyDescent="0.25">
      <c r="A56">
        <v>54</v>
      </c>
      <c r="B56" t="s">
        <v>35</v>
      </c>
      <c r="C56" t="s">
        <v>29</v>
      </c>
      <c r="D56" s="36">
        <v>0.10234899328859</v>
      </c>
    </row>
    <row r="57" spans="1:4" x14ac:dyDescent="0.25">
      <c r="A57">
        <v>55</v>
      </c>
      <c r="B57" t="s">
        <v>29</v>
      </c>
      <c r="C57" t="s">
        <v>36</v>
      </c>
      <c r="D57" s="36">
        <v>0.25229357798165097</v>
      </c>
    </row>
    <row r="58" spans="1:4" x14ac:dyDescent="0.25">
      <c r="A58">
        <v>56</v>
      </c>
      <c r="B58" t="s">
        <v>36</v>
      </c>
      <c r="C58" t="s">
        <v>29</v>
      </c>
      <c r="D58" s="36">
        <v>0.12870514820592799</v>
      </c>
    </row>
    <row r="59" spans="1:4" x14ac:dyDescent="0.25">
      <c r="A59">
        <v>57</v>
      </c>
      <c r="B59" t="s">
        <v>29</v>
      </c>
      <c r="C59" t="s">
        <v>37</v>
      </c>
      <c r="D59" s="36">
        <v>0.13761467889908199</v>
      </c>
    </row>
    <row r="60" spans="1:4" x14ac:dyDescent="0.25">
      <c r="A60">
        <v>58</v>
      </c>
      <c r="B60" t="s">
        <v>37</v>
      </c>
      <c r="C60" t="s">
        <v>29</v>
      </c>
      <c r="D60" s="36">
        <v>0.122116689280868</v>
      </c>
    </row>
    <row r="61" spans="1:4" x14ac:dyDescent="0.25">
      <c r="A61">
        <v>59</v>
      </c>
      <c r="B61" t="s">
        <v>29</v>
      </c>
      <c r="C61" t="s">
        <v>38</v>
      </c>
      <c r="D61" s="36">
        <v>0.13149847094801201</v>
      </c>
    </row>
    <row r="62" spans="1:4" x14ac:dyDescent="0.25">
      <c r="A62">
        <v>60</v>
      </c>
      <c r="B62" t="s">
        <v>38</v>
      </c>
      <c r="C62" t="s">
        <v>29</v>
      </c>
      <c r="D62" s="36">
        <v>0.14144736842105199</v>
      </c>
    </row>
    <row r="63" spans="1:4" x14ac:dyDescent="0.25">
      <c r="A63">
        <v>61</v>
      </c>
      <c r="B63" t="s">
        <v>29</v>
      </c>
      <c r="C63" t="s">
        <v>40</v>
      </c>
      <c r="D63" s="36">
        <v>0.122324159021406</v>
      </c>
    </row>
    <row r="64" spans="1:4" x14ac:dyDescent="0.25">
      <c r="A64">
        <v>62</v>
      </c>
      <c r="B64" t="s">
        <v>40</v>
      </c>
      <c r="C64" t="s">
        <v>29</v>
      </c>
      <c r="D64" s="36">
        <v>0.170575692963752</v>
      </c>
    </row>
    <row r="65" spans="1:4" x14ac:dyDescent="0.25">
      <c r="A65">
        <v>63</v>
      </c>
      <c r="B65" t="s">
        <v>30</v>
      </c>
      <c r="C65" t="s">
        <v>31</v>
      </c>
      <c r="D65" s="36">
        <v>0.16003062787136199</v>
      </c>
    </row>
    <row r="66" spans="1:4" x14ac:dyDescent="0.25">
      <c r="A66">
        <v>64</v>
      </c>
      <c r="B66" t="s">
        <v>31</v>
      </c>
      <c r="C66" t="s">
        <v>30</v>
      </c>
      <c r="D66" s="36">
        <v>0.29230769230769199</v>
      </c>
    </row>
    <row r="67" spans="1:4" x14ac:dyDescent="0.25">
      <c r="A67">
        <v>65</v>
      </c>
      <c r="B67" t="s">
        <v>41</v>
      </c>
      <c r="C67" t="s">
        <v>30</v>
      </c>
      <c r="D67" s="36">
        <v>0.17647058823529399</v>
      </c>
    </row>
    <row r="68" spans="1:4" x14ac:dyDescent="0.25">
      <c r="A68">
        <v>66</v>
      </c>
      <c r="B68" t="s">
        <v>30</v>
      </c>
      <c r="C68" t="s">
        <v>32</v>
      </c>
      <c r="D68" s="36">
        <v>0.22511485451761101</v>
      </c>
    </row>
    <row r="69" spans="1:4" x14ac:dyDescent="0.25">
      <c r="A69">
        <v>67</v>
      </c>
      <c r="B69" t="s">
        <v>32</v>
      </c>
      <c r="C69" t="s">
        <v>30</v>
      </c>
      <c r="D69" s="36">
        <v>0.239218877135882</v>
      </c>
    </row>
    <row r="70" spans="1:4" x14ac:dyDescent="0.25">
      <c r="A70">
        <v>68</v>
      </c>
      <c r="B70" t="s">
        <v>42</v>
      </c>
      <c r="C70" t="s">
        <v>30</v>
      </c>
      <c r="D70" s="36">
        <v>0.25</v>
      </c>
    </row>
    <row r="71" spans="1:4" x14ac:dyDescent="0.25">
      <c r="A71">
        <v>69</v>
      </c>
      <c r="B71" t="s">
        <v>13</v>
      </c>
      <c r="C71" t="s">
        <v>30</v>
      </c>
      <c r="D71" s="36">
        <v>0.19860627177700299</v>
      </c>
    </row>
    <row r="72" spans="1:4" x14ac:dyDescent="0.25">
      <c r="A72">
        <v>70</v>
      </c>
      <c r="B72" t="s">
        <v>30</v>
      </c>
      <c r="C72" t="s">
        <v>39</v>
      </c>
      <c r="D72" s="36">
        <v>0.12021439509954</v>
      </c>
    </row>
    <row r="73" spans="1:4" x14ac:dyDescent="0.25">
      <c r="A73">
        <v>71</v>
      </c>
      <c r="B73" t="s">
        <v>39</v>
      </c>
      <c r="C73" t="s">
        <v>30</v>
      </c>
      <c r="D73" s="36">
        <v>0.30604288499025301</v>
      </c>
    </row>
    <row r="74" spans="1:4" x14ac:dyDescent="0.25">
      <c r="A74">
        <v>72</v>
      </c>
      <c r="B74" t="s">
        <v>43</v>
      </c>
      <c r="C74" t="s">
        <v>30</v>
      </c>
      <c r="D74" s="36">
        <v>0.24631578947368399</v>
      </c>
    </row>
    <row r="75" spans="1:4" x14ac:dyDescent="0.25">
      <c r="A75">
        <v>73</v>
      </c>
      <c r="B75" t="s">
        <v>30</v>
      </c>
      <c r="C75" t="s">
        <v>17</v>
      </c>
      <c r="D75" s="36">
        <v>0.152373660030627</v>
      </c>
    </row>
    <row r="76" spans="1:4" x14ac:dyDescent="0.25">
      <c r="A76">
        <v>74</v>
      </c>
      <c r="B76" t="s">
        <v>17</v>
      </c>
      <c r="C76" t="s">
        <v>30</v>
      </c>
      <c r="D76" s="36">
        <v>0.200807265388496</v>
      </c>
    </row>
    <row r="77" spans="1:4" x14ac:dyDescent="0.25">
      <c r="A77">
        <v>75</v>
      </c>
      <c r="B77" t="s">
        <v>44</v>
      </c>
      <c r="C77" t="s">
        <v>30</v>
      </c>
      <c r="D77" s="36">
        <v>0.24145785876993101</v>
      </c>
    </row>
    <row r="78" spans="1:4" x14ac:dyDescent="0.25">
      <c r="A78">
        <v>76</v>
      </c>
      <c r="B78" t="s">
        <v>45</v>
      </c>
      <c r="C78" t="s">
        <v>30</v>
      </c>
      <c r="D78" s="36">
        <v>0.28232189973614702</v>
      </c>
    </row>
    <row r="79" spans="1:4" x14ac:dyDescent="0.25">
      <c r="A79">
        <v>77</v>
      </c>
      <c r="B79" t="s">
        <v>30</v>
      </c>
      <c r="C79" t="s">
        <v>33</v>
      </c>
      <c r="D79" s="36">
        <v>0.20367534456355199</v>
      </c>
    </row>
    <row r="80" spans="1:4" x14ac:dyDescent="0.25">
      <c r="A80">
        <v>78</v>
      </c>
      <c r="B80" t="s">
        <v>33</v>
      </c>
      <c r="C80" t="s">
        <v>30</v>
      </c>
      <c r="D80" s="36">
        <v>0.27366255144032903</v>
      </c>
    </row>
    <row r="81" spans="1:4" x14ac:dyDescent="0.25">
      <c r="A81">
        <v>79</v>
      </c>
      <c r="B81" t="s">
        <v>30</v>
      </c>
      <c r="C81" t="s">
        <v>34</v>
      </c>
      <c r="D81" s="36">
        <v>0.20980091883613999</v>
      </c>
    </row>
    <row r="82" spans="1:4" x14ac:dyDescent="0.25">
      <c r="A82">
        <v>80</v>
      </c>
      <c r="B82" t="s">
        <v>34</v>
      </c>
      <c r="C82" t="s">
        <v>30</v>
      </c>
      <c r="D82" s="36">
        <v>0.203264094955489</v>
      </c>
    </row>
    <row r="83" spans="1:4" x14ac:dyDescent="0.25">
      <c r="A83">
        <v>81</v>
      </c>
      <c r="B83" t="s">
        <v>46</v>
      </c>
      <c r="C83" t="s">
        <v>30</v>
      </c>
      <c r="D83" s="36">
        <v>0.31661442006269502</v>
      </c>
    </row>
    <row r="84" spans="1:4" x14ac:dyDescent="0.25">
      <c r="A84">
        <v>82</v>
      </c>
      <c r="B84" t="s">
        <v>47</v>
      </c>
      <c r="C84" t="s">
        <v>30</v>
      </c>
      <c r="D84" s="36">
        <v>0.36492890995260602</v>
      </c>
    </row>
    <row r="85" spans="1:4" x14ac:dyDescent="0.25">
      <c r="A85">
        <v>83</v>
      </c>
      <c r="B85" t="s">
        <v>48</v>
      </c>
      <c r="C85" t="s">
        <v>30</v>
      </c>
      <c r="D85" s="36">
        <v>0.28666666666666601</v>
      </c>
    </row>
    <row r="86" spans="1:4" x14ac:dyDescent="0.25">
      <c r="A86">
        <v>84</v>
      </c>
      <c r="B86" t="s">
        <v>49</v>
      </c>
      <c r="C86" t="s">
        <v>30</v>
      </c>
      <c r="D86" s="36">
        <v>0.31070496083550903</v>
      </c>
    </row>
    <row r="87" spans="1:4" x14ac:dyDescent="0.25">
      <c r="A87">
        <v>85</v>
      </c>
      <c r="B87" t="s">
        <v>30</v>
      </c>
      <c r="C87" t="s">
        <v>35</v>
      </c>
      <c r="D87" s="36">
        <v>0.34303215926493102</v>
      </c>
    </row>
    <row r="88" spans="1:4" x14ac:dyDescent="0.25">
      <c r="A88">
        <v>86</v>
      </c>
      <c r="B88" t="s">
        <v>35</v>
      </c>
      <c r="C88" t="s">
        <v>30</v>
      </c>
      <c r="D88" s="36">
        <v>0.25055928411633099</v>
      </c>
    </row>
    <row r="89" spans="1:4" x14ac:dyDescent="0.25">
      <c r="A89">
        <v>87</v>
      </c>
      <c r="B89" t="s">
        <v>50</v>
      </c>
      <c r="C89" t="s">
        <v>30</v>
      </c>
      <c r="D89" s="36">
        <v>0.315521628498727</v>
      </c>
    </row>
    <row r="90" spans="1:4" x14ac:dyDescent="0.25">
      <c r="A90">
        <v>88</v>
      </c>
      <c r="B90" t="s">
        <v>30</v>
      </c>
      <c r="C90" t="s">
        <v>36</v>
      </c>
      <c r="D90" s="36">
        <v>0.158499234303215</v>
      </c>
    </row>
    <row r="91" spans="1:4" x14ac:dyDescent="0.25">
      <c r="A91">
        <v>89</v>
      </c>
      <c r="B91" t="s">
        <v>36</v>
      </c>
      <c r="C91" t="s">
        <v>30</v>
      </c>
      <c r="D91" s="36">
        <v>0.161466458658346</v>
      </c>
    </row>
    <row r="92" spans="1:4" x14ac:dyDescent="0.25">
      <c r="A92">
        <v>90</v>
      </c>
      <c r="B92" t="s">
        <v>30</v>
      </c>
      <c r="C92" t="s">
        <v>37</v>
      </c>
      <c r="D92" s="36">
        <v>0.22511485451761101</v>
      </c>
    </row>
    <row r="93" spans="1:4" x14ac:dyDescent="0.25">
      <c r="A93">
        <v>91</v>
      </c>
      <c r="B93" t="s">
        <v>37</v>
      </c>
      <c r="C93" t="s">
        <v>30</v>
      </c>
      <c r="D93" s="36">
        <v>0.39891451831750302</v>
      </c>
    </row>
    <row r="94" spans="1:4" x14ac:dyDescent="0.25">
      <c r="A94">
        <v>92</v>
      </c>
      <c r="B94" t="s">
        <v>30</v>
      </c>
      <c r="C94" t="s">
        <v>38</v>
      </c>
      <c r="D94" s="36">
        <v>0.104134762633996</v>
      </c>
    </row>
    <row r="95" spans="1:4" x14ac:dyDescent="0.25">
      <c r="A95">
        <v>93</v>
      </c>
      <c r="B95" t="s">
        <v>38</v>
      </c>
      <c r="C95" t="s">
        <v>30</v>
      </c>
      <c r="D95" s="36">
        <v>0.22368421052631501</v>
      </c>
    </row>
    <row r="96" spans="1:4" x14ac:dyDescent="0.25">
      <c r="A96">
        <v>94</v>
      </c>
      <c r="B96" t="s">
        <v>51</v>
      </c>
      <c r="C96" t="s">
        <v>30</v>
      </c>
      <c r="D96" s="36">
        <v>0.32884097035040399</v>
      </c>
    </row>
    <row r="97" spans="1:4" x14ac:dyDescent="0.25">
      <c r="A97">
        <v>95</v>
      </c>
      <c r="B97" t="s">
        <v>30</v>
      </c>
      <c r="C97" t="s">
        <v>14</v>
      </c>
      <c r="D97" s="36">
        <v>0.13169984686064301</v>
      </c>
    </row>
    <row r="98" spans="1:4" x14ac:dyDescent="0.25">
      <c r="A98">
        <v>96</v>
      </c>
      <c r="B98" t="s">
        <v>14</v>
      </c>
      <c r="C98" t="s">
        <v>30</v>
      </c>
      <c r="D98" s="36">
        <v>0.34817813765182098</v>
      </c>
    </row>
    <row r="99" spans="1:4" x14ac:dyDescent="0.25">
      <c r="A99">
        <v>97</v>
      </c>
      <c r="B99" t="s">
        <v>40</v>
      </c>
      <c r="C99" t="s">
        <v>30</v>
      </c>
      <c r="D99" s="36">
        <v>0.26439232409381602</v>
      </c>
    </row>
    <row r="100" spans="1:4" x14ac:dyDescent="0.25">
      <c r="A100">
        <v>98</v>
      </c>
      <c r="B100" t="s">
        <v>31</v>
      </c>
      <c r="C100" t="s">
        <v>32</v>
      </c>
      <c r="D100" s="36">
        <v>0.24055944055944001</v>
      </c>
    </row>
    <row r="101" spans="1:4" x14ac:dyDescent="0.25">
      <c r="A101">
        <v>99</v>
      </c>
      <c r="B101" t="s">
        <v>32</v>
      </c>
      <c r="C101" t="s">
        <v>31</v>
      </c>
      <c r="D101" s="36">
        <v>0.13995117982099201</v>
      </c>
    </row>
    <row r="102" spans="1:4" x14ac:dyDescent="0.25">
      <c r="A102">
        <v>100</v>
      </c>
      <c r="B102" t="s">
        <v>13</v>
      </c>
      <c r="C102" t="s">
        <v>31</v>
      </c>
      <c r="D102" s="36">
        <v>0.13240418118466801</v>
      </c>
    </row>
    <row r="103" spans="1:4" x14ac:dyDescent="0.25">
      <c r="A103">
        <v>101</v>
      </c>
      <c r="B103" t="s">
        <v>31</v>
      </c>
      <c r="C103" t="s">
        <v>13</v>
      </c>
      <c r="D103" s="36">
        <v>0.10629370629370601</v>
      </c>
    </row>
    <row r="104" spans="1:4" x14ac:dyDescent="0.25">
      <c r="A104">
        <v>102</v>
      </c>
      <c r="B104" t="s">
        <v>39</v>
      </c>
      <c r="C104" t="s">
        <v>31</v>
      </c>
      <c r="D104" s="36">
        <v>0.235867446393762</v>
      </c>
    </row>
    <row r="105" spans="1:4" x14ac:dyDescent="0.25">
      <c r="A105">
        <v>103</v>
      </c>
      <c r="B105" t="s">
        <v>31</v>
      </c>
      <c r="C105" t="s">
        <v>39</v>
      </c>
      <c r="D105" s="36">
        <v>0.16923076923076899</v>
      </c>
    </row>
    <row r="106" spans="1:4" x14ac:dyDescent="0.25">
      <c r="A106">
        <v>104</v>
      </c>
      <c r="B106" t="s">
        <v>17</v>
      </c>
      <c r="C106" t="s">
        <v>31</v>
      </c>
      <c r="D106" s="36">
        <v>0.108980827447023</v>
      </c>
    </row>
    <row r="107" spans="1:4" x14ac:dyDescent="0.25">
      <c r="A107">
        <v>105</v>
      </c>
      <c r="B107" t="s">
        <v>31</v>
      </c>
      <c r="C107" t="s">
        <v>17</v>
      </c>
      <c r="D107" s="36">
        <v>0.151048951048951</v>
      </c>
    </row>
    <row r="108" spans="1:4" x14ac:dyDescent="0.25">
      <c r="A108">
        <v>106</v>
      </c>
      <c r="B108" t="s">
        <v>33</v>
      </c>
      <c r="C108" t="s">
        <v>31</v>
      </c>
      <c r="D108" s="36">
        <v>0.18209876543209799</v>
      </c>
    </row>
    <row r="109" spans="1:4" x14ac:dyDescent="0.25">
      <c r="A109">
        <v>107</v>
      </c>
      <c r="B109" t="s">
        <v>31</v>
      </c>
      <c r="C109" t="s">
        <v>33</v>
      </c>
      <c r="D109" s="36">
        <v>0.24755244755244701</v>
      </c>
    </row>
    <row r="110" spans="1:4" x14ac:dyDescent="0.25">
      <c r="A110">
        <v>108</v>
      </c>
      <c r="B110" t="s">
        <v>31</v>
      </c>
      <c r="C110" t="s">
        <v>34</v>
      </c>
      <c r="D110" s="36">
        <v>0.22797202797202701</v>
      </c>
    </row>
    <row r="111" spans="1:4" x14ac:dyDescent="0.25">
      <c r="A111">
        <v>109</v>
      </c>
      <c r="B111" t="s">
        <v>34</v>
      </c>
      <c r="C111" t="s">
        <v>31</v>
      </c>
      <c r="D111" s="36">
        <v>0.12091988130563699</v>
      </c>
    </row>
    <row r="112" spans="1:4" x14ac:dyDescent="0.25">
      <c r="A112">
        <v>110</v>
      </c>
      <c r="B112" t="s">
        <v>35</v>
      </c>
      <c r="C112" t="s">
        <v>31</v>
      </c>
      <c r="D112" s="36">
        <v>0.14988814317673299</v>
      </c>
    </row>
    <row r="113" spans="1:4" x14ac:dyDescent="0.25">
      <c r="A113">
        <v>111</v>
      </c>
      <c r="B113" t="s">
        <v>31</v>
      </c>
      <c r="C113" t="s">
        <v>35</v>
      </c>
      <c r="D113" s="36">
        <v>0.37482517482517402</v>
      </c>
    </row>
    <row r="114" spans="1:4" x14ac:dyDescent="0.25">
      <c r="A114">
        <v>112</v>
      </c>
      <c r="B114" t="s">
        <v>31</v>
      </c>
      <c r="C114" t="s">
        <v>36</v>
      </c>
      <c r="D114" s="36">
        <v>0.19999999999999901</v>
      </c>
    </row>
    <row r="115" spans="1:4" x14ac:dyDescent="0.25">
      <c r="A115">
        <v>113</v>
      </c>
      <c r="B115" t="s">
        <v>36</v>
      </c>
      <c r="C115" t="s">
        <v>31</v>
      </c>
      <c r="D115" s="36">
        <v>0.11154446177847099</v>
      </c>
    </row>
    <row r="116" spans="1:4" x14ac:dyDescent="0.25">
      <c r="A116">
        <v>114</v>
      </c>
      <c r="B116" t="s">
        <v>37</v>
      </c>
      <c r="C116" t="s">
        <v>31</v>
      </c>
      <c r="D116" s="36">
        <v>0.17232021709633599</v>
      </c>
    </row>
    <row r="117" spans="1:4" x14ac:dyDescent="0.25">
      <c r="A117">
        <v>115</v>
      </c>
      <c r="B117" t="s">
        <v>31</v>
      </c>
      <c r="C117" t="s">
        <v>37</v>
      </c>
      <c r="D117" s="36">
        <v>0.17762237762237701</v>
      </c>
    </row>
    <row r="118" spans="1:4" x14ac:dyDescent="0.25">
      <c r="A118">
        <v>116</v>
      </c>
      <c r="B118" t="s">
        <v>38</v>
      </c>
      <c r="C118" t="s">
        <v>31</v>
      </c>
      <c r="D118" s="36">
        <v>0.126644736842105</v>
      </c>
    </row>
    <row r="119" spans="1:4" x14ac:dyDescent="0.25">
      <c r="A119">
        <v>117</v>
      </c>
      <c r="B119" t="s">
        <v>31</v>
      </c>
      <c r="C119" t="s">
        <v>38</v>
      </c>
      <c r="D119" s="36">
        <v>0.107692307692307</v>
      </c>
    </row>
    <row r="120" spans="1:4" x14ac:dyDescent="0.25">
      <c r="A120">
        <v>118</v>
      </c>
      <c r="B120" t="s">
        <v>14</v>
      </c>
      <c r="C120" t="s">
        <v>31</v>
      </c>
      <c r="D120" s="36">
        <v>0.17206477732793499</v>
      </c>
    </row>
    <row r="121" spans="1:4" x14ac:dyDescent="0.25">
      <c r="A121">
        <v>119</v>
      </c>
      <c r="B121" t="s">
        <v>31</v>
      </c>
      <c r="C121" t="s">
        <v>14</v>
      </c>
      <c r="D121" s="36">
        <v>0.11888111888111801</v>
      </c>
    </row>
    <row r="122" spans="1:4" x14ac:dyDescent="0.25">
      <c r="A122">
        <v>120</v>
      </c>
      <c r="B122" t="s">
        <v>41</v>
      </c>
      <c r="C122" t="s">
        <v>32</v>
      </c>
      <c r="D122" s="36">
        <v>0.221848739495798</v>
      </c>
    </row>
    <row r="123" spans="1:4" x14ac:dyDescent="0.25">
      <c r="A123">
        <v>121</v>
      </c>
      <c r="B123" t="s">
        <v>32</v>
      </c>
      <c r="C123" t="s">
        <v>41</v>
      </c>
      <c r="D123" s="36">
        <v>0.10740439381611</v>
      </c>
    </row>
    <row r="124" spans="1:4" x14ac:dyDescent="0.25">
      <c r="A124">
        <v>122</v>
      </c>
      <c r="B124" t="s">
        <v>41</v>
      </c>
      <c r="C124" t="s">
        <v>34</v>
      </c>
      <c r="D124" s="36">
        <v>0.13949579831932701</v>
      </c>
    </row>
    <row r="125" spans="1:4" x14ac:dyDescent="0.25">
      <c r="A125">
        <v>123</v>
      </c>
      <c r="B125" t="s">
        <v>41</v>
      </c>
      <c r="C125" t="s">
        <v>35</v>
      </c>
      <c r="D125" s="36">
        <v>0.215126050420168</v>
      </c>
    </row>
    <row r="126" spans="1:4" x14ac:dyDescent="0.25">
      <c r="A126">
        <v>124</v>
      </c>
      <c r="B126" t="s">
        <v>41</v>
      </c>
      <c r="C126" t="s">
        <v>36</v>
      </c>
      <c r="D126" s="36">
        <v>0.20672268907562999</v>
      </c>
    </row>
    <row r="127" spans="1:4" x14ac:dyDescent="0.25">
      <c r="A127">
        <v>125</v>
      </c>
      <c r="B127" t="s">
        <v>13</v>
      </c>
      <c r="C127" t="s">
        <v>32</v>
      </c>
      <c r="D127" s="36">
        <v>0.19337979094076599</v>
      </c>
    </row>
    <row r="128" spans="1:4" x14ac:dyDescent="0.25">
      <c r="A128">
        <v>126</v>
      </c>
      <c r="B128" t="s">
        <v>52</v>
      </c>
      <c r="C128" t="s">
        <v>32</v>
      </c>
      <c r="D128" s="36">
        <v>0.24786324786324701</v>
      </c>
    </row>
    <row r="129" spans="1:4" x14ac:dyDescent="0.25">
      <c r="A129">
        <v>127</v>
      </c>
      <c r="B129" t="s">
        <v>39</v>
      </c>
      <c r="C129" t="s">
        <v>32</v>
      </c>
      <c r="D129" s="36">
        <v>0.20467836257309899</v>
      </c>
    </row>
    <row r="130" spans="1:4" x14ac:dyDescent="0.25">
      <c r="A130">
        <v>128</v>
      </c>
      <c r="B130" t="s">
        <v>43</v>
      </c>
      <c r="C130" t="s">
        <v>32</v>
      </c>
      <c r="D130" s="36">
        <v>0.23578947368420999</v>
      </c>
    </row>
    <row r="131" spans="1:4" x14ac:dyDescent="0.25">
      <c r="A131">
        <v>129</v>
      </c>
      <c r="B131" t="s">
        <v>17</v>
      </c>
      <c r="C131" t="s">
        <v>32</v>
      </c>
      <c r="D131" s="36">
        <v>0.17759838546922299</v>
      </c>
    </row>
    <row r="132" spans="1:4" x14ac:dyDescent="0.25">
      <c r="A132">
        <v>130</v>
      </c>
      <c r="B132" t="s">
        <v>32</v>
      </c>
      <c r="C132" t="s">
        <v>17</v>
      </c>
      <c r="D132" s="36">
        <v>0.14320585842148001</v>
      </c>
    </row>
    <row r="133" spans="1:4" x14ac:dyDescent="0.25">
      <c r="A133">
        <v>131</v>
      </c>
      <c r="B133" t="s">
        <v>44</v>
      </c>
      <c r="C133" t="s">
        <v>32</v>
      </c>
      <c r="D133" s="36">
        <v>0.20501138952164</v>
      </c>
    </row>
    <row r="134" spans="1:4" x14ac:dyDescent="0.25">
      <c r="A134">
        <v>132</v>
      </c>
      <c r="B134" t="s">
        <v>45</v>
      </c>
      <c r="C134" t="s">
        <v>32</v>
      </c>
      <c r="D134" s="36">
        <v>0.20052770448548801</v>
      </c>
    </row>
    <row r="135" spans="1:4" x14ac:dyDescent="0.25">
      <c r="A135">
        <v>133</v>
      </c>
      <c r="B135" t="s">
        <v>53</v>
      </c>
      <c r="C135" t="s">
        <v>32</v>
      </c>
      <c r="D135" s="36">
        <v>0.12935323383084499</v>
      </c>
    </row>
    <row r="136" spans="1:4" x14ac:dyDescent="0.25">
      <c r="A136">
        <v>134</v>
      </c>
      <c r="B136" t="s">
        <v>33</v>
      </c>
      <c r="C136" t="s">
        <v>32</v>
      </c>
      <c r="D136" s="36">
        <v>0.24794238683127501</v>
      </c>
    </row>
    <row r="137" spans="1:4" x14ac:dyDescent="0.25">
      <c r="A137">
        <v>135</v>
      </c>
      <c r="B137" t="s">
        <v>32</v>
      </c>
      <c r="C137" t="s">
        <v>33</v>
      </c>
      <c r="D137" s="36">
        <v>0.19609438567941401</v>
      </c>
    </row>
    <row r="138" spans="1:4" x14ac:dyDescent="0.25">
      <c r="A138">
        <v>136</v>
      </c>
      <c r="B138" t="s">
        <v>34</v>
      </c>
      <c r="C138" t="s">
        <v>32</v>
      </c>
      <c r="D138" s="36">
        <v>0.18471810089020699</v>
      </c>
    </row>
    <row r="139" spans="1:4" x14ac:dyDescent="0.25">
      <c r="A139">
        <v>137</v>
      </c>
      <c r="B139" t="s">
        <v>32</v>
      </c>
      <c r="C139" t="s">
        <v>34</v>
      </c>
      <c r="D139" s="36">
        <v>0.20260374288038999</v>
      </c>
    </row>
    <row r="140" spans="1:4" x14ac:dyDescent="0.25">
      <c r="A140">
        <v>138</v>
      </c>
      <c r="B140" t="s">
        <v>46</v>
      </c>
      <c r="C140" t="s">
        <v>32</v>
      </c>
      <c r="D140" s="36">
        <v>0.25078369905956099</v>
      </c>
    </row>
    <row r="141" spans="1:4" x14ac:dyDescent="0.25">
      <c r="A141">
        <v>139</v>
      </c>
      <c r="B141" t="s">
        <v>48</v>
      </c>
      <c r="C141" t="s">
        <v>32</v>
      </c>
      <c r="D141" s="36">
        <v>0.24444444444444399</v>
      </c>
    </row>
    <row r="142" spans="1:4" x14ac:dyDescent="0.25">
      <c r="A142">
        <v>140</v>
      </c>
      <c r="B142" t="s">
        <v>49</v>
      </c>
      <c r="C142" t="s">
        <v>32</v>
      </c>
      <c r="D142" s="36">
        <v>0.266318537859007</v>
      </c>
    </row>
    <row r="143" spans="1:4" x14ac:dyDescent="0.25">
      <c r="A143">
        <v>141</v>
      </c>
      <c r="B143" t="s">
        <v>35</v>
      </c>
      <c r="C143" t="s">
        <v>32</v>
      </c>
      <c r="D143" s="36">
        <v>0.220917225950783</v>
      </c>
    </row>
    <row r="144" spans="1:4" x14ac:dyDescent="0.25">
      <c r="A144">
        <v>142</v>
      </c>
      <c r="B144" t="s">
        <v>32</v>
      </c>
      <c r="C144" t="s">
        <v>35</v>
      </c>
      <c r="D144" s="36">
        <v>0.32139951179820903</v>
      </c>
    </row>
    <row r="145" spans="1:4" x14ac:dyDescent="0.25">
      <c r="A145">
        <v>143</v>
      </c>
      <c r="B145" t="s">
        <v>50</v>
      </c>
      <c r="C145" t="s">
        <v>32</v>
      </c>
      <c r="D145" s="36">
        <v>0.20865139949109399</v>
      </c>
    </row>
    <row r="146" spans="1:4" x14ac:dyDescent="0.25">
      <c r="A146">
        <v>144</v>
      </c>
      <c r="B146" t="s">
        <v>32</v>
      </c>
      <c r="C146" t="s">
        <v>36</v>
      </c>
      <c r="D146" s="36">
        <v>0.20992676973148899</v>
      </c>
    </row>
    <row r="147" spans="1:4" x14ac:dyDescent="0.25">
      <c r="A147">
        <v>145</v>
      </c>
      <c r="B147" t="s">
        <v>36</v>
      </c>
      <c r="C147" t="s">
        <v>32</v>
      </c>
      <c r="D147" s="36">
        <v>0.20124804992199599</v>
      </c>
    </row>
    <row r="148" spans="1:4" x14ac:dyDescent="0.25">
      <c r="A148">
        <v>146</v>
      </c>
      <c r="B148" t="s">
        <v>37</v>
      </c>
      <c r="C148" t="s">
        <v>32</v>
      </c>
      <c r="D148" s="36">
        <v>0.23473541383989099</v>
      </c>
    </row>
    <row r="149" spans="1:4" x14ac:dyDescent="0.25">
      <c r="A149">
        <v>147</v>
      </c>
      <c r="B149" t="s">
        <v>32</v>
      </c>
      <c r="C149" t="s">
        <v>37</v>
      </c>
      <c r="D149" s="36">
        <v>0.14076484947111401</v>
      </c>
    </row>
    <row r="150" spans="1:4" x14ac:dyDescent="0.25">
      <c r="A150">
        <v>148</v>
      </c>
      <c r="B150" t="s">
        <v>38</v>
      </c>
      <c r="C150" t="s">
        <v>32</v>
      </c>
      <c r="D150" s="36">
        <v>0.167763157894736</v>
      </c>
    </row>
    <row r="151" spans="1:4" x14ac:dyDescent="0.25">
      <c r="A151">
        <v>149</v>
      </c>
      <c r="B151" t="s">
        <v>14</v>
      </c>
      <c r="C151" t="s">
        <v>32</v>
      </c>
      <c r="D151" s="36">
        <v>0.248987854251012</v>
      </c>
    </row>
    <row r="152" spans="1:4" x14ac:dyDescent="0.25">
      <c r="A152">
        <v>150</v>
      </c>
      <c r="B152" t="s">
        <v>32</v>
      </c>
      <c r="C152" t="s">
        <v>14</v>
      </c>
      <c r="D152" s="36">
        <v>0.10008136696501201</v>
      </c>
    </row>
    <row r="153" spans="1:4" x14ac:dyDescent="0.25">
      <c r="A153">
        <v>151</v>
      </c>
      <c r="B153" t="s">
        <v>40</v>
      </c>
      <c r="C153" t="s">
        <v>32</v>
      </c>
      <c r="D153" s="36">
        <v>0.181236673773987</v>
      </c>
    </row>
    <row r="154" spans="1:4" x14ac:dyDescent="0.25">
      <c r="A154">
        <v>152</v>
      </c>
      <c r="B154" t="s">
        <v>42</v>
      </c>
      <c r="C154" t="s">
        <v>35</v>
      </c>
      <c r="D154" s="36">
        <v>0.31741573033707798</v>
      </c>
    </row>
    <row r="155" spans="1:4" x14ac:dyDescent="0.25">
      <c r="A155">
        <v>153</v>
      </c>
      <c r="B155" t="s">
        <v>13</v>
      </c>
      <c r="C155" t="s">
        <v>33</v>
      </c>
      <c r="D155" s="36">
        <v>0.17247386759581801</v>
      </c>
    </row>
    <row r="156" spans="1:4" x14ac:dyDescent="0.25">
      <c r="A156">
        <v>154</v>
      </c>
      <c r="B156" t="s">
        <v>33</v>
      </c>
      <c r="C156" t="s">
        <v>13</v>
      </c>
      <c r="D156" s="36">
        <v>0.101851851851851</v>
      </c>
    </row>
    <row r="157" spans="1:4" x14ac:dyDescent="0.25">
      <c r="A157">
        <v>155</v>
      </c>
      <c r="B157" t="s">
        <v>13</v>
      </c>
      <c r="C157" t="s">
        <v>34</v>
      </c>
      <c r="D157" s="36">
        <v>0.219512195121951</v>
      </c>
    </row>
    <row r="158" spans="1:4" x14ac:dyDescent="0.25">
      <c r="A158">
        <v>156</v>
      </c>
      <c r="B158" t="s">
        <v>13</v>
      </c>
      <c r="C158" t="s">
        <v>35</v>
      </c>
      <c r="D158" s="36">
        <v>0.31358885017421601</v>
      </c>
    </row>
    <row r="159" spans="1:4" x14ac:dyDescent="0.25">
      <c r="A159">
        <v>157</v>
      </c>
      <c r="B159" t="s">
        <v>35</v>
      </c>
      <c r="C159" t="s">
        <v>13</v>
      </c>
      <c r="D159" s="36">
        <v>0.100671140939597</v>
      </c>
    </row>
    <row r="160" spans="1:4" x14ac:dyDescent="0.25">
      <c r="A160">
        <v>158</v>
      </c>
      <c r="B160" t="s">
        <v>13</v>
      </c>
      <c r="C160" t="s">
        <v>36</v>
      </c>
      <c r="D160" s="36">
        <v>0.174216027874564</v>
      </c>
    </row>
    <row r="161" spans="1:4" x14ac:dyDescent="0.25">
      <c r="A161">
        <v>159</v>
      </c>
      <c r="B161" t="s">
        <v>20</v>
      </c>
      <c r="C161" t="s">
        <v>35</v>
      </c>
      <c r="D161" s="36">
        <v>0.34799999999999998</v>
      </c>
    </row>
    <row r="162" spans="1:4" x14ac:dyDescent="0.25">
      <c r="A162">
        <v>160</v>
      </c>
      <c r="B162" t="s">
        <v>39</v>
      </c>
      <c r="C162" t="s">
        <v>17</v>
      </c>
      <c r="D162" s="36">
        <v>0.17933723196880999</v>
      </c>
    </row>
    <row r="163" spans="1:4" x14ac:dyDescent="0.25">
      <c r="A163">
        <v>161</v>
      </c>
      <c r="B163" t="s">
        <v>33</v>
      </c>
      <c r="C163" t="s">
        <v>39</v>
      </c>
      <c r="D163" s="36">
        <v>0.10802469135802401</v>
      </c>
    </row>
    <row r="164" spans="1:4" x14ac:dyDescent="0.25">
      <c r="A164">
        <v>162</v>
      </c>
      <c r="B164" t="s">
        <v>39</v>
      </c>
      <c r="C164" t="s">
        <v>33</v>
      </c>
      <c r="D164" s="36">
        <v>0.20467836257309899</v>
      </c>
    </row>
    <row r="165" spans="1:4" x14ac:dyDescent="0.25">
      <c r="A165">
        <v>163</v>
      </c>
      <c r="B165" t="s">
        <v>39</v>
      </c>
      <c r="C165" t="s">
        <v>34</v>
      </c>
      <c r="D165" s="36">
        <v>0.17933723196880999</v>
      </c>
    </row>
    <row r="166" spans="1:4" x14ac:dyDescent="0.25">
      <c r="A166">
        <v>164</v>
      </c>
      <c r="B166" t="s">
        <v>39</v>
      </c>
      <c r="C166" t="s">
        <v>35</v>
      </c>
      <c r="D166" s="36">
        <v>0.35672514619883</v>
      </c>
    </row>
    <row r="167" spans="1:4" x14ac:dyDescent="0.25">
      <c r="A167">
        <v>165</v>
      </c>
      <c r="B167" t="s">
        <v>35</v>
      </c>
      <c r="C167" t="s">
        <v>39</v>
      </c>
      <c r="D167" s="36">
        <v>0.10234899328859</v>
      </c>
    </row>
    <row r="168" spans="1:4" x14ac:dyDescent="0.25">
      <c r="A168">
        <v>166</v>
      </c>
      <c r="B168" t="s">
        <v>39</v>
      </c>
      <c r="C168" t="s">
        <v>36</v>
      </c>
      <c r="D168" s="36">
        <v>0.175438596491228</v>
      </c>
    </row>
    <row r="169" spans="1:4" x14ac:dyDescent="0.25">
      <c r="A169">
        <v>167</v>
      </c>
      <c r="B169" t="s">
        <v>37</v>
      </c>
      <c r="C169" t="s">
        <v>39</v>
      </c>
      <c r="D169" s="36">
        <v>0.119402985074626</v>
      </c>
    </row>
    <row r="170" spans="1:4" x14ac:dyDescent="0.25">
      <c r="A170">
        <v>168</v>
      </c>
      <c r="B170" t="s">
        <v>39</v>
      </c>
      <c r="C170" t="s">
        <v>37</v>
      </c>
      <c r="D170" s="36">
        <v>0.17153996101364499</v>
      </c>
    </row>
    <row r="171" spans="1:4" x14ac:dyDescent="0.25">
      <c r="A171">
        <v>169</v>
      </c>
      <c r="B171" t="s">
        <v>43</v>
      </c>
      <c r="C171" t="s">
        <v>17</v>
      </c>
      <c r="D171" s="36">
        <v>0.176842105263157</v>
      </c>
    </row>
    <row r="172" spans="1:4" x14ac:dyDescent="0.25">
      <c r="A172">
        <v>170</v>
      </c>
      <c r="B172" t="s">
        <v>33</v>
      </c>
      <c r="C172" t="s">
        <v>43</v>
      </c>
      <c r="D172" s="36">
        <v>0.110082304526748</v>
      </c>
    </row>
    <row r="173" spans="1:4" x14ac:dyDescent="0.25">
      <c r="A173">
        <v>171</v>
      </c>
      <c r="B173" t="s">
        <v>43</v>
      </c>
      <c r="C173" t="s">
        <v>33</v>
      </c>
      <c r="D173" s="36">
        <v>0.225263157894736</v>
      </c>
    </row>
    <row r="174" spans="1:4" x14ac:dyDescent="0.25">
      <c r="A174">
        <v>172</v>
      </c>
      <c r="B174" t="s">
        <v>43</v>
      </c>
      <c r="C174" t="s">
        <v>34</v>
      </c>
      <c r="D174" s="36">
        <v>0.174736842105263</v>
      </c>
    </row>
    <row r="175" spans="1:4" x14ac:dyDescent="0.25">
      <c r="A175">
        <v>173</v>
      </c>
      <c r="B175" t="s">
        <v>43</v>
      </c>
      <c r="C175" t="s">
        <v>35</v>
      </c>
      <c r="D175" s="36">
        <v>0.32</v>
      </c>
    </row>
    <row r="176" spans="1:4" x14ac:dyDescent="0.25">
      <c r="A176">
        <v>174</v>
      </c>
      <c r="B176" t="s">
        <v>43</v>
      </c>
      <c r="C176" t="s">
        <v>36</v>
      </c>
      <c r="D176" s="36">
        <v>0.229473684210526</v>
      </c>
    </row>
    <row r="177" spans="1:4" x14ac:dyDescent="0.25">
      <c r="A177">
        <v>175</v>
      </c>
      <c r="B177" t="s">
        <v>53</v>
      </c>
      <c r="C177" t="s">
        <v>17</v>
      </c>
      <c r="D177" s="36">
        <v>0.14925373134328301</v>
      </c>
    </row>
    <row r="178" spans="1:4" x14ac:dyDescent="0.25">
      <c r="A178">
        <v>176</v>
      </c>
      <c r="B178" t="s">
        <v>17</v>
      </c>
      <c r="C178" t="s">
        <v>33</v>
      </c>
      <c r="D178" s="36">
        <v>0.13319878910191699</v>
      </c>
    </row>
    <row r="179" spans="1:4" x14ac:dyDescent="0.25">
      <c r="A179">
        <v>177</v>
      </c>
      <c r="B179" t="s">
        <v>33</v>
      </c>
      <c r="C179" t="s">
        <v>17</v>
      </c>
      <c r="D179" s="36">
        <v>0.13580246913580199</v>
      </c>
    </row>
    <row r="180" spans="1:4" x14ac:dyDescent="0.25">
      <c r="A180">
        <v>178</v>
      </c>
      <c r="B180" t="s">
        <v>17</v>
      </c>
      <c r="C180" t="s">
        <v>34</v>
      </c>
      <c r="D180" s="36">
        <v>0.19273461150353099</v>
      </c>
    </row>
    <row r="181" spans="1:4" x14ac:dyDescent="0.25">
      <c r="A181">
        <v>179</v>
      </c>
      <c r="B181" t="s">
        <v>34</v>
      </c>
      <c r="C181" t="s">
        <v>17</v>
      </c>
      <c r="D181" s="36">
        <v>0.14169139465875299</v>
      </c>
    </row>
    <row r="182" spans="1:4" x14ac:dyDescent="0.25">
      <c r="A182">
        <v>180</v>
      </c>
      <c r="B182" t="s">
        <v>48</v>
      </c>
      <c r="C182" t="s">
        <v>17</v>
      </c>
      <c r="D182" s="36">
        <v>0.197777777777777</v>
      </c>
    </row>
    <row r="183" spans="1:4" x14ac:dyDescent="0.25">
      <c r="A183">
        <v>181</v>
      </c>
      <c r="B183" t="s">
        <v>17</v>
      </c>
      <c r="C183" t="s">
        <v>35</v>
      </c>
      <c r="D183" s="36">
        <v>0.23511604439959599</v>
      </c>
    </row>
    <row r="184" spans="1:4" x14ac:dyDescent="0.25">
      <c r="A184">
        <v>182</v>
      </c>
      <c r="B184" t="s">
        <v>35</v>
      </c>
      <c r="C184" t="s">
        <v>17</v>
      </c>
      <c r="D184" s="36">
        <v>0.13031319910514499</v>
      </c>
    </row>
    <row r="185" spans="1:4" x14ac:dyDescent="0.25">
      <c r="A185">
        <v>183</v>
      </c>
      <c r="B185" t="s">
        <v>17</v>
      </c>
      <c r="C185" t="s">
        <v>36</v>
      </c>
      <c r="D185" s="36">
        <v>0.215943491422805</v>
      </c>
    </row>
    <row r="186" spans="1:4" x14ac:dyDescent="0.25">
      <c r="A186">
        <v>184</v>
      </c>
      <c r="B186" t="s">
        <v>36</v>
      </c>
      <c r="C186" t="s">
        <v>17</v>
      </c>
      <c r="D186" s="36">
        <v>0.166926677067082</v>
      </c>
    </row>
    <row r="187" spans="1:4" x14ac:dyDescent="0.25">
      <c r="A187">
        <v>185</v>
      </c>
      <c r="B187" t="s">
        <v>17</v>
      </c>
      <c r="C187" t="s">
        <v>37</v>
      </c>
      <c r="D187" s="36">
        <v>0.112008072653884</v>
      </c>
    </row>
    <row r="188" spans="1:4" x14ac:dyDescent="0.25">
      <c r="A188">
        <v>186</v>
      </c>
      <c r="B188" t="s">
        <v>37</v>
      </c>
      <c r="C188" t="s">
        <v>17</v>
      </c>
      <c r="D188" s="36">
        <v>0.15061058344640399</v>
      </c>
    </row>
    <row r="189" spans="1:4" x14ac:dyDescent="0.25">
      <c r="A189">
        <v>187</v>
      </c>
      <c r="B189" t="s">
        <v>17</v>
      </c>
      <c r="C189" t="s">
        <v>38</v>
      </c>
      <c r="D189" s="36">
        <v>0.106962663975782</v>
      </c>
    </row>
    <row r="190" spans="1:4" x14ac:dyDescent="0.25">
      <c r="A190">
        <v>188</v>
      </c>
      <c r="B190" t="s">
        <v>38</v>
      </c>
      <c r="C190" t="s">
        <v>17</v>
      </c>
      <c r="D190" s="36">
        <v>0.17434210526315699</v>
      </c>
    </row>
    <row r="191" spans="1:4" x14ac:dyDescent="0.25">
      <c r="A191">
        <v>189</v>
      </c>
      <c r="B191" t="s">
        <v>40</v>
      </c>
      <c r="C191" t="s">
        <v>17</v>
      </c>
      <c r="D191" s="36">
        <v>0.18976545842217399</v>
      </c>
    </row>
    <row r="192" spans="1:4" x14ac:dyDescent="0.25">
      <c r="A192">
        <v>190</v>
      </c>
      <c r="B192" t="s">
        <v>44</v>
      </c>
      <c r="C192" t="s">
        <v>33</v>
      </c>
      <c r="D192" s="36">
        <v>0.202733485193621</v>
      </c>
    </row>
    <row r="193" spans="1:4" x14ac:dyDescent="0.25">
      <c r="A193">
        <v>191</v>
      </c>
      <c r="B193" t="s">
        <v>44</v>
      </c>
      <c r="C193" t="s">
        <v>34</v>
      </c>
      <c r="D193" s="36">
        <v>0.18678815489749401</v>
      </c>
    </row>
    <row r="194" spans="1:4" x14ac:dyDescent="0.25">
      <c r="A194">
        <v>192</v>
      </c>
      <c r="B194" t="s">
        <v>44</v>
      </c>
      <c r="C194" t="s">
        <v>35</v>
      </c>
      <c r="D194" s="36">
        <v>0.34396355353075098</v>
      </c>
    </row>
    <row r="195" spans="1:4" x14ac:dyDescent="0.25">
      <c r="A195">
        <v>193</v>
      </c>
      <c r="B195" t="s">
        <v>44</v>
      </c>
      <c r="C195" t="s">
        <v>36</v>
      </c>
      <c r="D195" s="36">
        <v>0.17995444191343901</v>
      </c>
    </row>
    <row r="196" spans="1:4" x14ac:dyDescent="0.25">
      <c r="A196">
        <v>194</v>
      </c>
      <c r="B196" t="s">
        <v>45</v>
      </c>
      <c r="C196" t="s">
        <v>33</v>
      </c>
      <c r="D196" s="36">
        <v>0.30079155672823199</v>
      </c>
    </row>
    <row r="197" spans="1:4" x14ac:dyDescent="0.25">
      <c r="A197">
        <v>195</v>
      </c>
      <c r="B197" t="s">
        <v>33</v>
      </c>
      <c r="C197" t="s">
        <v>45</v>
      </c>
      <c r="D197" s="36">
        <v>0.117283950617283</v>
      </c>
    </row>
    <row r="198" spans="1:4" x14ac:dyDescent="0.25">
      <c r="A198">
        <v>196</v>
      </c>
      <c r="B198" t="s">
        <v>45</v>
      </c>
      <c r="C198" t="s">
        <v>35</v>
      </c>
      <c r="D198" s="36">
        <v>0.45646437994722899</v>
      </c>
    </row>
    <row r="199" spans="1:4" x14ac:dyDescent="0.25">
      <c r="A199">
        <v>197</v>
      </c>
      <c r="B199" t="s">
        <v>53</v>
      </c>
      <c r="C199" t="s">
        <v>34</v>
      </c>
      <c r="D199" s="36">
        <v>0.13101160862354799</v>
      </c>
    </row>
    <row r="200" spans="1:4" x14ac:dyDescent="0.25">
      <c r="A200">
        <v>198</v>
      </c>
      <c r="B200" t="s">
        <v>53</v>
      </c>
      <c r="C200" t="s">
        <v>36</v>
      </c>
      <c r="D200" s="36">
        <v>0.165837479270315</v>
      </c>
    </row>
    <row r="201" spans="1:4" x14ac:dyDescent="0.25">
      <c r="A201">
        <v>199</v>
      </c>
      <c r="B201" t="s">
        <v>33</v>
      </c>
      <c r="C201" t="s">
        <v>34</v>
      </c>
      <c r="D201" s="36">
        <v>0.23765432098765399</v>
      </c>
    </row>
    <row r="202" spans="1:4" x14ac:dyDescent="0.25">
      <c r="A202">
        <v>200</v>
      </c>
      <c r="B202" t="s">
        <v>34</v>
      </c>
      <c r="C202" t="s">
        <v>33</v>
      </c>
      <c r="D202" s="36">
        <v>0.171364985163204</v>
      </c>
    </row>
    <row r="203" spans="1:4" x14ac:dyDescent="0.25">
      <c r="A203">
        <v>201</v>
      </c>
      <c r="B203" t="s">
        <v>48</v>
      </c>
      <c r="C203" t="s">
        <v>33</v>
      </c>
      <c r="D203" s="36">
        <v>0.24666666666666601</v>
      </c>
    </row>
    <row r="204" spans="1:4" x14ac:dyDescent="0.25">
      <c r="A204">
        <v>202</v>
      </c>
      <c r="B204" t="s">
        <v>33</v>
      </c>
      <c r="C204" t="s">
        <v>48</v>
      </c>
      <c r="D204" s="36">
        <v>0.114197530864197</v>
      </c>
    </row>
    <row r="205" spans="1:4" x14ac:dyDescent="0.25">
      <c r="A205">
        <v>203</v>
      </c>
      <c r="B205" t="s">
        <v>49</v>
      </c>
      <c r="C205" t="s">
        <v>33</v>
      </c>
      <c r="D205" s="36">
        <v>0.22454308093994699</v>
      </c>
    </row>
    <row r="206" spans="1:4" x14ac:dyDescent="0.25">
      <c r="A206">
        <v>204</v>
      </c>
      <c r="B206" t="s">
        <v>33</v>
      </c>
      <c r="C206" t="s">
        <v>35</v>
      </c>
      <c r="D206" s="36">
        <v>0.37037037037037002</v>
      </c>
    </row>
    <row r="207" spans="1:4" x14ac:dyDescent="0.25">
      <c r="A207">
        <v>205</v>
      </c>
      <c r="B207" t="s">
        <v>35</v>
      </c>
      <c r="C207" t="s">
        <v>33</v>
      </c>
      <c r="D207" s="36">
        <v>0.20134228187919401</v>
      </c>
    </row>
    <row r="208" spans="1:4" x14ac:dyDescent="0.25">
      <c r="A208">
        <v>206</v>
      </c>
      <c r="B208" t="s">
        <v>33</v>
      </c>
      <c r="C208" t="s">
        <v>36</v>
      </c>
      <c r="D208" s="36">
        <v>0.18312757201645999</v>
      </c>
    </row>
    <row r="209" spans="1:4" x14ac:dyDescent="0.25">
      <c r="A209">
        <v>207</v>
      </c>
      <c r="B209" t="s">
        <v>36</v>
      </c>
      <c r="C209" t="s">
        <v>33</v>
      </c>
      <c r="D209" s="36">
        <v>0.138845553822152</v>
      </c>
    </row>
    <row r="210" spans="1:4" x14ac:dyDescent="0.25">
      <c r="A210">
        <v>208</v>
      </c>
      <c r="B210" t="s">
        <v>37</v>
      </c>
      <c r="C210" t="s">
        <v>33</v>
      </c>
      <c r="D210" s="36">
        <v>0.22388059701492499</v>
      </c>
    </row>
    <row r="211" spans="1:4" x14ac:dyDescent="0.25">
      <c r="A211">
        <v>209</v>
      </c>
      <c r="B211" t="s">
        <v>33</v>
      </c>
      <c r="C211" t="s">
        <v>37</v>
      </c>
      <c r="D211" s="36">
        <v>0.16975308641975301</v>
      </c>
    </row>
    <row r="212" spans="1:4" x14ac:dyDescent="0.25">
      <c r="A212">
        <v>210</v>
      </c>
      <c r="B212" t="s">
        <v>38</v>
      </c>
      <c r="C212" t="s">
        <v>33</v>
      </c>
      <c r="D212" s="36">
        <v>0.16447368421052599</v>
      </c>
    </row>
    <row r="213" spans="1:4" x14ac:dyDescent="0.25">
      <c r="A213">
        <v>211</v>
      </c>
      <c r="B213" t="s">
        <v>33</v>
      </c>
      <c r="C213" t="s">
        <v>38</v>
      </c>
      <c r="D213" s="36">
        <v>0.102880658436214</v>
      </c>
    </row>
    <row r="214" spans="1:4" x14ac:dyDescent="0.25">
      <c r="A214">
        <v>212</v>
      </c>
      <c r="B214" t="s">
        <v>33</v>
      </c>
      <c r="C214" t="s">
        <v>14</v>
      </c>
      <c r="D214" s="36">
        <v>0.131687242798353</v>
      </c>
    </row>
    <row r="215" spans="1:4" x14ac:dyDescent="0.25">
      <c r="A215">
        <v>213</v>
      </c>
      <c r="B215" t="s">
        <v>14</v>
      </c>
      <c r="C215" t="s">
        <v>33</v>
      </c>
      <c r="D215" s="36">
        <v>0.25910931174089002</v>
      </c>
    </row>
    <row r="216" spans="1:4" x14ac:dyDescent="0.25">
      <c r="A216">
        <v>214</v>
      </c>
      <c r="B216" t="s">
        <v>40</v>
      </c>
      <c r="C216" t="s">
        <v>33</v>
      </c>
      <c r="D216" s="36">
        <v>0.181236673773987</v>
      </c>
    </row>
    <row r="217" spans="1:4" x14ac:dyDescent="0.25">
      <c r="A217">
        <v>215</v>
      </c>
      <c r="B217" t="s">
        <v>48</v>
      </c>
      <c r="C217" t="s">
        <v>34</v>
      </c>
      <c r="D217" s="36">
        <v>0.24</v>
      </c>
    </row>
    <row r="218" spans="1:4" x14ac:dyDescent="0.25">
      <c r="A218">
        <v>216</v>
      </c>
      <c r="B218" t="s">
        <v>49</v>
      </c>
      <c r="C218" t="s">
        <v>34</v>
      </c>
      <c r="D218" s="36">
        <v>0.22976501305482999</v>
      </c>
    </row>
    <row r="219" spans="1:4" x14ac:dyDescent="0.25">
      <c r="A219">
        <v>217</v>
      </c>
      <c r="B219" t="s">
        <v>35</v>
      </c>
      <c r="C219" t="s">
        <v>34</v>
      </c>
      <c r="D219" s="36">
        <v>0.213646532438478</v>
      </c>
    </row>
    <row r="220" spans="1:4" x14ac:dyDescent="0.25">
      <c r="A220">
        <v>218</v>
      </c>
      <c r="B220" t="s">
        <v>34</v>
      </c>
      <c r="C220" t="s">
        <v>35</v>
      </c>
      <c r="D220" s="36">
        <v>0.28338278931750699</v>
      </c>
    </row>
    <row r="221" spans="1:4" x14ac:dyDescent="0.25">
      <c r="A221">
        <v>219</v>
      </c>
      <c r="B221" t="s">
        <v>34</v>
      </c>
      <c r="C221" t="s">
        <v>36</v>
      </c>
      <c r="D221" s="36">
        <v>0.202522255192878</v>
      </c>
    </row>
    <row r="222" spans="1:4" x14ac:dyDescent="0.25">
      <c r="A222">
        <v>220</v>
      </c>
      <c r="B222" t="s">
        <v>36</v>
      </c>
      <c r="C222" t="s">
        <v>34</v>
      </c>
      <c r="D222" s="36">
        <v>0.21294851794071701</v>
      </c>
    </row>
    <row r="223" spans="1:4" x14ac:dyDescent="0.25">
      <c r="A223">
        <v>221</v>
      </c>
      <c r="B223" t="s">
        <v>37</v>
      </c>
      <c r="C223" t="s">
        <v>34</v>
      </c>
      <c r="D223" s="36">
        <v>0.20352781546811299</v>
      </c>
    </row>
    <row r="224" spans="1:4" x14ac:dyDescent="0.25">
      <c r="A224">
        <v>222</v>
      </c>
      <c r="B224" t="s">
        <v>34</v>
      </c>
      <c r="C224" t="s">
        <v>37</v>
      </c>
      <c r="D224" s="36">
        <v>0.111275964391691</v>
      </c>
    </row>
    <row r="225" spans="1:4" x14ac:dyDescent="0.25">
      <c r="A225">
        <v>223</v>
      </c>
      <c r="B225" t="s">
        <v>38</v>
      </c>
      <c r="C225" t="s">
        <v>34</v>
      </c>
      <c r="D225" s="36">
        <v>0.23519736842105199</v>
      </c>
    </row>
    <row r="226" spans="1:4" x14ac:dyDescent="0.25">
      <c r="A226">
        <v>224</v>
      </c>
      <c r="B226" t="s">
        <v>34</v>
      </c>
      <c r="C226" t="s">
        <v>38</v>
      </c>
      <c r="D226" s="36">
        <v>0.106083086053412</v>
      </c>
    </row>
    <row r="227" spans="1:4" x14ac:dyDescent="0.25">
      <c r="A227">
        <v>225</v>
      </c>
      <c r="B227" t="s">
        <v>51</v>
      </c>
      <c r="C227" t="s">
        <v>34</v>
      </c>
      <c r="D227" s="36">
        <v>0.25336927223719602</v>
      </c>
    </row>
    <row r="228" spans="1:4" x14ac:dyDescent="0.25">
      <c r="A228">
        <v>226</v>
      </c>
      <c r="B228" t="s">
        <v>14</v>
      </c>
      <c r="C228" t="s">
        <v>34</v>
      </c>
      <c r="D228" s="36">
        <v>0.18218623481781299</v>
      </c>
    </row>
    <row r="229" spans="1:4" x14ac:dyDescent="0.25">
      <c r="A229">
        <v>227</v>
      </c>
      <c r="B229" t="s">
        <v>34</v>
      </c>
      <c r="C229" t="s">
        <v>40</v>
      </c>
      <c r="D229" s="36">
        <v>0.10830860534124601</v>
      </c>
    </row>
    <row r="230" spans="1:4" x14ac:dyDescent="0.25">
      <c r="A230">
        <v>228</v>
      </c>
      <c r="B230" t="s">
        <v>40</v>
      </c>
      <c r="C230" t="s">
        <v>34</v>
      </c>
      <c r="D230" s="36">
        <v>0.31130063965884802</v>
      </c>
    </row>
    <row r="231" spans="1:4" x14ac:dyDescent="0.25">
      <c r="A231">
        <v>229</v>
      </c>
      <c r="B231" t="s">
        <v>46</v>
      </c>
      <c r="C231" t="s">
        <v>35</v>
      </c>
      <c r="D231" s="36">
        <v>0.40125391849529701</v>
      </c>
    </row>
    <row r="232" spans="1:4" x14ac:dyDescent="0.25">
      <c r="A232">
        <v>230</v>
      </c>
      <c r="B232" t="s">
        <v>54</v>
      </c>
      <c r="C232" t="s">
        <v>35</v>
      </c>
      <c r="D232" s="36">
        <v>0.30959752321981399</v>
      </c>
    </row>
    <row r="233" spans="1:4" x14ac:dyDescent="0.25">
      <c r="A233">
        <v>231</v>
      </c>
      <c r="B233" t="s">
        <v>47</v>
      </c>
      <c r="C233" t="s">
        <v>35</v>
      </c>
      <c r="D233" s="36">
        <v>0.38862559241706102</v>
      </c>
    </row>
    <row r="234" spans="1:4" x14ac:dyDescent="0.25">
      <c r="A234">
        <v>232</v>
      </c>
      <c r="B234" t="s">
        <v>48</v>
      </c>
      <c r="C234" t="s">
        <v>35</v>
      </c>
      <c r="D234" s="36">
        <v>0.38</v>
      </c>
    </row>
    <row r="235" spans="1:4" x14ac:dyDescent="0.25">
      <c r="A235">
        <v>233</v>
      </c>
      <c r="B235" t="s">
        <v>48</v>
      </c>
      <c r="C235" t="s">
        <v>36</v>
      </c>
      <c r="D235" s="36">
        <v>0.18444444444444399</v>
      </c>
    </row>
    <row r="236" spans="1:4" x14ac:dyDescent="0.25">
      <c r="A236">
        <v>234</v>
      </c>
      <c r="B236" t="s">
        <v>49</v>
      </c>
      <c r="C236" t="s">
        <v>35</v>
      </c>
      <c r="D236" s="36">
        <v>0.39425587467362899</v>
      </c>
    </row>
    <row r="237" spans="1:4" x14ac:dyDescent="0.25">
      <c r="A237">
        <v>235</v>
      </c>
      <c r="B237" t="s">
        <v>50</v>
      </c>
      <c r="C237" t="s">
        <v>35</v>
      </c>
      <c r="D237" s="36">
        <v>0.33333333333333298</v>
      </c>
    </row>
    <row r="238" spans="1:4" x14ac:dyDescent="0.25">
      <c r="A238">
        <v>236</v>
      </c>
      <c r="B238" t="s">
        <v>35</v>
      </c>
      <c r="C238" t="s">
        <v>36</v>
      </c>
      <c r="D238" s="36">
        <v>0.141498881431767</v>
      </c>
    </row>
    <row r="239" spans="1:4" x14ac:dyDescent="0.25">
      <c r="A239">
        <v>237</v>
      </c>
      <c r="B239" t="s">
        <v>36</v>
      </c>
      <c r="C239" t="s">
        <v>35</v>
      </c>
      <c r="D239" s="36">
        <v>0.197347893915756</v>
      </c>
    </row>
    <row r="240" spans="1:4" x14ac:dyDescent="0.25">
      <c r="A240">
        <v>238</v>
      </c>
      <c r="B240" t="s">
        <v>37</v>
      </c>
      <c r="C240" t="s">
        <v>35</v>
      </c>
      <c r="D240" s="36">
        <v>0.41655359565807298</v>
      </c>
    </row>
    <row r="241" spans="1:4" x14ac:dyDescent="0.25">
      <c r="A241">
        <v>239</v>
      </c>
      <c r="B241" t="s">
        <v>35</v>
      </c>
      <c r="C241" t="s">
        <v>37</v>
      </c>
      <c r="D241" s="36">
        <v>0.17170022371364599</v>
      </c>
    </row>
    <row r="242" spans="1:4" x14ac:dyDescent="0.25">
      <c r="A242">
        <v>240</v>
      </c>
      <c r="B242" t="s">
        <v>38</v>
      </c>
      <c r="C242" t="s">
        <v>35</v>
      </c>
      <c r="D242" s="36">
        <v>0.33881578947368401</v>
      </c>
    </row>
    <row r="243" spans="1:4" x14ac:dyDescent="0.25">
      <c r="A243">
        <v>241</v>
      </c>
      <c r="B243" t="s">
        <v>35</v>
      </c>
      <c r="C243" t="s">
        <v>38</v>
      </c>
      <c r="D243" s="36">
        <v>0.115212527964205</v>
      </c>
    </row>
    <row r="244" spans="1:4" x14ac:dyDescent="0.25">
      <c r="A244">
        <v>242</v>
      </c>
      <c r="B244" t="s">
        <v>51</v>
      </c>
      <c r="C244" t="s">
        <v>35</v>
      </c>
      <c r="D244" s="36">
        <v>0.34501347708894797</v>
      </c>
    </row>
    <row r="245" spans="1:4" x14ac:dyDescent="0.25">
      <c r="A245">
        <v>243</v>
      </c>
      <c r="B245" t="s">
        <v>14</v>
      </c>
      <c r="C245" t="s">
        <v>35</v>
      </c>
      <c r="D245" s="36">
        <v>0.41902834008097101</v>
      </c>
    </row>
    <row r="246" spans="1:4" x14ac:dyDescent="0.25">
      <c r="A246">
        <v>244</v>
      </c>
      <c r="B246" t="s">
        <v>35</v>
      </c>
      <c r="C246" t="s">
        <v>14</v>
      </c>
      <c r="D246" s="36">
        <v>0.115771812080536</v>
      </c>
    </row>
    <row r="247" spans="1:4" x14ac:dyDescent="0.25">
      <c r="A247">
        <v>245</v>
      </c>
      <c r="B247" t="s">
        <v>55</v>
      </c>
      <c r="C247" t="s">
        <v>35</v>
      </c>
      <c r="D247" s="36">
        <v>0.39896373056994799</v>
      </c>
    </row>
    <row r="248" spans="1:4" x14ac:dyDescent="0.25">
      <c r="A248">
        <v>246</v>
      </c>
      <c r="B248" t="s">
        <v>40</v>
      </c>
      <c r="C248" t="s">
        <v>35</v>
      </c>
      <c r="D248" s="36">
        <v>0.30703624733475399</v>
      </c>
    </row>
    <row r="249" spans="1:4" x14ac:dyDescent="0.25">
      <c r="A249">
        <v>247</v>
      </c>
      <c r="B249" t="s">
        <v>50</v>
      </c>
      <c r="C249" t="s">
        <v>36</v>
      </c>
      <c r="D249" s="36">
        <v>0.19847328244274801</v>
      </c>
    </row>
    <row r="250" spans="1:4" x14ac:dyDescent="0.25">
      <c r="A250">
        <v>248</v>
      </c>
      <c r="B250" t="s">
        <v>37</v>
      </c>
      <c r="C250" t="s">
        <v>50</v>
      </c>
      <c r="D250" s="36">
        <v>0.11533242876526401</v>
      </c>
    </row>
    <row r="251" spans="1:4" x14ac:dyDescent="0.25">
      <c r="A251">
        <v>249</v>
      </c>
      <c r="B251" t="s">
        <v>50</v>
      </c>
      <c r="C251" t="s">
        <v>37</v>
      </c>
      <c r="D251" s="36">
        <v>0.21628498727735301</v>
      </c>
    </row>
    <row r="252" spans="1:4" x14ac:dyDescent="0.25">
      <c r="A252">
        <v>250</v>
      </c>
      <c r="B252" t="s">
        <v>37</v>
      </c>
      <c r="C252" t="s">
        <v>36</v>
      </c>
      <c r="D252" s="36">
        <v>0.14111261872455899</v>
      </c>
    </row>
    <row r="253" spans="1:4" x14ac:dyDescent="0.25">
      <c r="A253">
        <v>251</v>
      </c>
      <c r="B253" t="s">
        <v>38</v>
      </c>
      <c r="C253" t="s">
        <v>36</v>
      </c>
      <c r="D253" s="36">
        <v>0.220394736842105</v>
      </c>
    </row>
    <row r="254" spans="1:4" x14ac:dyDescent="0.25">
      <c r="A254">
        <v>252</v>
      </c>
      <c r="B254" t="s">
        <v>36</v>
      </c>
      <c r="C254" t="s">
        <v>38</v>
      </c>
      <c r="D254" s="36">
        <v>0.10452418096723801</v>
      </c>
    </row>
    <row r="255" spans="1:4" x14ac:dyDescent="0.25">
      <c r="A255">
        <v>253</v>
      </c>
      <c r="B255" t="s">
        <v>40</v>
      </c>
      <c r="C255" t="s">
        <v>36</v>
      </c>
      <c r="D255" s="36">
        <v>0.170575692963752</v>
      </c>
    </row>
    <row r="256" spans="1:4" x14ac:dyDescent="0.25">
      <c r="A256">
        <v>254</v>
      </c>
      <c r="B256" t="s">
        <v>37</v>
      </c>
      <c r="C256" t="s">
        <v>51</v>
      </c>
      <c r="D256" s="36">
        <v>0.16282225237449099</v>
      </c>
    </row>
    <row r="257" spans="1:4" x14ac:dyDescent="0.25">
      <c r="A257">
        <v>255</v>
      </c>
      <c r="B257" t="s">
        <v>51</v>
      </c>
      <c r="C257" t="s">
        <v>37</v>
      </c>
      <c r="D257" s="36">
        <v>0.32345013477088902</v>
      </c>
    </row>
    <row r="258" spans="1:4" x14ac:dyDescent="0.25">
      <c r="A258">
        <v>256</v>
      </c>
      <c r="B258" t="s">
        <v>37</v>
      </c>
      <c r="C258" t="s">
        <v>14</v>
      </c>
      <c r="D258" s="36">
        <v>0.1438263229308</v>
      </c>
    </row>
    <row r="259" spans="1:4" x14ac:dyDescent="0.25">
      <c r="A259">
        <v>257</v>
      </c>
      <c r="B259" t="s">
        <v>14</v>
      </c>
      <c r="C259" t="s">
        <v>37</v>
      </c>
      <c r="D259" s="36">
        <v>0.21457489878542499</v>
      </c>
    </row>
    <row r="260" spans="1:4" x14ac:dyDescent="0.25">
      <c r="A260">
        <v>258</v>
      </c>
      <c r="B260" t="s">
        <v>27</v>
      </c>
      <c r="C260" t="s">
        <v>56</v>
      </c>
      <c r="D260" s="36">
        <v>0.120617110799438</v>
      </c>
    </row>
    <row r="261" spans="1:4" x14ac:dyDescent="0.25">
      <c r="A261">
        <v>259</v>
      </c>
      <c r="B261" t="s">
        <v>57</v>
      </c>
      <c r="C261" t="s">
        <v>35</v>
      </c>
      <c r="D261" s="36">
        <v>0.455026455026455</v>
      </c>
    </row>
    <row r="262" spans="1:4" x14ac:dyDescent="0.25">
      <c r="A262">
        <v>260</v>
      </c>
      <c r="B262" t="s">
        <v>56</v>
      </c>
      <c r="C262" t="s">
        <v>27</v>
      </c>
      <c r="D262" s="36">
        <v>0.191964285714285</v>
      </c>
    </row>
    <row r="263" spans="1:4" x14ac:dyDescent="0.25">
      <c r="A263">
        <v>261</v>
      </c>
      <c r="B263" t="s">
        <v>58</v>
      </c>
      <c r="C263" t="s">
        <v>30</v>
      </c>
      <c r="D263" s="36">
        <v>0.33992094861659999</v>
      </c>
    </row>
    <row r="264" spans="1:4" x14ac:dyDescent="0.25">
      <c r="A264">
        <v>262</v>
      </c>
      <c r="B264" t="s">
        <v>56</v>
      </c>
      <c r="C264" t="s">
        <v>31</v>
      </c>
      <c r="D264" s="36">
        <v>0.20089285714285701</v>
      </c>
    </row>
    <row r="265" spans="1:4" x14ac:dyDescent="0.25">
      <c r="A265">
        <v>263</v>
      </c>
      <c r="B265" t="s">
        <v>31</v>
      </c>
      <c r="C265" t="s">
        <v>56</v>
      </c>
      <c r="D265" s="36">
        <v>0.125874125874125</v>
      </c>
    </row>
    <row r="266" spans="1:4" x14ac:dyDescent="0.25">
      <c r="A266">
        <v>264</v>
      </c>
      <c r="B266" t="s">
        <v>59</v>
      </c>
      <c r="C266" t="s">
        <v>35</v>
      </c>
      <c r="D266" s="36">
        <v>0.43062200956937702</v>
      </c>
    </row>
    <row r="267" spans="1:4" x14ac:dyDescent="0.25">
      <c r="A267">
        <v>265</v>
      </c>
      <c r="B267" t="s">
        <v>60</v>
      </c>
      <c r="C267" t="s">
        <v>30</v>
      </c>
      <c r="D267" s="36">
        <v>0.33582089552238797</v>
      </c>
    </row>
    <row r="268" spans="1:4" x14ac:dyDescent="0.25">
      <c r="A268">
        <v>266</v>
      </c>
      <c r="B268" t="s">
        <v>61</v>
      </c>
      <c r="C268" t="s">
        <v>32</v>
      </c>
      <c r="D268" s="36">
        <v>0.30827067669172897</v>
      </c>
    </row>
    <row r="269" spans="1:4" x14ac:dyDescent="0.25">
      <c r="A269">
        <v>267</v>
      </c>
      <c r="B269" t="s">
        <v>62</v>
      </c>
      <c r="C269" t="s">
        <v>33</v>
      </c>
      <c r="D269" s="36">
        <v>0.27891156462584998</v>
      </c>
    </row>
    <row r="270" spans="1:4" x14ac:dyDescent="0.25">
      <c r="A270">
        <v>268</v>
      </c>
      <c r="B270" t="s">
        <v>63</v>
      </c>
      <c r="C270" t="s">
        <v>30</v>
      </c>
      <c r="D270" s="36">
        <v>0.34024896265560101</v>
      </c>
    </row>
    <row r="271" spans="1:4" x14ac:dyDescent="0.25">
      <c r="A271">
        <v>269</v>
      </c>
      <c r="B271" t="s">
        <v>64</v>
      </c>
      <c r="C271" t="s">
        <v>32</v>
      </c>
      <c r="D271" s="36">
        <v>0.28832116788321099</v>
      </c>
    </row>
    <row r="272" spans="1:4" x14ac:dyDescent="0.25">
      <c r="A272">
        <v>270</v>
      </c>
      <c r="B272" t="s">
        <v>62</v>
      </c>
      <c r="C272" t="s">
        <v>34</v>
      </c>
      <c r="D272" s="36">
        <v>0.26870748299319702</v>
      </c>
    </row>
    <row r="273" spans="1:4" x14ac:dyDescent="0.25">
      <c r="A273">
        <v>271</v>
      </c>
      <c r="B273" t="s">
        <v>65</v>
      </c>
      <c r="C273" t="s">
        <v>30</v>
      </c>
      <c r="D273" s="36">
        <v>0.31726907630522</v>
      </c>
    </row>
    <row r="274" spans="1:4" x14ac:dyDescent="0.25">
      <c r="A274">
        <v>272</v>
      </c>
      <c r="B274" t="s">
        <v>56</v>
      </c>
      <c r="C274" t="s">
        <v>32</v>
      </c>
      <c r="D274" s="36">
        <v>0.265625</v>
      </c>
    </row>
    <row r="275" spans="1:4" x14ac:dyDescent="0.25">
      <c r="A275">
        <v>273</v>
      </c>
      <c r="B275" t="s">
        <v>62</v>
      </c>
      <c r="C275" t="s">
        <v>35</v>
      </c>
      <c r="D275" s="36">
        <v>0.40476190476190399</v>
      </c>
    </row>
    <row r="276" spans="1:4" x14ac:dyDescent="0.25">
      <c r="A276">
        <v>274</v>
      </c>
      <c r="B276" t="s">
        <v>66</v>
      </c>
      <c r="C276" t="s">
        <v>30</v>
      </c>
      <c r="D276" s="36">
        <v>0.30126582278481001</v>
      </c>
    </row>
    <row r="277" spans="1:4" x14ac:dyDescent="0.25">
      <c r="A277">
        <v>275</v>
      </c>
      <c r="B277" t="s">
        <v>33</v>
      </c>
      <c r="C277" t="s">
        <v>56</v>
      </c>
      <c r="D277" s="36">
        <v>0.121399176954732</v>
      </c>
    </row>
    <row r="278" spans="1:4" x14ac:dyDescent="0.25">
      <c r="A278">
        <v>276</v>
      </c>
      <c r="B278" t="s">
        <v>61</v>
      </c>
      <c r="C278" t="s">
        <v>35</v>
      </c>
      <c r="D278" s="36">
        <v>0.44360902255639001</v>
      </c>
    </row>
    <row r="279" spans="1:4" x14ac:dyDescent="0.25">
      <c r="A279">
        <v>277</v>
      </c>
      <c r="B279" t="s">
        <v>56</v>
      </c>
      <c r="C279" t="s">
        <v>33</v>
      </c>
      <c r="D279" s="36">
        <v>0.26339285714285698</v>
      </c>
    </row>
    <row r="280" spans="1:4" x14ac:dyDescent="0.25">
      <c r="A280">
        <v>278</v>
      </c>
      <c r="B280" t="s">
        <v>67</v>
      </c>
      <c r="C280" t="s">
        <v>30</v>
      </c>
      <c r="D280" s="36">
        <v>0.327777777777777</v>
      </c>
    </row>
    <row r="281" spans="1:4" x14ac:dyDescent="0.25">
      <c r="A281">
        <v>279</v>
      </c>
      <c r="B281" t="s">
        <v>56</v>
      </c>
      <c r="C281" t="s">
        <v>34</v>
      </c>
      <c r="D281" s="36">
        <v>0.238839285714285</v>
      </c>
    </row>
    <row r="282" spans="1:4" x14ac:dyDescent="0.25">
      <c r="A282">
        <v>280</v>
      </c>
      <c r="B282" t="s">
        <v>64</v>
      </c>
      <c r="C282" t="s">
        <v>35</v>
      </c>
      <c r="D282" s="36">
        <v>0.39051094890510901</v>
      </c>
    </row>
    <row r="283" spans="1:4" x14ac:dyDescent="0.25">
      <c r="A283">
        <v>281</v>
      </c>
      <c r="B283" t="s">
        <v>68</v>
      </c>
      <c r="C283" t="s">
        <v>30</v>
      </c>
      <c r="D283" s="36">
        <v>0.28010471204188397</v>
      </c>
    </row>
    <row r="284" spans="1:4" x14ac:dyDescent="0.25">
      <c r="A284">
        <v>282</v>
      </c>
      <c r="B284" t="s">
        <v>56</v>
      </c>
      <c r="C284" t="s">
        <v>36</v>
      </c>
      <c r="D284" s="36">
        <v>0.16964285714285701</v>
      </c>
    </row>
    <row r="285" spans="1:4" x14ac:dyDescent="0.25">
      <c r="A285">
        <v>283</v>
      </c>
      <c r="B285" t="s">
        <v>69</v>
      </c>
      <c r="C285" t="s">
        <v>35</v>
      </c>
      <c r="D285" s="36">
        <v>0.36714975845410602</v>
      </c>
    </row>
    <row r="286" spans="1:4" x14ac:dyDescent="0.25">
      <c r="A286">
        <v>284</v>
      </c>
      <c r="B286" t="s">
        <v>70</v>
      </c>
      <c r="C286" t="s">
        <v>30</v>
      </c>
      <c r="D286" s="36">
        <v>0.30039525691699598</v>
      </c>
    </row>
    <row r="287" spans="1:4" x14ac:dyDescent="0.25">
      <c r="A287">
        <v>285</v>
      </c>
      <c r="B287" t="s">
        <v>37</v>
      </c>
      <c r="C287" t="s">
        <v>56</v>
      </c>
      <c r="D287" s="36">
        <v>0.173677069199457</v>
      </c>
    </row>
    <row r="288" spans="1:4" x14ac:dyDescent="0.25">
      <c r="A288">
        <v>286</v>
      </c>
      <c r="B288" t="s">
        <v>71</v>
      </c>
      <c r="C288" t="s">
        <v>35</v>
      </c>
      <c r="D288" s="36">
        <v>0.43537414965986299</v>
      </c>
    </row>
    <row r="289" spans="1:4" x14ac:dyDescent="0.25">
      <c r="A289">
        <v>287</v>
      </c>
      <c r="B289" t="s">
        <v>56</v>
      </c>
      <c r="C289" t="s">
        <v>37</v>
      </c>
      <c r="D289" s="36">
        <v>0.28571428571428498</v>
      </c>
    </row>
    <row r="290" spans="1:4" x14ac:dyDescent="0.25">
      <c r="A290">
        <v>288</v>
      </c>
      <c r="B290" t="s">
        <v>72</v>
      </c>
      <c r="C290" t="s">
        <v>30</v>
      </c>
      <c r="D290" s="36">
        <v>0.41693811074918502</v>
      </c>
    </row>
    <row r="291" spans="1:4" x14ac:dyDescent="0.25">
      <c r="A291">
        <v>289</v>
      </c>
      <c r="B291" t="s">
        <v>14</v>
      </c>
      <c r="C291" t="s">
        <v>56</v>
      </c>
      <c r="D291" s="36">
        <v>0.155870445344129</v>
      </c>
    </row>
    <row r="292" spans="1:4" x14ac:dyDescent="0.25">
      <c r="A292">
        <v>290</v>
      </c>
      <c r="B292" t="s">
        <v>73</v>
      </c>
      <c r="C292" t="s">
        <v>35</v>
      </c>
      <c r="D292" s="36">
        <v>0.44767441860465101</v>
      </c>
    </row>
    <row r="293" spans="1:4" x14ac:dyDescent="0.25">
      <c r="A293">
        <v>291</v>
      </c>
      <c r="B293" t="s">
        <v>56</v>
      </c>
      <c r="C293" t="s">
        <v>14</v>
      </c>
      <c r="D293" s="36">
        <v>0.171875</v>
      </c>
    </row>
    <row r="294" spans="1:4" x14ac:dyDescent="0.25">
      <c r="A294">
        <v>292</v>
      </c>
      <c r="B294" t="s">
        <v>74</v>
      </c>
      <c r="C294" t="s">
        <v>30</v>
      </c>
      <c r="D294" s="36">
        <v>0.37198067632850201</v>
      </c>
    </row>
    <row r="295" spans="1:4" x14ac:dyDescent="0.25">
      <c r="A295">
        <v>293</v>
      </c>
      <c r="B295" t="s">
        <v>67</v>
      </c>
      <c r="C295" t="s">
        <v>31</v>
      </c>
      <c r="D295" s="36">
        <v>0.23055555555555499</v>
      </c>
    </row>
    <row r="296" spans="1:4" x14ac:dyDescent="0.25">
      <c r="A296">
        <v>294</v>
      </c>
      <c r="B296" t="s">
        <v>31</v>
      </c>
      <c r="C296" t="s">
        <v>67</v>
      </c>
      <c r="D296" s="36">
        <v>0.11608391608391599</v>
      </c>
    </row>
    <row r="297" spans="1:4" x14ac:dyDescent="0.25">
      <c r="A297">
        <v>295</v>
      </c>
      <c r="B297" t="s">
        <v>60</v>
      </c>
      <c r="C297" t="s">
        <v>33</v>
      </c>
      <c r="D297" s="36">
        <v>0.30970149253731299</v>
      </c>
    </row>
    <row r="298" spans="1:4" x14ac:dyDescent="0.25">
      <c r="A298">
        <v>296</v>
      </c>
      <c r="B298" t="s">
        <v>75</v>
      </c>
      <c r="C298" t="s">
        <v>35</v>
      </c>
      <c r="D298" s="36">
        <v>0.468926553672316</v>
      </c>
    </row>
    <row r="299" spans="1:4" x14ac:dyDescent="0.25">
      <c r="A299">
        <v>297</v>
      </c>
      <c r="B299" t="s">
        <v>33</v>
      </c>
      <c r="C299" t="s">
        <v>66</v>
      </c>
      <c r="D299" s="36">
        <v>0.10802469135802401</v>
      </c>
    </row>
    <row r="300" spans="1:4" x14ac:dyDescent="0.25">
      <c r="A300">
        <v>298</v>
      </c>
      <c r="B300" t="s">
        <v>67</v>
      </c>
      <c r="C300" t="s">
        <v>32</v>
      </c>
      <c r="D300" s="36">
        <v>0.29166666666666602</v>
      </c>
    </row>
    <row r="301" spans="1:4" x14ac:dyDescent="0.25">
      <c r="A301">
        <v>299</v>
      </c>
      <c r="B301" t="s">
        <v>63</v>
      </c>
      <c r="C301" t="s">
        <v>35</v>
      </c>
      <c r="D301" s="36">
        <v>0.43568464730290402</v>
      </c>
    </row>
    <row r="302" spans="1:4" x14ac:dyDescent="0.25">
      <c r="A302">
        <v>300</v>
      </c>
      <c r="B302" t="s">
        <v>66</v>
      </c>
      <c r="C302" t="s">
        <v>33</v>
      </c>
      <c r="D302" s="36">
        <v>0.265822784810126</v>
      </c>
    </row>
    <row r="303" spans="1:4" x14ac:dyDescent="0.25">
      <c r="A303">
        <v>301</v>
      </c>
      <c r="B303" t="s">
        <v>68</v>
      </c>
      <c r="C303" t="s">
        <v>32</v>
      </c>
      <c r="D303" s="36">
        <v>0.264397905759162</v>
      </c>
    </row>
    <row r="304" spans="1:4" x14ac:dyDescent="0.25">
      <c r="A304">
        <v>302</v>
      </c>
      <c r="B304" t="s">
        <v>66</v>
      </c>
      <c r="C304" t="s">
        <v>34</v>
      </c>
      <c r="D304" s="36">
        <v>0.25569620253164499</v>
      </c>
    </row>
    <row r="305" spans="1:4" x14ac:dyDescent="0.25">
      <c r="A305">
        <v>303</v>
      </c>
      <c r="B305" t="s">
        <v>65</v>
      </c>
      <c r="C305" t="s">
        <v>35</v>
      </c>
      <c r="D305" s="36">
        <v>0.40562248995983902</v>
      </c>
    </row>
    <row r="306" spans="1:4" x14ac:dyDescent="0.25">
      <c r="A306">
        <v>304</v>
      </c>
      <c r="B306" t="s">
        <v>37</v>
      </c>
      <c r="C306" t="s">
        <v>66</v>
      </c>
      <c r="D306" s="36">
        <v>0.11126187245590199</v>
      </c>
    </row>
    <row r="307" spans="1:4" x14ac:dyDescent="0.25">
      <c r="A307">
        <v>305</v>
      </c>
      <c r="B307" t="s">
        <v>72</v>
      </c>
      <c r="C307" t="s">
        <v>32</v>
      </c>
      <c r="D307" s="36">
        <v>0.26710097719869702</v>
      </c>
    </row>
    <row r="308" spans="1:4" x14ac:dyDescent="0.25">
      <c r="A308">
        <v>306</v>
      </c>
      <c r="B308" t="s">
        <v>76</v>
      </c>
      <c r="C308" t="s">
        <v>35</v>
      </c>
      <c r="D308" s="36">
        <v>0.47398843930635798</v>
      </c>
    </row>
    <row r="309" spans="1:4" x14ac:dyDescent="0.25">
      <c r="A309">
        <v>307</v>
      </c>
      <c r="B309" t="s">
        <v>66</v>
      </c>
      <c r="C309" t="s">
        <v>37</v>
      </c>
      <c r="D309" s="36">
        <v>0.20759493670886001</v>
      </c>
    </row>
    <row r="310" spans="1:4" x14ac:dyDescent="0.25">
      <c r="A310">
        <v>308</v>
      </c>
      <c r="B310" t="s">
        <v>33</v>
      </c>
      <c r="C310" t="s">
        <v>68</v>
      </c>
      <c r="D310" s="36">
        <v>0.100823045267489</v>
      </c>
    </row>
    <row r="311" spans="1:4" x14ac:dyDescent="0.25">
      <c r="A311">
        <v>309</v>
      </c>
      <c r="B311" t="s">
        <v>67</v>
      </c>
      <c r="C311" t="s">
        <v>34</v>
      </c>
      <c r="D311" s="36">
        <v>0.27222222222222198</v>
      </c>
    </row>
    <row r="312" spans="1:4" x14ac:dyDescent="0.25">
      <c r="A312">
        <v>310</v>
      </c>
      <c r="B312" t="s">
        <v>68</v>
      </c>
      <c r="C312" t="s">
        <v>33</v>
      </c>
      <c r="D312" s="36">
        <v>0.25654450261780098</v>
      </c>
    </row>
    <row r="313" spans="1:4" x14ac:dyDescent="0.25">
      <c r="A313">
        <v>311</v>
      </c>
      <c r="B313" t="s">
        <v>77</v>
      </c>
      <c r="C313" t="s">
        <v>35</v>
      </c>
      <c r="D313" s="36">
        <v>0.42424242424242398</v>
      </c>
    </row>
    <row r="314" spans="1:4" x14ac:dyDescent="0.25">
      <c r="A314">
        <v>312</v>
      </c>
      <c r="B314" t="s">
        <v>37</v>
      </c>
      <c r="C314" t="s">
        <v>67</v>
      </c>
      <c r="D314" s="36">
        <v>0.112618724559023</v>
      </c>
    </row>
    <row r="315" spans="1:4" x14ac:dyDescent="0.25">
      <c r="A315">
        <v>313</v>
      </c>
      <c r="B315" t="s">
        <v>78</v>
      </c>
      <c r="C315" t="s">
        <v>35</v>
      </c>
      <c r="D315" s="36">
        <v>0.50303030303030305</v>
      </c>
    </row>
    <row r="316" spans="1:4" x14ac:dyDescent="0.25">
      <c r="A316">
        <v>314</v>
      </c>
      <c r="B316" t="s">
        <v>72</v>
      </c>
      <c r="C316" t="s">
        <v>33</v>
      </c>
      <c r="D316" s="36">
        <v>0.27035830618892498</v>
      </c>
    </row>
    <row r="317" spans="1:4" x14ac:dyDescent="0.25">
      <c r="A317">
        <v>315</v>
      </c>
      <c r="B317" t="s">
        <v>67</v>
      </c>
      <c r="C317" t="s">
        <v>37</v>
      </c>
      <c r="D317" s="36">
        <v>0.23055555555555499</v>
      </c>
    </row>
    <row r="318" spans="1:4" x14ac:dyDescent="0.25">
      <c r="A318">
        <v>316</v>
      </c>
      <c r="B318" t="s">
        <v>37</v>
      </c>
      <c r="C318" t="s">
        <v>68</v>
      </c>
      <c r="D318" s="36">
        <v>0.103120759837177</v>
      </c>
    </row>
    <row r="319" spans="1:4" x14ac:dyDescent="0.25">
      <c r="A319">
        <v>317</v>
      </c>
      <c r="B319" t="s">
        <v>72</v>
      </c>
      <c r="C319" t="s">
        <v>34</v>
      </c>
      <c r="D319" s="36">
        <v>0.24755700325732899</v>
      </c>
    </row>
    <row r="320" spans="1:4" x14ac:dyDescent="0.25">
      <c r="A320">
        <v>318</v>
      </c>
      <c r="B320" t="s">
        <v>79</v>
      </c>
      <c r="C320" t="s">
        <v>35</v>
      </c>
      <c r="D320" s="36">
        <v>0.50666666666666604</v>
      </c>
    </row>
    <row r="321" spans="1:4" x14ac:dyDescent="0.25">
      <c r="A321">
        <v>319</v>
      </c>
      <c r="B321" t="s">
        <v>68</v>
      </c>
      <c r="C321" t="s">
        <v>37</v>
      </c>
      <c r="D321" s="36">
        <v>0.19895287958115099</v>
      </c>
    </row>
    <row r="322" spans="1:4" x14ac:dyDescent="0.25">
      <c r="A322" s="11"/>
      <c r="B322" s="7"/>
      <c r="C322" s="14"/>
      <c r="D322" s="42"/>
    </row>
    <row r="323" spans="1:4" x14ac:dyDescent="0.25">
      <c r="A323" s="11"/>
      <c r="B323" s="7"/>
      <c r="C323" s="14"/>
      <c r="D323" s="42"/>
    </row>
    <row r="324" spans="1:4" x14ac:dyDescent="0.25">
      <c r="A324" s="11"/>
      <c r="B324" s="7"/>
      <c r="C324" s="14"/>
      <c r="D324" s="42"/>
    </row>
    <row r="325" spans="1:4" x14ac:dyDescent="0.25">
      <c r="A325" s="11"/>
      <c r="B325" s="7"/>
      <c r="C325" s="14"/>
      <c r="D325" s="42"/>
    </row>
    <row r="326" spans="1:4" x14ac:dyDescent="0.25">
      <c r="A326" s="11"/>
      <c r="B326" s="7"/>
      <c r="C326" s="14"/>
      <c r="D326" s="42"/>
    </row>
    <row r="327" spans="1:4" x14ac:dyDescent="0.25">
      <c r="A327" s="11"/>
      <c r="B327" s="7"/>
      <c r="C327" s="14"/>
      <c r="D327" s="42"/>
    </row>
    <row r="328" spans="1:4" x14ac:dyDescent="0.25">
      <c r="A328" s="11"/>
      <c r="B328" s="7"/>
      <c r="C328" s="14"/>
      <c r="D328" s="42"/>
    </row>
    <row r="329" spans="1:4" x14ac:dyDescent="0.25">
      <c r="A329" s="11"/>
      <c r="B329" s="7"/>
      <c r="C329" s="14"/>
      <c r="D329" s="42"/>
    </row>
    <row r="330" spans="1:4" x14ac:dyDescent="0.25">
      <c r="A330" s="11"/>
      <c r="B330" s="7"/>
      <c r="C330" s="14"/>
      <c r="D330" s="42"/>
    </row>
    <row r="331" spans="1:4" x14ac:dyDescent="0.25">
      <c r="A331" s="11"/>
      <c r="B331" s="7"/>
      <c r="C331" s="14"/>
      <c r="D331" s="42"/>
    </row>
    <row r="332" spans="1:4" x14ac:dyDescent="0.25">
      <c r="A332" s="11"/>
      <c r="B332" s="7"/>
      <c r="C332" s="14"/>
      <c r="D332" s="42"/>
    </row>
    <row r="333" spans="1:4" x14ac:dyDescent="0.25">
      <c r="A333" s="11"/>
      <c r="B333" s="7"/>
      <c r="C333" s="14"/>
      <c r="D333" s="42"/>
    </row>
    <row r="334" spans="1:4" x14ac:dyDescent="0.25">
      <c r="A334" s="11"/>
      <c r="B334" s="7"/>
      <c r="C334" s="14"/>
      <c r="D334" s="42"/>
    </row>
    <row r="335" spans="1:4" x14ac:dyDescent="0.25">
      <c r="A335" s="11"/>
      <c r="B335" s="7"/>
      <c r="C335" s="14"/>
      <c r="D335" s="42"/>
    </row>
    <row r="336" spans="1:4" x14ac:dyDescent="0.25">
      <c r="A336" s="11"/>
      <c r="B336" s="7"/>
      <c r="C336" s="14"/>
      <c r="D336" s="42"/>
    </row>
    <row r="337" spans="1:4" x14ac:dyDescent="0.25">
      <c r="A337" s="11"/>
      <c r="B337" s="7"/>
      <c r="C337" s="14"/>
      <c r="D337" s="42"/>
    </row>
    <row r="338" spans="1:4" x14ac:dyDescent="0.25">
      <c r="A338" s="11"/>
      <c r="B338" s="7"/>
      <c r="C338" s="14"/>
      <c r="D338" s="42"/>
    </row>
    <row r="339" spans="1:4" x14ac:dyDescent="0.25">
      <c r="A339" s="11"/>
      <c r="B339" s="7"/>
      <c r="C339" s="14"/>
      <c r="D339" s="42"/>
    </row>
    <row r="340" spans="1:4" x14ac:dyDescent="0.25">
      <c r="A340" s="11"/>
      <c r="B340" s="7"/>
      <c r="C340" s="14"/>
      <c r="D340" s="42"/>
    </row>
    <row r="341" spans="1:4" x14ac:dyDescent="0.25">
      <c r="A341" s="11"/>
      <c r="B341" s="7"/>
      <c r="C341" s="14"/>
      <c r="D341" s="42"/>
    </row>
    <row r="342" spans="1:4" x14ac:dyDescent="0.25">
      <c r="A342" s="11"/>
      <c r="B342" s="7"/>
      <c r="C342" s="14"/>
      <c r="D342" s="42"/>
    </row>
    <row r="343" spans="1:4" x14ac:dyDescent="0.25">
      <c r="A343" s="11"/>
      <c r="B343" s="7"/>
      <c r="C343" s="14"/>
      <c r="D343" s="42"/>
    </row>
    <row r="344" spans="1:4" x14ac:dyDescent="0.25">
      <c r="A344" s="11"/>
      <c r="B344" s="7"/>
      <c r="C344" s="14"/>
      <c r="D344" s="42"/>
    </row>
    <row r="345" spans="1:4" x14ac:dyDescent="0.25">
      <c r="A345" s="11"/>
      <c r="B345" s="7"/>
      <c r="C345" s="14"/>
      <c r="D345" s="42"/>
    </row>
    <row r="346" spans="1:4" x14ac:dyDescent="0.25">
      <c r="A346" s="11"/>
      <c r="B346" s="7"/>
      <c r="C346" s="14"/>
      <c r="D346" s="42"/>
    </row>
    <row r="347" spans="1:4" x14ac:dyDescent="0.25">
      <c r="A347" s="11"/>
      <c r="B347" s="7"/>
      <c r="C347" s="14"/>
      <c r="D347" s="42"/>
    </row>
    <row r="348" spans="1:4" x14ac:dyDescent="0.25">
      <c r="A348" s="11"/>
      <c r="B348" s="7"/>
      <c r="C348" s="14"/>
      <c r="D348" s="42"/>
    </row>
    <row r="349" spans="1:4" x14ac:dyDescent="0.25">
      <c r="A349" s="11"/>
      <c r="B349" s="7"/>
      <c r="C349" s="14"/>
      <c r="D349" s="42"/>
    </row>
    <row r="350" spans="1:4" x14ac:dyDescent="0.25">
      <c r="A350" s="11"/>
      <c r="B350" s="7"/>
      <c r="C350" s="14"/>
      <c r="D350" s="42"/>
    </row>
    <row r="351" spans="1:4" x14ac:dyDescent="0.25">
      <c r="A351" s="11"/>
      <c r="B351" s="7"/>
      <c r="C351" s="14"/>
      <c r="D351" s="42"/>
    </row>
    <row r="352" spans="1:4" x14ac:dyDescent="0.25">
      <c r="A352" s="11"/>
      <c r="B352" s="7"/>
      <c r="C352" s="14"/>
      <c r="D352" s="42"/>
    </row>
    <row r="353" spans="1:4" x14ac:dyDescent="0.25">
      <c r="A353" s="11"/>
      <c r="B353" s="7"/>
      <c r="C353" s="14"/>
      <c r="D353" s="42"/>
    </row>
    <row r="354" spans="1:4" x14ac:dyDescent="0.25">
      <c r="A354" s="11"/>
      <c r="B354" s="7"/>
      <c r="C354" s="14"/>
      <c r="D354" s="42"/>
    </row>
    <row r="355" spans="1:4" x14ac:dyDescent="0.25">
      <c r="A355" s="11"/>
      <c r="B355" s="7"/>
      <c r="C355" s="14"/>
      <c r="D355" s="42"/>
    </row>
    <row r="356" spans="1:4" x14ac:dyDescent="0.25">
      <c r="A356" s="11"/>
      <c r="B356" s="7"/>
      <c r="C356" s="14"/>
      <c r="D356" s="42"/>
    </row>
    <row r="357" spans="1:4" x14ac:dyDescent="0.25">
      <c r="A357" s="11"/>
      <c r="B357" s="7"/>
      <c r="C357" s="14"/>
      <c r="D357" s="42"/>
    </row>
    <row r="358" spans="1:4" x14ac:dyDescent="0.25">
      <c r="A358" s="11"/>
      <c r="B358" s="7"/>
      <c r="C358" s="14"/>
      <c r="D358" s="42"/>
    </row>
    <row r="359" spans="1:4" x14ac:dyDescent="0.25">
      <c r="A359" s="11"/>
      <c r="B359" s="7"/>
      <c r="C359" s="14"/>
      <c r="D359" s="42"/>
    </row>
    <row r="360" spans="1:4" x14ac:dyDescent="0.25">
      <c r="A360" s="11"/>
      <c r="B360" s="7"/>
      <c r="C360" s="14"/>
      <c r="D360" s="42"/>
    </row>
    <row r="361" spans="1:4" x14ac:dyDescent="0.25">
      <c r="A361" s="11"/>
      <c r="B361" s="7"/>
      <c r="C361" s="14"/>
      <c r="D361" s="42"/>
    </row>
    <row r="362" spans="1:4" x14ac:dyDescent="0.25">
      <c r="A362" s="11"/>
      <c r="B362" s="7"/>
      <c r="C362" s="14"/>
      <c r="D362" s="42"/>
    </row>
    <row r="363" spans="1:4" x14ac:dyDescent="0.25">
      <c r="A363" s="11"/>
      <c r="B363" s="7"/>
      <c r="C363" s="14"/>
      <c r="D363" s="42"/>
    </row>
    <row r="364" spans="1:4" x14ac:dyDescent="0.25">
      <c r="A364" s="11"/>
      <c r="B364" s="7"/>
      <c r="C364" s="14"/>
      <c r="D364" s="42"/>
    </row>
    <row r="365" spans="1:4" x14ac:dyDescent="0.25">
      <c r="A365" s="11"/>
      <c r="B365" s="7"/>
      <c r="C365" s="14"/>
      <c r="D365" s="42"/>
    </row>
    <row r="366" spans="1:4" x14ac:dyDescent="0.25">
      <c r="A366" s="11"/>
      <c r="B366" s="7"/>
      <c r="C366" s="14"/>
      <c r="D366" s="42"/>
    </row>
    <row r="367" spans="1:4" x14ac:dyDescent="0.25">
      <c r="A367" s="11"/>
      <c r="B367" s="7"/>
      <c r="C367" s="14"/>
      <c r="D367" s="42"/>
    </row>
    <row r="368" spans="1:4" x14ac:dyDescent="0.25">
      <c r="A368" s="11"/>
      <c r="B368" s="7"/>
      <c r="C368" s="14"/>
      <c r="D368" s="42"/>
    </row>
    <row r="369" spans="1:4" x14ac:dyDescent="0.25">
      <c r="A369" s="11"/>
      <c r="B369" s="7"/>
      <c r="C369" s="14"/>
      <c r="D369" s="42"/>
    </row>
    <row r="370" spans="1:4" x14ac:dyDescent="0.25">
      <c r="A370" s="11"/>
      <c r="B370" s="7"/>
      <c r="C370" s="14"/>
      <c r="D370" s="42"/>
    </row>
    <row r="371" spans="1:4" x14ac:dyDescent="0.25">
      <c r="A371" s="11"/>
      <c r="B371" s="7"/>
      <c r="C371" s="14"/>
      <c r="D371" s="42"/>
    </row>
    <row r="372" spans="1:4" x14ac:dyDescent="0.25">
      <c r="A372" s="11"/>
      <c r="B372" s="7"/>
      <c r="C372" s="14"/>
      <c r="D372" s="42"/>
    </row>
    <row r="373" spans="1:4" x14ac:dyDescent="0.25">
      <c r="A373" s="11"/>
      <c r="B373" s="7"/>
      <c r="C373" s="14"/>
      <c r="D373" s="42"/>
    </row>
    <row r="374" spans="1:4" x14ac:dyDescent="0.25">
      <c r="A374" s="11"/>
      <c r="B374" s="7"/>
      <c r="C374" s="14"/>
      <c r="D374" s="42"/>
    </row>
    <row r="375" spans="1:4" x14ac:dyDescent="0.25">
      <c r="A375" s="11"/>
      <c r="B375" s="7"/>
      <c r="C375" s="14"/>
      <c r="D375" s="42"/>
    </row>
    <row r="376" spans="1:4" x14ac:dyDescent="0.25">
      <c r="A376" s="11"/>
      <c r="B376" s="7"/>
      <c r="C376" s="14"/>
      <c r="D376" s="42"/>
    </row>
    <row r="377" spans="1:4" x14ac:dyDescent="0.25">
      <c r="A377" s="11"/>
      <c r="B377" s="7"/>
      <c r="C377" s="14"/>
      <c r="D377" s="42"/>
    </row>
    <row r="378" spans="1:4" x14ac:dyDescent="0.25">
      <c r="A378" s="11"/>
      <c r="B378" s="7"/>
      <c r="C378" s="14"/>
      <c r="D378" s="42"/>
    </row>
    <row r="379" spans="1:4" x14ac:dyDescent="0.25">
      <c r="A379" s="11"/>
      <c r="B379" s="7"/>
      <c r="C379" s="14"/>
      <c r="D379" s="42"/>
    </row>
    <row r="380" spans="1:4" x14ac:dyDescent="0.25">
      <c r="A380" s="11"/>
      <c r="B380" s="7"/>
      <c r="C380" s="14"/>
      <c r="D380" s="42"/>
    </row>
    <row r="381" spans="1:4" x14ac:dyDescent="0.25">
      <c r="A381" s="11"/>
      <c r="B381" s="7"/>
      <c r="C381" s="14"/>
      <c r="D381" s="42"/>
    </row>
    <row r="382" spans="1:4" x14ac:dyDescent="0.25">
      <c r="A382" s="11"/>
      <c r="B382" s="7"/>
      <c r="C382" s="14"/>
      <c r="D382" s="42"/>
    </row>
    <row r="383" spans="1:4" x14ac:dyDescent="0.25">
      <c r="A383" s="11"/>
      <c r="B383" s="7"/>
      <c r="C383" s="14"/>
      <c r="D383" s="42"/>
    </row>
    <row r="384" spans="1:4" x14ac:dyDescent="0.25">
      <c r="A384" s="11"/>
      <c r="B384" s="7"/>
      <c r="C384" s="14"/>
      <c r="D384" s="42"/>
    </row>
    <row r="385" spans="1:4" x14ac:dyDescent="0.25">
      <c r="A385" s="11"/>
      <c r="B385" s="7"/>
      <c r="C385" s="14"/>
      <c r="D385" s="42"/>
    </row>
    <row r="386" spans="1:4" x14ac:dyDescent="0.25">
      <c r="A386" s="11"/>
      <c r="B386" s="7"/>
      <c r="C386" s="14"/>
      <c r="D386" s="42"/>
    </row>
    <row r="387" spans="1:4" x14ac:dyDescent="0.25">
      <c r="A387" s="11"/>
      <c r="B387" s="7"/>
      <c r="C387" s="14"/>
      <c r="D387" s="42"/>
    </row>
    <row r="388" spans="1:4" x14ac:dyDescent="0.25">
      <c r="A388" s="11"/>
      <c r="B388" s="7"/>
      <c r="C388" s="14"/>
      <c r="D388" s="42"/>
    </row>
    <row r="389" spans="1:4" x14ac:dyDescent="0.25">
      <c r="A389" s="11"/>
      <c r="B389" s="7"/>
      <c r="C389" s="14"/>
      <c r="D389" s="42"/>
    </row>
    <row r="390" spans="1:4" x14ac:dyDescent="0.25">
      <c r="A390" s="11"/>
      <c r="B390" s="7"/>
      <c r="C390" s="14"/>
      <c r="D390" s="42"/>
    </row>
    <row r="391" spans="1:4" x14ac:dyDescent="0.25">
      <c r="A391" s="11"/>
      <c r="B391" s="7"/>
      <c r="C391" s="14"/>
      <c r="D391" s="42"/>
    </row>
    <row r="392" spans="1:4" x14ac:dyDescent="0.25">
      <c r="A392" s="11"/>
      <c r="B392" s="7"/>
      <c r="C392" s="14"/>
      <c r="D392" s="42"/>
    </row>
    <row r="393" spans="1:4" x14ac:dyDescent="0.25">
      <c r="A393" s="11"/>
      <c r="B393" s="7"/>
      <c r="C393" s="14"/>
      <c r="D393" s="42"/>
    </row>
    <row r="394" spans="1:4" x14ac:dyDescent="0.25">
      <c r="A394" s="11"/>
      <c r="B394" s="7"/>
      <c r="C394" s="14"/>
      <c r="D394" s="42"/>
    </row>
    <row r="395" spans="1:4" x14ac:dyDescent="0.25">
      <c r="A395" s="11"/>
      <c r="B395" s="7"/>
      <c r="C395" s="14"/>
      <c r="D395" s="42"/>
    </row>
    <row r="396" spans="1:4" x14ac:dyDescent="0.25">
      <c r="A396" s="11"/>
      <c r="B396" s="7"/>
      <c r="C396" s="14"/>
      <c r="D396" s="42"/>
    </row>
    <row r="397" spans="1:4" x14ac:dyDescent="0.25">
      <c r="A397" s="11"/>
      <c r="B397" s="7"/>
      <c r="C397" s="14"/>
      <c r="D397" s="42"/>
    </row>
    <row r="398" spans="1:4" x14ac:dyDescent="0.25">
      <c r="A398" s="11"/>
      <c r="B398" s="7"/>
      <c r="C398" s="14"/>
      <c r="D398" s="42"/>
    </row>
    <row r="399" spans="1:4" ht="15.75" thickBot="1" x14ac:dyDescent="0.3">
      <c r="A399" s="12"/>
      <c r="B399" s="8"/>
      <c r="C399" s="15"/>
      <c r="D399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5" sqref="C25"/>
    </sheetView>
  </sheetViews>
  <sheetFormatPr defaultRowHeight="15" x14ac:dyDescent="0.25"/>
  <cols>
    <col min="1" max="1" width="6.85546875" bestFit="1" customWidth="1"/>
    <col min="2" max="2" width="35.28515625" customWidth="1"/>
    <col min="3" max="3" width="35.28515625" style="26" customWidth="1"/>
    <col min="4" max="4" width="17.7109375" style="22" customWidth="1"/>
    <col min="5" max="5" width="18" style="26" customWidth="1"/>
    <col min="6" max="6" width="10.140625" customWidth="1"/>
    <col min="7" max="7" width="9.42578125" customWidth="1"/>
    <col min="8" max="8" width="10.28515625" style="18" customWidth="1"/>
    <col min="9" max="9" width="9" style="18" customWidth="1"/>
  </cols>
  <sheetData>
    <row r="1" spans="1:9" s="1" customFormat="1" ht="33" customHeight="1" thickBot="1" x14ac:dyDescent="0.3">
      <c r="A1" s="9" t="s">
        <v>6</v>
      </c>
      <c r="B1" s="6" t="s">
        <v>10</v>
      </c>
      <c r="C1" s="4" t="s">
        <v>8</v>
      </c>
      <c r="D1" s="17" t="s">
        <v>9</v>
      </c>
      <c r="E1" s="4" t="s">
        <v>7</v>
      </c>
      <c r="F1" s="16" t="s">
        <v>118</v>
      </c>
      <c r="G1" s="4" t="s">
        <v>26</v>
      </c>
      <c r="H1" s="29" t="s">
        <v>4</v>
      </c>
      <c r="I1" s="33" t="s">
        <v>5</v>
      </c>
    </row>
    <row r="2" spans="1:9" x14ac:dyDescent="0.25">
      <c r="A2" s="10">
        <v>1</v>
      </c>
      <c r="B2" s="3" t="s">
        <v>11</v>
      </c>
      <c r="C2" s="27" t="s">
        <v>117</v>
      </c>
      <c r="D2" s="19">
        <v>0.34799999999999998</v>
      </c>
      <c r="E2" s="23" t="s">
        <v>106</v>
      </c>
      <c r="F2">
        <v>20</v>
      </c>
      <c r="G2" s="3">
        <v>5</v>
      </c>
      <c r="H2" s="30">
        <f>90+90</f>
        <v>180</v>
      </c>
      <c r="I2" s="34">
        <f t="shared" ref="I2:I16" si="0">H2+((G2/100)*F2)</f>
        <v>181</v>
      </c>
    </row>
    <row r="3" spans="1:9" x14ac:dyDescent="0.25">
      <c r="A3" s="11">
        <v>2</v>
      </c>
      <c r="B3" s="2" t="s">
        <v>12</v>
      </c>
      <c r="C3" s="28" t="s">
        <v>119</v>
      </c>
      <c r="D3" s="20">
        <v>0.40125391849529701</v>
      </c>
      <c r="E3" s="24" t="s">
        <v>106</v>
      </c>
      <c r="F3" s="2">
        <v>20</v>
      </c>
      <c r="G3" s="2">
        <v>5</v>
      </c>
      <c r="H3" s="31">
        <f>15+60</f>
        <v>75</v>
      </c>
      <c r="I3" s="34">
        <f t="shared" si="0"/>
        <v>76</v>
      </c>
    </row>
    <row r="4" spans="1:9" x14ac:dyDescent="0.25">
      <c r="A4" s="11">
        <v>3</v>
      </c>
      <c r="B4" s="2" t="s">
        <v>13</v>
      </c>
      <c r="C4" s="28" t="s">
        <v>120</v>
      </c>
      <c r="D4" s="20">
        <v>0.31358885017421601</v>
      </c>
      <c r="E4" s="24" t="s">
        <v>106</v>
      </c>
      <c r="F4" s="2">
        <v>20</v>
      </c>
      <c r="G4" s="2">
        <v>5</v>
      </c>
      <c r="H4" s="31">
        <f>15</f>
        <v>15</v>
      </c>
      <c r="I4" s="34">
        <f t="shared" si="0"/>
        <v>16</v>
      </c>
    </row>
    <row r="5" spans="1:9" x14ac:dyDescent="0.25">
      <c r="A5" s="11">
        <v>4</v>
      </c>
      <c r="B5" s="2" t="s">
        <v>14</v>
      </c>
      <c r="C5" s="28" t="s">
        <v>121</v>
      </c>
      <c r="D5" s="20">
        <v>0.41902834008097101</v>
      </c>
      <c r="E5" s="24" t="s">
        <v>106</v>
      </c>
      <c r="F5" s="2">
        <v>20</v>
      </c>
      <c r="G5" s="2">
        <v>8</v>
      </c>
      <c r="H5" s="31">
        <f>180</f>
        <v>180</v>
      </c>
      <c r="I5" s="34">
        <f t="shared" si="0"/>
        <v>181.6</v>
      </c>
    </row>
    <row r="6" spans="1:9" x14ac:dyDescent="0.25">
      <c r="A6" s="11">
        <v>5</v>
      </c>
      <c r="B6" s="2" t="s">
        <v>15</v>
      </c>
      <c r="C6" s="28" t="s">
        <v>119</v>
      </c>
      <c r="D6" s="20">
        <v>0.40125391849529701</v>
      </c>
      <c r="E6" s="24" t="s">
        <v>106</v>
      </c>
      <c r="F6" s="2">
        <v>20</v>
      </c>
      <c r="G6" s="2">
        <v>5</v>
      </c>
      <c r="H6" s="31">
        <f>110+60</f>
        <v>170</v>
      </c>
      <c r="I6" s="34">
        <f t="shared" si="0"/>
        <v>171</v>
      </c>
    </row>
    <row r="7" spans="1:9" x14ac:dyDescent="0.25">
      <c r="A7" s="11">
        <v>6</v>
      </c>
      <c r="B7" s="2" t="s">
        <v>16</v>
      </c>
      <c r="C7" s="28" t="s">
        <v>122</v>
      </c>
      <c r="D7" s="20">
        <v>0.37037037037037002</v>
      </c>
      <c r="E7" s="24" t="s">
        <v>106</v>
      </c>
      <c r="F7" s="2">
        <v>20</v>
      </c>
      <c r="G7" s="2">
        <v>5</v>
      </c>
      <c r="H7" s="31">
        <f>50+15</f>
        <v>65</v>
      </c>
      <c r="I7" s="34">
        <f t="shared" si="0"/>
        <v>66</v>
      </c>
    </row>
    <row r="8" spans="1:9" x14ac:dyDescent="0.25">
      <c r="A8" s="11">
        <v>7</v>
      </c>
      <c r="B8" s="2" t="s">
        <v>17</v>
      </c>
      <c r="C8" s="28" t="s">
        <v>123</v>
      </c>
      <c r="D8" s="20">
        <v>0.23511604439959599</v>
      </c>
      <c r="E8" s="24" t="s">
        <v>106</v>
      </c>
      <c r="F8" s="2">
        <v>20</v>
      </c>
      <c r="G8" s="2">
        <v>0</v>
      </c>
      <c r="H8" s="31">
        <f>50</f>
        <v>50</v>
      </c>
      <c r="I8" s="34">
        <f t="shared" si="0"/>
        <v>50</v>
      </c>
    </row>
    <row r="9" spans="1:9" x14ac:dyDescent="0.25">
      <c r="A9" s="11">
        <v>8</v>
      </c>
      <c r="B9" s="2" t="s">
        <v>18</v>
      </c>
      <c r="C9" s="28" t="s">
        <v>119</v>
      </c>
      <c r="D9" s="20">
        <v>0.40125391849529701</v>
      </c>
      <c r="E9" s="24" t="s">
        <v>106</v>
      </c>
      <c r="F9" s="2">
        <v>20</v>
      </c>
      <c r="G9" s="2">
        <v>5</v>
      </c>
      <c r="H9" s="31">
        <f>60+70</f>
        <v>130</v>
      </c>
      <c r="I9" s="34">
        <f t="shared" si="0"/>
        <v>131</v>
      </c>
    </row>
    <row r="10" spans="1:9" x14ac:dyDescent="0.25">
      <c r="A10" s="11">
        <v>9</v>
      </c>
      <c r="B10" s="2" t="s">
        <v>19</v>
      </c>
      <c r="C10" s="28" t="s">
        <v>124</v>
      </c>
      <c r="D10" s="20">
        <v>0.39425587467362899</v>
      </c>
      <c r="E10" s="24" t="s">
        <v>106</v>
      </c>
      <c r="F10" s="2">
        <v>20</v>
      </c>
      <c r="G10" s="2">
        <v>5</v>
      </c>
      <c r="H10" s="31">
        <v>210</v>
      </c>
      <c r="I10" s="34">
        <f t="shared" si="0"/>
        <v>211</v>
      </c>
    </row>
    <row r="11" spans="1:9" x14ac:dyDescent="0.25">
      <c r="A11" s="11">
        <v>10</v>
      </c>
      <c r="B11" s="2" t="s">
        <v>20</v>
      </c>
      <c r="C11" s="27" t="s">
        <v>117</v>
      </c>
      <c r="D11" s="19">
        <v>0.34799999999999998</v>
      </c>
      <c r="E11" s="24" t="s">
        <v>106</v>
      </c>
      <c r="F11" s="2">
        <v>20</v>
      </c>
      <c r="G11" s="2">
        <v>5</v>
      </c>
      <c r="H11" s="31">
        <f>90</f>
        <v>90</v>
      </c>
      <c r="I11" s="34">
        <f t="shared" si="0"/>
        <v>91</v>
      </c>
    </row>
    <row r="12" spans="1:9" x14ac:dyDescent="0.25">
      <c r="A12" s="11">
        <v>11</v>
      </c>
      <c r="B12" s="2" t="s">
        <v>21</v>
      </c>
      <c r="C12" s="28" t="s">
        <v>125</v>
      </c>
      <c r="D12" s="20">
        <v>0.38862559241706102</v>
      </c>
      <c r="E12" s="24" t="s">
        <v>106</v>
      </c>
      <c r="F12" s="2">
        <v>20</v>
      </c>
      <c r="G12" s="2">
        <v>5</v>
      </c>
      <c r="H12" s="31">
        <f>180+30</f>
        <v>210</v>
      </c>
      <c r="I12" s="34">
        <f t="shared" si="0"/>
        <v>211</v>
      </c>
    </row>
    <row r="13" spans="1:9" x14ac:dyDescent="0.25">
      <c r="A13" s="11">
        <v>12</v>
      </c>
      <c r="B13" s="2" t="s">
        <v>22</v>
      </c>
      <c r="C13" s="28" t="s">
        <v>122</v>
      </c>
      <c r="D13" s="20">
        <v>0.37037037037037002</v>
      </c>
      <c r="E13" s="24" t="s">
        <v>106</v>
      </c>
      <c r="F13" s="2">
        <v>20</v>
      </c>
      <c r="G13" s="2">
        <v>5</v>
      </c>
      <c r="H13" s="31">
        <f>230+50</f>
        <v>280</v>
      </c>
      <c r="I13" s="34">
        <f t="shared" si="0"/>
        <v>281</v>
      </c>
    </row>
    <row r="14" spans="1:9" x14ac:dyDescent="0.25">
      <c r="A14" s="11">
        <v>13</v>
      </c>
      <c r="B14" s="2" t="s">
        <v>23</v>
      </c>
      <c r="C14" s="28" t="s">
        <v>126</v>
      </c>
      <c r="D14" s="20">
        <v>0.32</v>
      </c>
      <c r="E14" s="24" t="s">
        <v>106</v>
      </c>
      <c r="F14" s="2">
        <v>20</v>
      </c>
      <c r="G14" s="2">
        <v>5</v>
      </c>
      <c r="H14" s="31">
        <f>40+30</f>
        <v>70</v>
      </c>
      <c r="I14" s="34">
        <f t="shared" si="0"/>
        <v>71</v>
      </c>
    </row>
    <row r="15" spans="1:9" x14ac:dyDescent="0.25">
      <c r="A15" s="11">
        <v>14</v>
      </c>
      <c r="B15" s="2" t="s">
        <v>24</v>
      </c>
      <c r="C15" s="28" t="s">
        <v>127</v>
      </c>
      <c r="D15" s="20">
        <v>0.34501347708894797</v>
      </c>
      <c r="E15" s="24" t="s">
        <v>106</v>
      </c>
      <c r="F15" s="2">
        <v>20</v>
      </c>
      <c r="G15" s="2">
        <v>5</v>
      </c>
      <c r="H15" s="31">
        <f>50+25</f>
        <v>75</v>
      </c>
      <c r="I15" s="34">
        <f t="shared" si="0"/>
        <v>76</v>
      </c>
    </row>
    <row r="16" spans="1:9" ht="15.75" thickBot="1" x14ac:dyDescent="0.3">
      <c r="A16" s="12">
        <v>15</v>
      </c>
      <c r="B16" s="5" t="s">
        <v>25</v>
      </c>
      <c r="C16" s="35" t="s">
        <v>128</v>
      </c>
      <c r="D16" s="21">
        <v>0.33027522935779802</v>
      </c>
      <c r="E16" s="25" t="s">
        <v>93</v>
      </c>
      <c r="F16" s="5">
        <v>65</v>
      </c>
      <c r="G16" s="5">
        <v>5</v>
      </c>
      <c r="H16" s="32">
        <f>20+90+30</f>
        <v>140</v>
      </c>
      <c r="I16" s="34">
        <f t="shared" si="0"/>
        <v>143.25</v>
      </c>
    </row>
    <row r="18" spans="2:9" x14ac:dyDescent="0.25">
      <c r="B18" t="s">
        <v>157</v>
      </c>
      <c r="F18" s="52" t="s">
        <v>130</v>
      </c>
      <c r="G18" s="53"/>
      <c r="H18" s="53"/>
      <c r="I18" s="54"/>
    </row>
    <row r="19" spans="2:9" x14ac:dyDescent="0.25">
      <c r="B19" t="s">
        <v>165</v>
      </c>
      <c r="F19" s="52" t="s">
        <v>129</v>
      </c>
      <c r="G19" s="54"/>
      <c r="H19" s="55" t="s">
        <v>131</v>
      </c>
      <c r="I19" s="57"/>
    </row>
    <row r="20" spans="2:9" x14ac:dyDescent="0.25">
      <c r="B20" t="s">
        <v>166</v>
      </c>
      <c r="F20" s="55">
        <f>SUM(H2:H16)</f>
        <v>1940</v>
      </c>
      <c r="G20" s="57"/>
      <c r="H20" s="55">
        <f>SUM(I2:I16)</f>
        <v>1956.85</v>
      </c>
      <c r="I20" s="57"/>
    </row>
    <row r="21" spans="2:9" x14ac:dyDescent="0.25">
      <c r="B21" t="s">
        <v>167</v>
      </c>
      <c r="F21" s="52" t="s">
        <v>132</v>
      </c>
      <c r="G21" s="53"/>
      <c r="H21" s="53"/>
      <c r="I21" s="54"/>
    </row>
    <row r="22" spans="2:9" x14ac:dyDescent="0.25">
      <c r="B22" t="s">
        <v>168</v>
      </c>
      <c r="F22" s="55">
        <f>(H20-F20)</f>
        <v>16.849999999999909</v>
      </c>
      <c r="G22" s="56"/>
      <c r="H22" s="56"/>
      <c r="I22" s="57"/>
    </row>
    <row r="24" spans="2:9" x14ac:dyDescent="0.25">
      <c r="B24" t="s">
        <v>162</v>
      </c>
    </row>
    <row r="25" spans="2:9" x14ac:dyDescent="0.25">
      <c r="B25" t="s">
        <v>169</v>
      </c>
    </row>
    <row r="26" spans="2:9" x14ac:dyDescent="0.25">
      <c r="B26" t="s">
        <v>170</v>
      </c>
    </row>
  </sheetData>
  <mergeCells count="7">
    <mergeCell ref="F21:I21"/>
    <mergeCell ref="F22:I22"/>
    <mergeCell ref="F18:I18"/>
    <mergeCell ref="F19:G19"/>
    <mergeCell ref="H19:I19"/>
    <mergeCell ref="F20:G20"/>
    <mergeCell ref="H20:I2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B29" sqref="B29"/>
    </sheetView>
  </sheetViews>
  <sheetFormatPr defaultRowHeight="15" x14ac:dyDescent="0.25"/>
  <cols>
    <col min="1" max="1" width="6.85546875" bestFit="1" customWidth="1"/>
    <col min="2" max="2" width="35.5703125" bestFit="1" customWidth="1"/>
    <col min="3" max="3" width="38" customWidth="1"/>
    <col min="4" max="4" width="13.5703125" style="51" customWidth="1"/>
    <col min="5" max="5" width="19.140625" customWidth="1"/>
    <col min="6" max="6" width="8.7109375" style="49" customWidth="1"/>
    <col min="7" max="7" width="9.42578125" style="18" customWidth="1"/>
    <col min="8" max="8" width="9.5703125" style="46" customWidth="1"/>
    <col min="9" max="9" width="13.5703125" customWidth="1"/>
    <col min="10" max="10" width="8.28515625" customWidth="1"/>
    <col min="11" max="11" width="7.5703125" style="18" customWidth="1"/>
    <col min="12" max="12" width="7.7109375" customWidth="1"/>
    <col min="13" max="13" width="12.5703125" customWidth="1"/>
    <col min="14" max="14" width="9.28515625" style="18" customWidth="1"/>
    <col min="15" max="15" width="8.42578125" style="18" customWidth="1"/>
  </cols>
  <sheetData>
    <row r="1" spans="1:15" s="1" customFormat="1" ht="60.75" thickBot="1" x14ac:dyDescent="0.3">
      <c r="A1" s="9" t="s">
        <v>6</v>
      </c>
      <c r="B1" s="6" t="s">
        <v>10</v>
      </c>
      <c r="C1" s="4" t="s">
        <v>8</v>
      </c>
      <c r="D1" s="50" t="s">
        <v>9</v>
      </c>
      <c r="E1" s="4" t="s">
        <v>136</v>
      </c>
      <c r="F1" s="48" t="s">
        <v>137</v>
      </c>
      <c r="G1" s="44" t="s">
        <v>135</v>
      </c>
      <c r="H1" s="45" t="s">
        <v>138</v>
      </c>
      <c r="I1" s="4" t="s">
        <v>139</v>
      </c>
      <c r="J1" s="4" t="s">
        <v>140</v>
      </c>
      <c r="K1" s="44" t="s">
        <v>141</v>
      </c>
      <c r="L1" s="4" t="s">
        <v>142</v>
      </c>
      <c r="M1" s="4" t="s">
        <v>26</v>
      </c>
      <c r="N1" s="29" t="s">
        <v>4</v>
      </c>
      <c r="O1" s="47" t="s">
        <v>5</v>
      </c>
    </row>
    <row r="2" spans="1:15" x14ac:dyDescent="0.25">
      <c r="A2" s="10">
        <v>1</v>
      </c>
      <c r="B2" s="3" t="s">
        <v>11</v>
      </c>
      <c r="C2" s="3" t="s">
        <v>143</v>
      </c>
      <c r="D2" s="71">
        <v>0.12079510703363899</v>
      </c>
      <c r="E2" s="23" t="s">
        <v>98</v>
      </c>
      <c r="F2" s="61">
        <v>50</v>
      </c>
      <c r="G2" s="62">
        <f>ROUNDUP(0.1030862284, 2)</f>
        <v>0.11</v>
      </c>
      <c r="H2" s="63">
        <f>ROUNDUP((G2*(1/D2)), 4)</f>
        <v>0.91069999999999995</v>
      </c>
      <c r="I2" s="23" t="s">
        <v>144</v>
      </c>
      <c r="J2" s="23">
        <v>0</v>
      </c>
      <c r="K2" s="62">
        <v>0</v>
      </c>
      <c r="L2" s="23">
        <f>ROUNDUP((K2*(1/D2)),4)</f>
        <v>0</v>
      </c>
      <c r="M2" s="23">
        <v>5</v>
      </c>
      <c r="N2" s="64">
        <f>90+90</f>
        <v>180</v>
      </c>
      <c r="O2" s="65">
        <f>ROUNDUP((N2+((M2/100)*F2*H2)+((M2/100)*J2*K2)),2)</f>
        <v>182.28</v>
      </c>
    </row>
    <row r="3" spans="1:15" x14ac:dyDescent="0.25">
      <c r="A3" s="11">
        <v>2</v>
      </c>
      <c r="B3" s="2" t="s">
        <v>12</v>
      </c>
      <c r="C3" s="2" t="s">
        <v>145</v>
      </c>
      <c r="D3" s="72">
        <v>0.13240418118</v>
      </c>
      <c r="E3" s="23" t="s">
        <v>98</v>
      </c>
      <c r="F3" s="61">
        <v>50</v>
      </c>
      <c r="G3" s="62">
        <f t="shared" ref="G3:G4" si="0">ROUNDUP(0.1030862284, 2)</f>
        <v>0.11</v>
      </c>
      <c r="H3" s="63">
        <f t="shared" ref="H3:H12" si="1">ROUNDUP((G3*(1/D3)), 4)</f>
        <v>0.83079999999999998</v>
      </c>
      <c r="I3" s="24" t="s">
        <v>144</v>
      </c>
      <c r="J3" s="23">
        <v>0</v>
      </c>
      <c r="K3" s="62">
        <v>0</v>
      </c>
      <c r="L3" s="23">
        <f t="shared" ref="L3:L7" si="2">ROUNDUP((K3*(1/D3)),4)</f>
        <v>0</v>
      </c>
      <c r="M3" s="24">
        <v>5</v>
      </c>
      <c r="N3" s="40">
        <f>60+15</f>
        <v>75</v>
      </c>
      <c r="O3" s="65">
        <f t="shared" ref="O3:O16" si="3">ROUNDUP((N3+((M3/100)*F3*H3)+((M3/100)*J3*K3)),2)</f>
        <v>77.08</v>
      </c>
    </row>
    <row r="4" spans="1:15" x14ac:dyDescent="0.25">
      <c r="A4" s="11">
        <v>3</v>
      </c>
      <c r="B4" s="2" t="s">
        <v>13</v>
      </c>
      <c r="C4" s="2" t="s">
        <v>145</v>
      </c>
      <c r="D4" s="72">
        <v>0.13240418118</v>
      </c>
      <c r="E4" s="23" t="s">
        <v>98</v>
      </c>
      <c r="F4" s="61">
        <v>50</v>
      </c>
      <c r="G4" s="62">
        <f t="shared" si="0"/>
        <v>0.11</v>
      </c>
      <c r="H4" s="63">
        <f t="shared" si="1"/>
        <v>0.83079999999999998</v>
      </c>
      <c r="I4" s="24" t="s">
        <v>144</v>
      </c>
      <c r="J4" s="23">
        <v>0</v>
      </c>
      <c r="K4" s="62">
        <v>0</v>
      </c>
      <c r="L4" s="23">
        <f t="shared" si="2"/>
        <v>0</v>
      </c>
      <c r="M4" s="24">
        <v>5</v>
      </c>
      <c r="N4" s="40">
        <v>15</v>
      </c>
      <c r="O4" s="65">
        <f t="shared" si="3"/>
        <v>17.080000000000002</v>
      </c>
    </row>
    <row r="5" spans="1:15" x14ac:dyDescent="0.25">
      <c r="A5" s="11">
        <v>4</v>
      </c>
      <c r="B5" s="2" t="s">
        <v>14</v>
      </c>
      <c r="C5" s="2" t="s">
        <v>146</v>
      </c>
      <c r="D5" s="73">
        <v>0.155870445344129</v>
      </c>
      <c r="E5" s="24" t="s">
        <v>113</v>
      </c>
      <c r="F5" s="66">
        <v>70</v>
      </c>
      <c r="G5" s="67">
        <f>ROUNDUP(0.0802568218,20)</f>
        <v>8.0256821800000003E-2</v>
      </c>
      <c r="H5" s="63">
        <f t="shared" si="1"/>
        <v>0.51490000000000002</v>
      </c>
      <c r="I5" s="24" t="s">
        <v>106</v>
      </c>
      <c r="J5" s="24">
        <v>20</v>
      </c>
      <c r="K5" s="67">
        <v>0.20718</v>
      </c>
      <c r="L5" s="23">
        <f t="shared" si="2"/>
        <v>1.3291999999999999</v>
      </c>
      <c r="M5" s="24">
        <v>5</v>
      </c>
      <c r="N5" s="40">
        <f>180</f>
        <v>180</v>
      </c>
      <c r="O5" s="65">
        <f t="shared" si="3"/>
        <v>182.01</v>
      </c>
    </row>
    <row r="6" spans="1:15" x14ac:dyDescent="0.25">
      <c r="A6" s="11">
        <v>5</v>
      </c>
      <c r="B6" s="2" t="s">
        <v>15</v>
      </c>
      <c r="C6" s="2" t="s">
        <v>147</v>
      </c>
      <c r="D6" s="73">
        <v>0.170575692963752</v>
      </c>
      <c r="E6" s="24" t="s">
        <v>95</v>
      </c>
      <c r="F6" s="66">
        <v>50</v>
      </c>
      <c r="G6" s="67">
        <v>2.5</v>
      </c>
      <c r="H6" s="63">
        <f t="shared" si="1"/>
        <v>14.6563</v>
      </c>
      <c r="I6" s="24" t="s">
        <v>85</v>
      </c>
      <c r="J6" s="24">
        <v>90</v>
      </c>
      <c r="K6" s="67">
        <v>0.14684</v>
      </c>
      <c r="L6" s="23">
        <f t="shared" si="2"/>
        <v>0.8609</v>
      </c>
      <c r="M6" s="24">
        <v>5</v>
      </c>
      <c r="N6" s="40">
        <f>110+60</f>
        <v>170</v>
      </c>
      <c r="O6" s="65">
        <f t="shared" si="3"/>
        <v>207.31</v>
      </c>
    </row>
    <row r="7" spans="1:15" x14ac:dyDescent="0.25">
      <c r="A7" s="11">
        <v>6</v>
      </c>
      <c r="B7" s="2" t="s">
        <v>16</v>
      </c>
      <c r="C7" s="2" t="s">
        <v>148</v>
      </c>
      <c r="D7" s="72">
        <v>0.100823045267489</v>
      </c>
      <c r="E7" s="24" t="s">
        <v>93</v>
      </c>
      <c r="F7" s="66">
        <v>65</v>
      </c>
      <c r="G7" s="67">
        <v>6.9169999999999995E-2</v>
      </c>
      <c r="H7" s="63">
        <f t="shared" si="1"/>
        <v>0.68610000000000004</v>
      </c>
      <c r="I7" s="24" t="s">
        <v>106</v>
      </c>
      <c r="J7" s="24">
        <v>20</v>
      </c>
      <c r="K7" s="67">
        <v>0.20718</v>
      </c>
      <c r="L7" s="23">
        <f t="shared" si="2"/>
        <v>2.0549000000000004</v>
      </c>
      <c r="M7" s="24">
        <v>0</v>
      </c>
      <c r="N7" s="40">
        <f>15+50</f>
        <v>65</v>
      </c>
      <c r="O7" s="65">
        <f t="shared" si="3"/>
        <v>65</v>
      </c>
    </row>
    <row r="8" spans="1:15" x14ac:dyDescent="0.25">
      <c r="A8" s="11">
        <v>7</v>
      </c>
      <c r="B8" s="2" t="s">
        <v>17</v>
      </c>
      <c r="C8" s="2" t="s">
        <v>149</v>
      </c>
      <c r="D8" s="72">
        <v>0.106962663975782</v>
      </c>
      <c r="E8" s="24" t="s">
        <v>150</v>
      </c>
      <c r="F8" s="66">
        <v>150</v>
      </c>
      <c r="G8" s="67">
        <v>0.14072000000000001</v>
      </c>
      <c r="H8" s="63">
        <f t="shared" si="1"/>
        <v>1.3155999999999999</v>
      </c>
      <c r="I8" s="24" t="s">
        <v>144</v>
      </c>
      <c r="J8" s="24">
        <v>0</v>
      </c>
      <c r="K8" s="67">
        <v>0</v>
      </c>
      <c r="L8" s="24">
        <v>0</v>
      </c>
      <c r="M8" s="24">
        <v>0</v>
      </c>
      <c r="N8" s="40">
        <f>50</f>
        <v>50</v>
      </c>
      <c r="O8" s="65">
        <f t="shared" si="3"/>
        <v>50</v>
      </c>
    </row>
    <row r="9" spans="1:15" x14ac:dyDescent="0.25">
      <c r="A9" s="11">
        <v>8</v>
      </c>
      <c r="B9" s="2" t="s">
        <v>18</v>
      </c>
      <c r="C9" s="2" t="s">
        <v>151</v>
      </c>
      <c r="D9" s="72">
        <v>0.14738805970149199</v>
      </c>
      <c r="E9" s="24" t="s">
        <v>108</v>
      </c>
      <c r="F9" s="66">
        <v>100</v>
      </c>
      <c r="G9" s="67">
        <v>0.22875000000000001</v>
      </c>
      <c r="H9" s="68">
        <f t="shared" si="1"/>
        <v>1.5521</v>
      </c>
      <c r="I9" s="24" t="s">
        <v>144</v>
      </c>
      <c r="J9" s="24">
        <v>0</v>
      </c>
      <c r="K9" s="67">
        <v>0</v>
      </c>
      <c r="L9" s="24">
        <v>0</v>
      </c>
      <c r="M9" s="24">
        <v>5</v>
      </c>
      <c r="N9" s="40">
        <v>130</v>
      </c>
      <c r="O9" s="65">
        <f t="shared" si="3"/>
        <v>137.76999999999998</v>
      </c>
    </row>
    <row r="10" spans="1:15" x14ac:dyDescent="0.25">
      <c r="A10" s="11">
        <v>9</v>
      </c>
      <c r="B10" s="2" t="s">
        <v>19</v>
      </c>
      <c r="C10" s="2" t="s">
        <v>152</v>
      </c>
      <c r="D10" s="72">
        <v>0.10452418096723801</v>
      </c>
      <c r="E10" s="24" t="s">
        <v>150</v>
      </c>
      <c r="F10" s="66">
        <v>150</v>
      </c>
      <c r="G10" s="67">
        <v>0.14000000000000001</v>
      </c>
      <c r="H10" s="68">
        <f t="shared" si="1"/>
        <v>1.3394999999999999</v>
      </c>
      <c r="I10" s="24" t="s">
        <v>144</v>
      </c>
      <c r="J10" s="24">
        <v>0</v>
      </c>
      <c r="K10" s="67">
        <v>0</v>
      </c>
      <c r="L10" s="24">
        <v>0</v>
      </c>
      <c r="M10" s="24">
        <v>0</v>
      </c>
      <c r="N10" s="40">
        <v>210</v>
      </c>
      <c r="O10" s="65">
        <f t="shared" si="3"/>
        <v>210</v>
      </c>
    </row>
    <row r="11" spans="1:15" x14ac:dyDescent="0.25">
      <c r="A11" s="11">
        <v>10</v>
      </c>
      <c r="B11" s="2" t="s">
        <v>20</v>
      </c>
      <c r="C11" s="2" t="s">
        <v>117</v>
      </c>
      <c r="D11" s="72">
        <v>0.34799999999999998</v>
      </c>
      <c r="E11" s="24" t="s">
        <v>106</v>
      </c>
      <c r="F11" s="66">
        <v>20</v>
      </c>
      <c r="G11" s="67">
        <v>0.20718</v>
      </c>
      <c r="H11" s="68">
        <f t="shared" si="1"/>
        <v>0.59540000000000004</v>
      </c>
      <c r="I11" s="24" t="s">
        <v>144</v>
      </c>
      <c r="J11" s="24">
        <v>0</v>
      </c>
      <c r="K11" s="67">
        <v>0</v>
      </c>
      <c r="L11" s="24">
        <v>0</v>
      </c>
      <c r="M11" s="24">
        <v>10</v>
      </c>
      <c r="N11" s="40">
        <v>90</v>
      </c>
      <c r="O11" s="65">
        <f t="shared" si="3"/>
        <v>91.2</v>
      </c>
    </row>
    <row r="12" spans="1:15" x14ac:dyDescent="0.25">
      <c r="A12" s="11">
        <v>11</v>
      </c>
      <c r="B12" s="2" t="s">
        <v>21</v>
      </c>
      <c r="C12" s="58" t="s">
        <v>153</v>
      </c>
      <c r="D12" s="72">
        <v>0.10008136696501201</v>
      </c>
      <c r="E12" s="24" t="s">
        <v>107</v>
      </c>
      <c r="F12" s="66">
        <v>180</v>
      </c>
      <c r="G12" s="67">
        <v>0.32679000000000002</v>
      </c>
      <c r="H12" s="68">
        <f t="shared" si="1"/>
        <v>3.2653000000000003</v>
      </c>
      <c r="I12" s="24" t="s">
        <v>144</v>
      </c>
      <c r="J12" s="24">
        <v>0</v>
      </c>
      <c r="K12" s="67">
        <v>0</v>
      </c>
      <c r="L12" s="24">
        <v>0</v>
      </c>
      <c r="M12" s="24">
        <v>0</v>
      </c>
      <c r="N12" s="40">
        <v>210</v>
      </c>
      <c r="O12" s="69">
        <f t="shared" si="3"/>
        <v>210</v>
      </c>
    </row>
    <row r="13" spans="1:15" x14ac:dyDescent="0.25">
      <c r="A13" s="11">
        <v>12</v>
      </c>
      <c r="B13" s="2" t="s">
        <v>22</v>
      </c>
      <c r="C13" s="2" t="s">
        <v>148</v>
      </c>
      <c r="D13" s="72">
        <v>0.100823045267489</v>
      </c>
      <c r="E13" s="24" t="s">
        <v>93</v>
      </c>
      <c r="F13" s="66">
        <v>65</v>
      </c>
      <c r="G13" s="67">
        <v>6.9169999999999995E-2</v>
      </c>
      <c r="H13" s="63">
        <f t="shared" ref="H13:H16" si="4">ROUNDUP((G13*(1/D13)), 4)</f>
        <v>0.68610000000000004</v>
      </c>
      <c r="I13" s="24" t="s">
        <v>106</v>
      </c>
      <c r="J13" s="24">
        <v>20</v>
      </c>
      <c r="K13" s="67">
        <v>0.20718</v>
      </c>
      <c r="L13" s="23">
        <f t="shared" ref="L13" si="5">ROUNDUP((K13*(1/D13)),4)</f>
        <v>2.0549000000000004</v>
      </c>
      <c r="M13" s="24">
        <v>0</v>
      </c>
      <c r="N13" s="40">
        <v>280</v>
      </c>
      <c r="O13" s="69">
        <f t="shared" si="3"/>
        <v>280</v>
      </c>
    </row>
    <row r="14" spans="1:15" x14ac:dyDescent="0.25">
      <c r="A14" s="11">
        <v>13</v>
      </c>
      <c r="B14" s="2" t="s">
        <v>23</v>
      </c>
      <c r="C14" s="2" t="s">
        <v>154</v>
      </c>
      <c r="D14" s="72">
        <v>0.174736842105263</v>
      </c>
      <c r="E14" s="24" t="s">
        <v>93</v>
      </c>
      <c r="F14" s="66">
        <v>65</v>
      </c>
      <c r="G14" s="67">
        <v>6.9169999999999995E-2</v>
      </c>
      <c r="H14" s="63">
        <f t="shared" si="4"/>
        <v>0.39589999999999997</v>
      </c>
      <c r="I14" s="24" t="s">
        <v>144</v>
      </c>
      <c r="J14" s="24">
        <v>0</v>
      </c>
      <c r="K14" s="67">
        <v>0</v>
      </c>
      <c r="L14" s="24">
        <v>0</v>
      </c>
      <c r="M14" s="24">
        <v>5</v>
      </c>
      <c r="N14" s="40">
        <v>70</v>
      </c>
      <c r="O14" s="69">
        <f t="shared" si="3"/>
        <v>71.290000000000006</v>
      </c>
    </row>
    <row r="15" spans="1:15" x14ac:dyDescent="0.25">
      <c r="A15" s="11">
        <v>14</v>
      </c>
      <c r="B15" s="2" t="s">
        <v>24</v>
      </c>
      <c r="C15" s="2" t="s">
        <v>149</v>
      </c>
      <c r="D15" s="72">
        <v>0.106962663975782</v>
      </c>
      <c r="E15" s="24" t="s">
        <v>150</v>
      </c>
      <c r="F15" s="66">
        <v>150</v>
      </c>
      <c r="G15" s="67">
        <v>0.14072000000000001</v>
      </c>
      <c r="H15" s="63">
        <f t="shared" si="4"/>
        <v>1.3155999999999999</v>
      </c>
      <c r="I15" s="24" t="s">
        <v>144</v>
      </c>
      <c r="J15" s="24">
        <v>0</v>
      </c>
      <c r="K15" s="67">
        <v>0</v>
      </c>
      <c r="L15" s="24">
        <v>0</v>
      </c>
      <c r="M15" s="24">
        <v>0</v>
      </c>
      <c r="N15" s="40">
        <f>50+25</f>
        <v>75</v>
      </c>
      <c r="O15" s="69">
        <f t="shared" si="3"/>
        <v>75</v>
      </c>
    </row>
    <row r="16" spans="1:15" ht="15.75" thickBot="1" x14ac:dyDescent="0.3">
      <c r="A16" s="12">
        <v>15</v>
      </c>
      <c r="B16" s="5" t="s">
        <v>25</v>
      </c>
      <c r="C16" s="58" t="s">
        <v>153</v>
      </c>
      <c r="D16" s="72">
        <v>0.10008136696501201</v>
      </c>
      <c r="E16" s="24" t="s">
        <v>107</v>
      </c>
      <c r="F16" s="66">
        <v>180</v>
      </c>
      <c r="G16" s="67">
        <v>0.32679000000000002</v>
      </c>
      <c r="H16" s="68">
        <f t="shared" si="4"/>
        <v>3.2653000000000003</v>
      </c>
      <c r="I16" s="24" t="s">
        <v>144</v>
      </c>
      <c r="J16" s="24">
        <v>0</v>
      </c>
      <c r="K16" s="67">
        <v>0</v>
      </c>
      <c r="L16" s="24">
        <v>0</v>
      </c>
      <c r="M16" s="24">
        <v>0</v>
      </c>
      <c r="N16" s="70">
        <f>20+90+30</f>
        <v>140</v>
      </c>
      <c r="O16" s="69">
        <f t="shared" si="3"/>
        <v>140</v>
      </c>
    </row>
    <row r="18" spans="2:10" ht="18.75" x14ac:dyDescent="0.3">
      <c r="B18" s="79" t="s">
        <v>157</v>
      </c>
      <c r="C18" s="80"/>
      <c r="D18" s="76"/>
      <c r="G18" s="59" t="s">
        <v>130</v>
      </c>
      <c r="H18" s="59"/>
      <c r="I18" s="59"/>
      <c r="J18" s="59"/>
    </row>
    <row r="19" spans="2:10" ht="20.25" customHeight="1" x14ac:dyDescent="0.25">
      <c r="B19" s="75" t="s">
        <v>158</v>
      </c>
      <c r="C19" s="75"/>
      <c r="D19" s="77"/>
      <c r="G19" s="59" t="s">
        <v>155</v>
      </c>
      <c r="H19" s="59"/>
      <c r="I19" s="60" t="s">
        <v>156</v>
      </c>
      <c r="J19" s="60"/>
    </row>
    <row r="20" spans="2:10" ht="31.5" customHeight="1" x14ac:dyDescent="0.25">
      <c r="B20" s="75" t="s">
        <v>159</v>
      </c>
      <c r="C20" s="75"/>
      <c r="D20" s="78"/>
      <c r="G20" s="59">
        <f>SUM(N2:N16)</f>
        <v>1940</v>
      </c>
      <c r="H20" s="59"/>
      <c r="I20" s="60">
        <f>SUM(O2:O16)</f>
        <v>1996.02</v>
      </c>
      <c r="J20" s="60"/>
    </row>
    <row r="21" spans="2:10" ht="36.75" customHeight="1" x14ac:dyDescent="0.25">
      <c r="B21" s="75" t="s">
        <v>161</v>
      </c>
      <c r="C21" s="75"/>
      <c r="D21" s="78"/>
      <c r="G21" s="59" t="s">
        <v>132</v>
      </c>
      <c r="H21" s="59"/>
      <c r="I21" s="59"/>
      <c r="J21" s="59"/>
    </row>
    <row r="22" spans="2:10" ht="35.25" customHeight="1" x14ac:dyDescent="0.25">
      <c r="B22" s="75" t="s">
        <v>160</v>
      </c>
      <c r="C22" s="75"/>
      <c r="D22" s="78"/>
      <c r="G22" s="59">
        <f>(I20-G20)</f>
        <v>56.019999999999982</v>
      </c>
      <c r="H22" s="59"/>
      <c r="I22" s="59"/>
      <c r="J22" s="59"/>
    </row>
    <row r="23" spans="2:10" x14ac:dyDescent="0.25">
      <c r="B23" s="74"/>
    </row>
    <row r="24" spans="2:10" x14ac:dyDescent="0.25">
      <c r="B24" t="s">
        <v>162</v>
      </c>
    </row>
    <row r="25" spans="2:10" x14ac:dyDescent="0.25">
      <c r="B25" t="s">
        <v>163</v>
      </c>
    </row>
    <row r="26" spans="2:10" x14ac:dyDescent="0.25">
      <c r="B26" t="s">
        <v>164</v>
      </c>
    </row>
  </sheetData>
  <mergeCells count="12">
    <mergeCell ref="B20:C20"/>
    <mergeCell ref="B21:C21"/>
    <mergeCell ref="B22:C22"/>
    <mergeCell ref="B19:C19"/>
    <mergeCell ref="B18:C18"/>
    <mergeCell ref="G18:J18"/>
    <mergeCell ref="G19:H19"/>
    <mergeCell ref="I19:J19"/>
    <mergeCell ref="G20:H20"/>
    <mergeCell ref="I20:J20"/>
    <mergeCell ref="G21:J21"/>
    <mergeCell ref="G22:J2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110" zoomScaleNormal="110" workbookViewId="0">
      <selection activeCell="I9" sqref="I9"/>
    </sheetView>
  </sheetViews>
  <sheetFormatPr defaultRowHeight="15" x14ac:dyDescent="0.25"/>
  <cols>
    <col min="1" max="1" width="21.42578125" customWidth="1"/>
    <col min="2" max="2" width="16.5703125" customWidth="1"/>
    <col min="3" max="3" width="18" customWidth="1"/>
    <col min="4" max="4" width="16.85546875" customWidth="1"/>
    <col min="5" max="5" width="20.85546875" style="18" customWidth="1"/>
    <col min="6" max="6" width="19" style="36" customWidth="1"/>
  </cols>
  <sheetData>
    <row r="1" spans="1:6" x14ac:dyDescent="0.25">
      <c r="A1" s="37" t="s">
        <v>80</v>
      </c>
      <c r="B1" s="37" t="s">
        <v>81</v>
      </c>
      <c r="C1" s="37" t="s">
        <v>82</v>
      </c>
      <c r="D1" s="37" t="s">
        <v>83</v>
      </c>
      <c r="E1" s="38" t="s">
        <v>133</v>
      </c>
      <c r="F1" s="39" t="s">
        <v>134</v>
      </c>
    </row>
    <row r="2" spans="1:6" x14ac:dyDescent="0.25">
      <c r="A2" t="s">
        <v>84</v>
      </c>
      <c r="B2">
        <v>90</v>
      </c>
      <c r="C2">
        <v>60</v>
      </c>
      <c r="D2">
        <v>1.55</v>
      </c>
      <c r="E2" s="18">
        <f>(B2-C2)/B2</f>
        <v>0.33333333333333331</v>
      </c>
      <c r="F2" s="36">
        <f>(1/D2)*E2</f>
        <v>0.21505376344086019</v>
      </c>
    </row>
    <row r="3" spans="1:6" x14ac:dyDescent="0.25">
      <c r="A3" t="s">
        <v>85</v>
      </c>
      <c r="B3">
        <v>90</v>
      </c>
      <c r="C3">
        <v>60</v>
      </c>
      <c r="D3">
        <v>2.27</v>
      </c>
      <c r="E3" s="18">
        <f t="shared" ref="E3:E34" si="0">(B3-C3)/B3</f>
        <v>0.33333333333333331</v>
      </c>
      <c r="F3" s="36">
        <f t="shared" ref="F3:F34" si="1">(1/D3)*E3</f>
        <v>0.14684287812041114</v>
      </c>
    </row>
    <row r="4" spans="1:6" x14ac:dyDescent="0.25">
      <c r="A4" t="s">
        <v>86</v>
      </c>
      <c r="B4">
        <v>150</v>
      </c>
      <c r="C4">
        <v>70</v>
      </c>
      <c r="D4">
        <v>3.79</v>
      </c>
      <c r="E4" s="18">
        <f t="shared" si="0"/>
        <v>0.53333333333333333</v>
      </c>
      <c r="F4" s="36">
        <f t="shared" si="1"/>
        <v>0.14072119613016709</v>
      </c>
    </row>
    <row r="5" spans="1:6" x14ac:dyDescent="0.25">
      <c r="A5" t="s">
        <v>87</v>
      </c>
      <c r="B5">
        <v>80</v>
      </c>
      <c r="C5">
        <v>40</v>
      </c>
      <c r="D5">
        <v>3.11</v>
      </c>
      <c r="E5" s="18">
        <f t="shared" si="0"/>
        <v>0.5</v>
      </c>
      <c r="F5" s="36">
        <f t="shared" si="1"/>
        <v>0.16077170418006431</v>
      </c>
    </row>
    <row r="6" spans="1:6" x14ac:dyDescent="0.25">
      <c r="A6" t="s">
        <v>88</v>
      </c>
      <c r="B6">
        <v>230</v>
      </c>
      <c r="C6">
        <v>170</v>
      </c>
      <c r="D6">
        <v>2.34</v>
      </c>
      <c r="E6" s="18">
        <f t="shared" si="0"/>
        <v>0.2608695652173913</v>
      </c>
      <c r="F6" s="36">
        <f t="shared" si="1"/>
        <v>0.11148272017837235</v>
      </c>
    </row>
    <row r="7" spans="1:6" x14ac:dyDescent="0.25">
      <c r="A7" t="s">
        <v>89</v>
      </c>
      <c r="B7">
        <v>50</v>
      </c>
      <c r="C7">
        <v>40</v>
      </c>
      <c r="D7">
        <v>5.12</v>
      </c>
      <c r="E7" s="18">
        <f t="shared" si="0"/>
        <v>0.2</v>
      </c>
      <c r="F7" s="36">
        <f t="shared" si="1"/>
        <v>3.90625E-2</v>
      </c>
    </row>
    <row r="8" spans="1:6" x14ac:dyDescent="0.25">
      <c r="A8" t="s">
        <v>90</v>
      </c>
      <c r="B8">
        <v>30</v>
      </c>
      <c r="C8">
        <v>21</v>
      </c>
      <c r="D8">
        <v>1.3</v>
      </c>
      <c r="E8" s="18">
        <f t="shared" si="0"/>
        <v>0.3</v>
      </c>
      <c r="F8" s="36">
        <f t="shared" si="1"/>
        <v>0.23076923076923073</v>
      </c>
    </row>
    <row r="9" spans="1:6" x14ac:dyDescent="0.25">
      <c r="A9" t="s">
        <v>91</v>
      </c>
      <c r="B9">
        <v>25</v>
      </c>
      <c r="C9">
        <v>15</v>
      </c>
      <c r="D9">
        <v>1.34</v>
      </c>
      <c r="E9" s="18">
        <f t="shared" si="0"/>
        <v>0.4</v>
      </c>
      <c r="F9" s="36">
        <f t="shared" si="1"/>
        <v>0.29850746268656714</v>
      </c>
    </row>
    <row r="10" spans="1:6" x14ac:dyDescent="0.25">
      <c r="A10" t="s">
        <v>92</v>
      </c>
      <c r="B10">
        <v>160</v>
      </c>
      <c r="C10">
        <v>130</v>
      </c>
      <c r="D10">
        <v>4.37</v>
      </c>
      <c r="E10" s="18">
        <f t="shared" si="0"/>
        <v>0.1875</v>
      </c>
      <c r="F10" s="36">
        <f t="shared" si="1"/>
        <v>4.2906178489702518E-2</v>
      </c>
    </row>
    <row r="11" spans="1:6" x14ac:dyDescent="0.25">
      <c r="A11" t="s">
        <v>93</v>
      </c>
      <c r="B11">
        <v>65</v>
      </c>
      <c r="C11">
        <v>40</v>
      </c>
      <c r="D11">
        <v>5.56</v>
      </c>
      <c r="E11" s="18">
        <f t="shared" si="0"/>
        <v>0.38461538461538464</v>
      </c>
      <c r="F11" s="36">
        <f t="shared" si="1"/>
        <v>6.917542888765911E-2</v>
      </c>
    </row>
    <row r="12" spans="1:6" x14ac:dyDescent="0.25">
      <c r="A12" t="s">
        <v>94</v>
      </c>
      <c r="B12">
        <v>85</v>
      </c>
      <c r="C12">
        <v>60</v>
      </c>
      <c r="D12">
        <v>2.21</v>
      </c>
      <c r="E12" s="18">
        <f t="shared" si="0"/>
        <v>0.29411764705882354</v>
      </c>
      <c r="F12" s="36">
        <f t="shared" si="1"/>
        <v>0.13308490817141336</v>
      </c>
    </row>
    <row r="13" spans="1:6" x14ac:dyDescent="0.25">
      <c r="A13" t="s">
        <v>95</v>
      </c>
      <c r="B13">
        <v>50</v>
      </c>
      <c r="C13">
        <v>20</v>
      </c>
      <c r="D13">
        <v>0.24</v>
      </c>
      <c r="E13" s="18">
        <f t="shared" si="0"/>
        <v>0.6</v>
      </c>
      <c r="F13" s="36">
        <f t="shared" si="1"/>
        <v>2.5</v>
      </c>
    </row>
    <row r="14" spans="1:6" x14ac:dyDescent="0.25">
      <c r="A14" t="s">
        <v>96</v>
      </c>
      <c r="B14">
        <v>30</v>
      </c>
      <c r="C14">
        <v>15</v>
      </c>
      <c r="D14">
        <v>3.45</v>
      </c>
      <c r="E14" s="18">
        <f t="shared" si="0"/>
        <v>0.5</v>
      </c>
      <c r="F14" s="36">
        <f t="shared" si="1"/>
        <v>0.14492753623188406</v>
      </c>
    </row>
    <row r="15" spans="1:6" x14ac:dyDescent="0.25">
      <c r="A15" t="s">
        <v>97</v>
      </c>
      <c r="B15">
        <v>40</v>
      </c>
      <c r="C15">
        <v>25</v>
      </c>
      <c r="D15">
        <v>3.17</v>
      </c>
      <c r="E15" s="18">
        <f t="shared" si="0"/>
        <v>0.375</v>
      </c>
      <c r="F15" s="36">
        <f t="shared" si="1"/>
        <v>0.11829652996845424</v>
      </c>
    </row>
    <row r="16" spans="1:6" x14ac:dyDescent="0.25">
      <c r="A16" t="s">
        <v>98</v>
      </c>
      <c r="B16">
        <v>50</v>
      </c>
      <c r="C16">
        <v>35</v>
      </c>
      <c r="D16">
        <v>2.89</v>
      </c>
      <c r="E16" s="18">
        <f t="shared" si="0"/>
        <v>0.3</v>
      </c>
      <c r="F16" s="36">
        <f>(1/D16)*E16</f>
        <v>0.10380622837370242</v>
      </c>
    </row>
    <row r="17" spans="1:6" x14ac:dyDescent="0.25">
      <c r="A17" t="s">
        <v>99</v>
      </c>
      <c r="B17">
        <v>35</v>
      </c>
      <c r="C17">
        <v>25</v>
      </c>
      <c r="D17">
        <v>2.1</v>
      </c>
      <c r="E17" s="18">
        <f t="shared" si="0"/>
        <v>0.2857142857142857</v>
      </c>
      <c r="F17" s="36">
        <f t="shared" si="1"/>
        <v>0.13605442176870747</v>
      </c>
    </row>
    <row r="18" spans="1:6" x14ac:dyDescent="0.25">
      <c r="A18" t="s">
        <v>100</v>
      </c>
      <c r="B18">
        <v>50</v>
      </c>
      <c r="C18">
        <v>35</v>
      </c>
      <c r="D18">
        <v>0.34</v>
      </c>
      <c r="E18" s="18">
        <f t="shared" si="0"/>
        <v>0.3</v>
      </c>
      <c r="F18" s="36">
        <f t="shared" si="1"/>
        <v>0.88235294117647045</v>
      </c>
    </row>
    <row r="19" spans="1:6" x14ac:dyDescent="0.25">
      <c r="A19" t="s">
        <v>101</v>
      </c>
      <c r="B19">
        <v>100</v>
      </c>
      <c r="C19">
        <v>60</v>
      </c>
      <c r="D19">
        <v>4.47</v>
      </c>
      <c r="E19" s="18">
        <f t="shared" si="0"/>
        <v>0.4</v>
      </c>
      <c r="F19" s="36">
        <f t="shared" si="1"/>
        <v>8.948545861297541E-2</v>
      </c>
    </row>
    <row r="20" spans="1:6" x14ac:dyDescent="0.25">
      <c r="A20" t="s">
        <v>102</v>
      </c>
      <c r="B20">
        <v>25</v>
      </c>
      <c r="C20">
        <v>20</v>
      </c>
      <c r="D20">
        <v>0.28000000000000003</v>
      </c>
      <c r="E20" s="18">
        <f t="shared" si="0"/>
        <v>0.2</v>
      </c>
      <c r="F20" s="36">
        <f t="shared" si="1"/>
        <v>0.7142857142857143</v>
      </c>
    </row>
    <row r="21" spans="1:6" x14ac:dyDescent="0.25">
      <c r="A21" t="s">
        <v>103</v>
      </c>
      <c r="B21">
        <v>90</v>
      </c>
      <c r="C21">
        <v>70</v>
      </c>
      <c r="D21">
        <v>0.12</v>
      </c>
      <c r="E21" s="18">
        <f t="shared" si="0"/>
        <v>0.22222222222222221</v>
      </c>
      <c r="F21" s="36">
        <f t="shared" si="1"/>
        <v>1.8518518518518519</v>
      </c>
    </row>
    <row r="22" spans="1:6" x14ac:dyDescent="0.25">
      <c r="A22" t="s">
        <v>104</v>
      </c>
      <c r="B22">
        <v>15</v>
      </c>
      <c r="C22">
        <v>9</v>
      </c>
      <c r="D22">
        <v>0.85</v>
      </c>
      <c r="E22" s="18">
        <f t="shared" si="0"/>
        <v>0.4</v>
      </c>
      <c r="F22" s="36">
        <f t="shared" si="1"/>
        <v>0.4705882352941177</v>
      </c>
    </row>
    <row r="23" spans="1:6" x14ac:dyDescent="0.25">
      <c r="A23" t="s">
        <v>105</v>
      </c>
      <c r="B23">
        <v>50</v>
      </c>
      <c r="C23">
        <v>35</v>
      </c>
      <c r="D23">
        <v>4.12</v>
      </c>
      <c r="E23" s="18">
        <f t="shared" si="0"/>
        <v>0.3</v>
      </c>
      <c r="F23" s="36">
        <f t="shared" si="1"/>
        <v>7.281553398058252E-2</v>
      </c>
    </row>
    <row r="24" spans="1:6" x14ac:dyDescent="0.25">
      <c r="A24" t="s">
        <v>106</v>
      </c>
      <c r="B24">
        <v>20</v>
      </c>
      <c r="C24">
        <v>5</v>
      </c>
      <c r="D24">
        <v>3.62</v>
      </c>
      <c r="E24" s="18">
        <f t="shared" si="0"/>
        <v>0.75</v>
      </c>
      <c r="F24" s="36">
        <f t="shared" si="1"/>
        <v>0.20718232044198898</v>
      </c>
    </row>
    <row r="25" spans="1:6" x14ac:dyDescent="0.25">
      <c r="A25" t="s">
        <v>107</v>
      </c>
      <c r="B25">
        <v>180</v>
      </c>
      <c r="C25">
        <v>90</v>
      </c>
      <c r="D25">
        <v>1.53</v>
      </c>
      <c r="E25" s="18">
        <f t="shared" si="0"/>
        <v>0.5</v>
      </c>
      <c r="F25" s="36">
        <f t="shared" si="1"/>
        <v>0.32679738562091504</v>
      </c>
    </row>
    <row r="26" spans="1:6" x14ac:dyDescent="0.25">
      <c r="A26" t="s">
        <v>108</v>
      </c>
      <c r="B26">
        <v>100</v>
      </c>
      <c r="C26">
        <v>65</v>
      </c>
      <c r="D26">
        <v>1.53</v>
      </c>
      <c r="E26" s="18">
        <f t="shared" si="0"/>
        <v>0.35</v>
      </c>
      <c r="F26" s="36">
        <f t="shared" si="1"/>
        <v>0.22875816993464052</v>
      </c>
    </row>
    <row r="27" spans="1:6" x14ac:dyDescent="0.25">
      <c r="A27" t="s">
        <v>109</v>
      </c>
      <c r="B27">
        <v>180</v>
      </c>
      <c r="C27">
        <v>130</v>
      </c>
      <c r="D27">
        <v>2.0299999999999998</v>
      </c>
      <c r="E27" s="18">
        <f t="shared" si="0"/>
        <v>0.27777777777777779</v>
      </c>
      <c r="F27" s="36">
        <f t="shared" si="1"/>
        <v>0.13683634373289549</v>
      </c>
    </row>
    <row r="28" spans="1:6" x14ac:dyDescent="0.25">
      <c r="A28" t="s">
        <v>110</v>
      </c>
      <c r="B28">
        <v>60</v>
      </c>
      <c r="C28">
        <v>45</v>
      </c>
      <c r="D28">
        <v>2.56</v>
      </c>
      <c r="E28" s="18">
        <f t="shared" si="0"/>
        <v>0.25</v>
      </c>
      <c r="F28" s="36">
        <f t="shared" si="1"/>
        <v>9.765625E-2</v>
      </c>
    </row>
    <row r="29" spans="1:6" x14ac:dyDescent="0.25">
      <c r="A29" t="s">
        <v>111</v>
      </c>
      <c r="B29">
        <v>70</v>
      </c>
      <c r="C29">
        <v>55</v>
      </c>
      <c r="D29">
        <v>0.51</v>
      </c>
      <c r="E29" s="18">
        <f t="shared" si="0"/>
        <v>0.21428571428571427</v>
      </c>
      <c r="F29" s="36">
        <f t="shared" si="1"/>
        <v>0.42016806722689071</v>
      </c>
    </row>
    <row r="30" spans="1:6" x14ac:dyDescent="0.25">
      <c r="A30" t="s">
        <v>112</v>
      </c>
      <c r="B30">
        <v>40</v>
      </c>
      <c r="C30">
        <v>30</v>
      </c>
      <c r="D30">
        <v>3.74</v>
      </c>
      <c r="E30" s="18">
        <f t="shared" si="0"/>
        <v>0.25</v>
      </c>
      <c r="F30" s="36">
        <f t="shared" si="1"/>
        <v>6.6844919786096246E-2</v>
      </c>
    </row>
    <row r="31" spans="1:6" x14ac:dyDescent="0.25">
      <c r="A31" t="s">
        <v>113</v>
      </c>
      <c r="B31">
        <v>70</v>
      </c>
      <c r="C31">
        <v>50</v>
      </c>
      <c r="D31">
        <v>3.56</v>
      </c>
      <c r="E31" s="18">
        <f t="shared" si="0"/>
        <v>0.2857142857142857</v>
      </c>
      <c r="F31" s="36">
        <f t="shared" si="1"/>
        <v>8.0256821829855537E-2</v>
      </c>
    </row>
    <row r="32" spans="1:6" x14ac:dyDescent="0.25">
      <c r="A32" t="s">
        <v>114</v>
      </c>
      <c r="B32">
        <v>20</v>
      </c>
      <c r="C32">
        <v>15</v>
      </c>
      <c r="D32">
        <v>2.2999999999999998</v>
      </c>
      <c r="E32" s="18">
        <f t="shared" si="0"/>
        <v>0.25</v>
      </c>
      <c r="F32" s="36">
        <f t="shared" si="1"/>
        <v>0.10869565217391305</v>
      </c>
    </row>
    <row r="33" spans="1:6" x14ac:dyDescent="0.25">
      <c r="A33" t="s">
        <v>115</v>
      </c>
      <c r="B33">
        <v>110</v>
      </c>
      <c r="C33">
        <v>80</v>
      </c>
      <c r="D33">
        <v>3.57</v>
      </c>
      <c r="E33" s="18">
        <f t="shared" si="0"/>
        <v>0.27272727272727271</v>
      </c>
      <c r="F33" s="36">
        <f t="shared" si="1"/>
        <v>7.6394194041252861E-2</v>
      </c>
    </row>
    <row r="34" spans="1:6" x14ac:dyDescent="0.25">
      <c r="A34" t="s">
        <v>116</v>
      </c>
      <c r="B34">
        <v>130</v>
      </c>
      <c r="C34">
        <v>100</v>
      </c>
      <c r="D34">
        <v>3.46</v>
      </c>
      <c r="E34" s="18">
        <f t="shared" si="0"/>
        <v>0.23076923076923078</v>
      </c>
      <c r="F34" s="36">
        <f t="shared" si="1"/>
        <v>6.6696309470875959E-2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apriori_rules</vt:lpstr>
      <vt:lpstr>Strategy_1</vt:lpstr>
      <vt:lpstr>Strategy_2</vt:lpstr>
      <vt:lpstr>item_details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Agarwal</dc:creator>
  <cp:lastModifiedBy>user</cp:lastModifiedBy>
  <dcterms:created xsi:type="dcterms:W3CDTF">2020-05-03T05:41:31Z</dcterms:created>
  <dcterms:modified xsi:type="dcterms:W3CDTF">2021-05-17T10:12:28Z</dcterms:modified>
</cp:coreProperties>
</file>