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raso\OneDrive\Documents\My Details\"/>
    </mc:Choice>
  </mc:AlternateContent>
  <xr:revisionPtr revIDLastSave="0" documentId="13_ncr:1_{732C9614-DC81-4D8E-B49A-07F43484D921}" xr6:coauthVersionLast="47" xr6:coauthVersionMax="47" xr10:uidLastSave="{00000000-0000-0000-0000-000000000000}"/>
  <bookViews>
    <workbookView xWindow="-108" yWindow="-108" windowWidth="23256" windowHeight="12456" activeTab="2" xr2:uid="{9DA5D51B-43BC-4B06-954C-5425F68D83DD}"/>
  </bookViews>
  <sheets>
    <sheet name="Index Match" sheetId="1" r:id="rId1"/>
    <sheet name="Xlookup" sheetId="3" r:id="rId2"/>
    <sheet name="Duplicate" sheetId="4" r:id="rId3"/>
    <sheet name="Sheet2" sheetId="6" r:id="rId4"/>
  </sheets>
  <definedNames>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6" i="3" l="1"/>
  <c r="C19" i="1"/>
  <c r="K14" i="4"/>
  <c r="J9" i="4"/>
  <c r="J4" i="4"/>
  <c r="J3" i="4"/>
  <c r="AC4" i="3"/>
  <c r="C21" i="1"/>
  <c r="D21" i="1"/>
  <c r="E21" i="1"/>
  <c r="F21" i="1"/>
  <c r="G21" i="1"/>
  <c r="H21" i="1"/>
  <c r="I21" i="1"/>
  <c r="J21" i="1"/>
  <c r="K21" i="1"/>
  <c r="L21" i="1"/>
  <c r="M21" i="1"/>
  <c r="C22" i="1"/>
  <c r="D22" i="1"/>
  <c r="E22" i="1"/>
  <c r="F22" i="1"/>
  <c r="G22" i="1"/>
  <c r="H22" i="1"/>
  <c r="I22" i="1"/>
  <c r="J22" i="1"/>
  <c r="K22" i="1"/>
  <c r="L22" i="1"/>
  <c r="M22" i="1"/>
  <c r="C20" i="1"/>
  <c r="D20" i="1"/>
  <c r="E20" i="1"/>
  <c r="F20" i="1"/>
  <c r="G20" i="1"/>
  <c r="H20" i="1"/>
  <c r="I20" i="1"/>
  <c r="J20" i="1"/>
  <c r="K20" i="1"/>
  <c r="L20" i="1"/>
  <c r="M20" i="1"/>
  <c r="D19" i="1"/>
  <c r="E19" i="1"/>
  <c r="F19" i="1"/>
  <c r="G19" i="1"/>
  <c r="H19" i="1"/>
  <c r="I19" i="1"/>
  <c r="J19" i="1"/>
  <c r="K19" i="1"/>
  <c r="L19" i="1"/>
  <c r="M19" i="1"/>
  <c r="B20" i="1"/>
  <c r="B21" i="1"/>
  <c r="B22" i="1"/>
  <c r="B19" i="1"/>
  <c r="E9" i="1"/>
  <c r="F9" i="1" s="1"/>
  <c r="J8" i="4"/>
  <c r="G45" i="4"/>
  <c r="AC3" i="3"/>
</calcChain>
</file>

<file path=xl/sharedStrings.xml><?xml version="1.0" encoding="utf-8"?>
<sst xmlns="http://schemas.openxmlformats.org/spreadsheetml/2006/main" count="414" uniqueCount="84">
  <si>
    <t>Name</t>
  </si>
  <si>
    <t>Jan</t>
  </si>
  <si>
    <t>Feb</t>
  </si>
  <si>
    <t>Mar</t>
  </si>
  <si>
    <t>Apr</t>
  </si>
  <si>
    <t>May</t>
  </si>
  <si>
    <t>Jun</t>
  </si>
  <si>
    <t>Jul</t>
  </si>
  <si>
    <t>Aug</t>
  </si>
  <si>
    <t>Sep</t>
  </si>
  <si>
    <t>Oct</t>
  </si>
  <si>
    <t>Nov</t>
  </si>
  <si>
    <t>Dec</t>
  </si>
  <si>
    <t>Alex</t>
  </si>
  <si>
    <t>1)</t>
  </si>
  <si>
    <t>Create drop downlist for name and month in the table</t>
  </si>
  <si>
    <t>Jane</t>
  </si>
  <si>
    <t>2)</t>
  </si>
  <si>
    <t>Use Index Match formula to retreive the percentage from the above table</t>
  </si>
  <si>
    <t>Charlie</t>
  </si>
  <si>
    <t>3)</t>
  </si>
  <si>
    <t>In the comment section, If the value is more than 35% then should give a comments as "Pass" and if its below it hsould reflect as "Fail"</t>
  </si>
  <si>
    <t>Joseph</t>
  </si>
  <si>
    <t>Month</t>
  </si>
  <si>
    <t>percentage</t>
  </si>
  <si>
    <t>Comments</t>
  </si>
  <si>
    <t>4)</t>
  </si>
  <si>
    <t>Use Index match formula to retrieve data for all the cells</t>
  </si>
  <si>
    <t>Header Jumbled</t>
  </si>
  <si>
    <t>OrderDate</t>
  </si>
  <si>
    <t>Region</t>
  </si>
  <si>
    <t>Rep</t>
  </si>
  <si>
    <t>Item</t>
  </si>
  <si>
    <t>Units</t>
  </si>
  <si>
    <t>Unit Cost</t>
  </si>
  <si>
    <t>Total</t>
  </si>
  <si>
    <t>Sum of Units</t>
  </si>
  <si>
    <t>Column Labels</t>
  </si>
  <si>
    <t>East</t>
  </si>
  <si>
    <t>Jones</t>
  </si>
  <si>
    <t>Pencil</t>
  </si>
  <si>
    <t>Row Labels</t>
  </si>
  <si>
    <t>Binder</t>
  </si>
  <si>
    <t>Desk</t>
  </si>
  <si>
    <t>Pen</t>
  </si>
  <si>
    <t>Pen Set</t>
  </si>
  <si>
    <t>Grand Total</t>
  </si>
  <si>
    <t>Final Output</t>
  </si>
  <si>
    <t>Central</t>
  </si>
  <si>
    <t>Kivell</t>
  </si>
  <si>
    <t>Andrews</t>
  </si>
  <si>
    <t>5)</t>
  </si>
  <si>
    <r>
      <t xml:space="preserve">Jardine pencil data value using </t>
    </r>
    <r>
      <rPr>
        <b/>
        <sz val="11"/>
        <color theme="1"/>
        <rFont val="Calibri"/>
        <family val="2"/>
        <scheme val="minor"/>
      </rPr>
      <t>xlookup</t>
    </r>
    <r>
      <rPr>
        <sz val="11"/>
        <color theme="1"/>
        <rFont val="Calibri"/>
        <family val="2"/>
        <scheme val="minor"/>
      </rPr>
      <t xml:space="preserve"> Formula</t>
    </r>
  </si>
  <si>
    <t>Jardine</t>
  </si>
  <si>
    <t>Gill</t>
  </si>
  <si>
    <t>6)</t>
  </si>
  <si>
    <r>
      <t xml:space="preserve">Kivell pen set data value using </t>
    </r>
    <r>
      <rPr>
        <b/>
        <sz val="11"/>
        <color theme="1"/>
        <rFont val="Calibri"/>
        <family val="2"/>
        <scheme val="minor"/>
      </rPr>
      <t>vlookup</t>
    </r>
    <r>
      <rPr>
        <sz val="11"/>
        <color theme="1"/>
        <rFont val="Calibri"/>
        <family val="2"/>
        <scheme val="minor"/>
      </rPr>
      <t xml:space="preserve"> Formula</t>
    </r>
  </si>
  <si>
    <t>Howard</t>
  </si>
  <si>
    <t>West</t>
  </si>
  <si>
    <t>Sorvino</t>
  </si>
  <si>
    <t>Morgan</t>
  </si>
  <si>
    <t>Thompson</t>
  </si>
  <si>
    <t>Parent</t>
  </si>
  <si>
    <t>Smith</t>
  </si>
  <si>
    <t>7)</t>
  </si>
  <si>
    <t>Using the countif function populate the data for the below table</t>
  </si>
  <si>
    <t>Countif</t>
  </si>
  <si>
    <t>8)</t>
  </si>
  <si>
    <t>Using the Sumif function populate the data for the below table</t>
  </si>
  <si>
    <t>Sum If</t>
  </si>
  <si>
    <t>Central &amp; Jardine</t>
  </si>
  <si>
    <t>9)</t>
  </si>
  <si>
    <r>
      <t xml:space="preserve">Highlight data in units column that is more than </t>
    </r>
    <r>
      <rPr>
        <b/>
        <sz val="11"/>
        <color theme="1"/>
        <rFont val="Calibri"/>
        <family val="2"/>
        <scheme val="minor"/>
      </rPr>
      <t>70</t>
    </r>
    <r>
      <rPr>
        <sz val="11"/>
        <color theme="1"/>
        <rFont val="Calibri"/>
        <family val="2"/>
        <scheme val="minor"/>
      </rPr>
      <t xml:space="preserve"> using the conditional formatting </t>
    </r>
  </si>
  <si>
    <t>10)</t>
  </si>
  <si>
    <t>convert the below date to refelect as "23 Jan 24" using a function</t>
  </si>
  <si>
    <t>Output</t>
  </si>
  <si>
    <t>11)</t>
  </si>
  <si>
    <t>Create a pivot data in the same sheet to show the average units the reps bought based on the regions</t>
  </si>
  <si>
    <t>12)</t>
  </si>
  <si>
    <t>Create a pivot data in the new sheet to show total amount spent by the reps bought for items. Also Insert a slicer for region</t>
  </si>
  <si>
    <t>13)</t>
  </si>
  <si>
    <t>Remove duplicate from the below table</t>
  </si>
  <si>
    <t>Average of Units</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</si>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</sst>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0.00_);_(* \(#,##0.00\);_(* &quot;-&quot;??_);_(@_)"/>
    <numFmt numFmtId="165" formatCode="m/d/yy;@"/>
  </numFmts>
  <fonts count="6" x14ac:knownFonts="1">
    <font>
      <sz val="11"/>
      <color theme="1"/>
      <name val="Calibri"/>
      <family val="2"/>
      <scheme val="minor"/>
    </font>
    <font>
      <sz val="11"/>
      <color theme="1"/>
      <name val="Calibri"/>
      <family val="2"/>
      <scheme val="minor"/>
    </font>
    <font>
      <sz val="8"/>
      <name val="Calibri"/>
      <family val="2"/>
      <scheme val="minor"/>
    </font>
    <font>
      <b/>
      <sz val="11"/>
      <color theme="0"/>
      <name val="Calibri"/>
      <family val="2"/>
    </font>
    <font>
      <sz val="11"/>
      <color theme="1"/>
      <name val="Calibri"/>
      <family val="2"/>
    </font>
    <font>
      <b/>
      <sz val="11"/>
      <color theme="1"/>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1"/>
        <bgColor theme="1"/>
      </patternFill>
    </fill>
    <fill>
      <patternFill patternType="solid">
        <fgColor theme="4" tint="-0.249977111117893"/>
        <bgColor theme="1"/>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3">
    <xf numFmtId="0" fontId="0" fillId="0" borderId="0" xfId="0"/>
    <xf numFmtId="0" fontId="0" fillId="0" borderId="1" xfId="0" applyBorder="1"/>
    <xf numFmtId="0" fontId="0" fillId="2" borderId="1" xfId="0" applyFill="1" applyBorder="1"/>
    <xf numFmtId="0" fontId="0" fillId="3" borderId="1" xfId="0" applyFill="1" applyBorder="1"/>
    <xf numFmtId="0" fontId="3" fillId="4" borderId="1" xfId="0" applyFont="1" applyFill="1" applyBorder="1" applyAlignment="1">
      <alignment horizontal="center" vertical="center"/>
    </xf>
    <xf numFmtId="1" fontId="3" fillId="4" borderId="1" xfId="0" applyNumberFormat="1" applyFont="1" applyFill="1" applyBorder="1" applyAlignment="1">
      <alignment horizontal="left" vertical="center"/>
    </xf>
    <xf numFmtId="0" fontId="3" fillId="4" borderId="1" xfId="0" applyFont="1" applyFill="1" applyBorder="1" applyAlignment="1">
      <alignment horizontal="left" vertical="center"/>
    </xf>
    <xf numFmtId="165" fontId="4" fillId="0" borderId="1" xfId="0" applyNumberFormat="1"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left" vertical="center"/>
    </xf>
    <xf numFmtId="164" fontId="4" fillId="0" borderId="1" xfId="1" applyNumberFormat="1" applyFont="1" applyBorder="1" applyAlignment="1">
      <alignment horizontal="left" vertical="center"/>
    </xf>
    <xf numFmtId="164" fontId="4" fillId="0" borderId="1" xfId="1" applyNumberFormat="1" applyFont="1" applyBorder="1" applyAlignment="1">
      <alignment vertical="center"/>
    </xf>
    <xf numFmtId="0" fontId="0" fillId="0" borderId="0" xfId="0" pivotButton="1"/>
    <xf numFmtId="0" fontId="0" fillId="0" borderId="0" xfId="0" applyAlignment="1">
      <alignment horizontal="left"/>
    </xf>
    <xf numFmtId="0" fontId="3" fillId="5" borderId="1" xfId="0" applyFont="1" applyFill="1" applyBorder="1" applyAlignment="1">
      <alignment horizontal="center" vertical="center"/>
    </xf>
    <xf numFmtId="1" fontId="3" fillId="5" borderId="1" xfId="0" applyNumberFormat="1" applyFont="1" applyFill="1" applyBorder="1" applyAlignment="1">
      <alignment horizontal="left" vertical="center"/>
    </xf>
    <xf numFmtId="0" fontId="3" fillId="5" borderId="1" xfId="0" applyFont="1" applyFill="1" applyBorder="1" applyAlignment="1">
      <alignment horizontal="left" vertical="center"/>
    </xf>
    <xf numFmtId="0" fontId="0" fillId="6" borderId="1" xfId="0" applyFill="1" applyBorder="1"/>
    <xf numFmtId="0" fontId="0" fillId="0" borderId="0" xfId="0" applyAlignment="1">
      <alignment horizontal="right"/>
    </xf>
    <xf numFmtId="0" fontId="0" fillId="7" borderId="1" xfId="0" applyFill="1" applyBorder="1"/>
    <xf numFmtId="0" fontId="0" fillId="8" borderId="1" xfId="0" applyFill="1" applyBorder="1"/>
    <xf numFmtId="1" fontId="0" fillId="0" borderId="0" xfId="0" applyNumberFormat="1" applyAlignment="1">
      <alignment horizontal="right" indent="1"/>
    </xf>
    <xf numFmtId="10" fontId="0" fillId="0" borderId="1" xfId="2" applyNumberFormat="1" applyFont="1" applyBorder="1"/>
    <xf numFmtId="0" fontId="0" fillId="0" borderId="0" xfId="0" applyAlignment="1">
      <alignment wrapText="1"/>
    </xf>
    <xf numFmtId="0" fontId="0" fillId="9" borderId="1" xfId="0" applyFill="1" applyBorder="1"/>
    <xf numFmtId="14" fontId="0" fillId="0" borderId="1" xfId="0" applyNumberFormat="1" applyBorder="1" applyAlignment="1">
      <alignment horizontal="center"/>
    </xf>
    <xf numFmtId="10" fontId="0" fillId="6" borderId="1" xfId="2" applyNumberFormat="1" applyFont="1" applyFill="1" applyBorder="1"/>
    <xf numFmtId="164" fontId="0" fillId="0" borderId="0" xfId="0" applyNumberFormat="1"/>
    <xf numFmtId="0" fontId="0" fillId="0" borderId="0" xfId="0" applyAlignment="1">
      <alignment horizontal="left" vertical="center"/>
    </xf>
    <xf numFmtId="0" fontId="0" fillId="10" borderId="2" xfId="0" applyFill="1" applyBorder="1" applyAlignment="1">
      <alignment horizontal="center"/>
    </xf>
    <xf numFmtId="0" fontId="0" fillId="10" borderId="3" xfId="0" applyFill="1" applyBorder="1" applyAlignment="1">
      <alignment horizontal="center"/>
    </xf>
    <xf numFmtId="0" fontId="0" fillId="10" borderId="4" xfId="0" applyFill="1" applyBorder="1" applyAlignment="1">
      <alignment horizontal="center"/>
    </xf>
    <xf numFmtId="0" fontId="0" fillId="0" borderId="0" xfId="0" applyAlignment="1">
      <alignment horizontal="left"/>
    </xf>
  </cellXfs>
  <cellStyles count="3">
    <cellStyle name="Comma" xfId="1" builtinId="3"/>
    <cellStyle name="Normal" xfId="0" builtinId="0"/>
    <cellStyle name="Percent" xfId="2" builtinId="5"/>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3</xdr:row>
      <xdr:rowOff>160021</xdr:rowOff>
    </xdr:from>
    <xdr:to>
      <xdr:col>10</xdr:col>
      <xdr:colOff>190500</xdr:colOff>
      <xdr:row>10</xdr:row>
      <xdr:rowOff>106681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6EE8409-6FFF-DCF8-90FB-726FB9870F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72940" y="708661"/>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eesh" refreshedDate="45313.966083449071" createdVersion="8" refreshedVersion="8" minRefreshableVersion="3" recordCount="43" xr:uid="{53D4D90C-7B5A-415B-A051-95ECA271BC5D}">
  <cacheSource type="worksheet">
    <worksheetSource ref="A1:G44" sheet="Xlookup"/>
  </cacheSource>
  <cacheFields count="7">
    <cacheField name="OrderDate" numFmtId="165">
      <sharedItems containsSemiMixedTypes="0" containsNonDate="0" containsDate="1" containsString="0" minDate="2021-01-06T00:00:00" maxDate="2022-12-22T00:00:00"/>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164">
      <sharedItems containsSemiMixedTypes="0" containsString="0" containsNumber="1" minValue="1.29" maxValue="275"/>
    </cacheField>
    <cacheField name="Total" numFmtId="164">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32.037413541664" createdVersion="8" refreshedVersion="8" minRefreshableVersion="3" recordCount="43" xr:uid="{ED858222-22A9-46C8-8ACB-20B8C081BA81}">
  <cacheSource type="worksheet">
    <worksheetSource ref="A1:G44" sheet="Duplicate"/>
  </cacheSource>
  <cacheFields count="7">
    <cacheField name="OrderDate" numFmtId="165">
      <sharedItems containsSemiMixedTypes="0" containsNonDate="0" containsDate="1" containsString="0" minDate="2021-01-06T00:00:00" maxDate="2022-12-22T00:00:00"/>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164">
      <sharedItems containsSemiMixedTypes="0" containsString="0" containsNumber="1" minValue="1.29" maxValue="275" count="12">
        <n v="1.99"/>
        <n v="19.989999999999998"/>
        <n v="4.99"/>
        <n v="2.99"/>
        <n v="8.99"/>
        <n v="125"/>
        <n v="15.99"/>
        <n v="1.29"/>
        <n v="15"/>
        <n v="12.49"/>
        <n v="23.95"/>
        <n v="275"/>
      </sharedItems>
    </cacheField>
    <cacheField name="Total" numFmtId="164">
      <sharedItems containsSemiMixedTypes="0" containsString="0" containsNumber="1" minValue="9.0300000000000011" maxValue="1879.06" count="41">
        <n v="189.05"/>
        <n v="999.49999999999989"/>
        <n v="179.64000000000001"/>
        <n v="539.7299999999999"/>
        <n v="167.44"/>
        <n v="299.40000000000003"/>
        <n v="149.25"/>
        <n v="449.1"/>
        <n v="63.68"/>
        <n v="539.4"/>
        <n v="57.71"/>
        <n v="1619.1899999999998"/>
        <n v="174.65"/>
        <n v="250"/>
        <n v="255.84"/>
        <n v="251.72"/>
        <n v="575.36"/>
        <n v="299.84999999999997"/>
        <n v="479.04"/>
        <n v="86.43"/>
        <n v="1183.26"/>
        <n v="413.54"/>
        <n v="1305"/>
        <n v="19.96"/>
        <n v="139.92999999999998"/>
        <n v="249.5"/>
        <n v="131.34"/>
        <n v="68.37"/>
        <n v="719.2"/>
        <n v="625"/>
        <n v="309.38"/>
        <n v="686.95"/>
        <n v="1005.9"/>
        <n v="825"/>
        <n v="9.0300000000000011"/>
        <n v="151.24"/>
        <n v="1139.4299999999998"/>
        <n v="18.060000000000002"/>
        <n v="54.89"/>
        <n v="1879.06"/>
        <n v="139.72"/>
      </sharedItems>
    </cacheField>
  </cacheFields>
  <extLst>
    <ext xmlns:x14="http://schemas.microsoft.com/office/spreadsheetml/2009/9/main" uri="{725AE2AE-9491-48be-B2B4-4EB974FC3084}">
      <x14:pivotCacheDefinition pivotCacheId="7007239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1-01-06T00:00:00"/>
    <x v="0"/>
    <x v="0"/>
    <x v="0"/>
    <x v="0"/>
    <n v="1.99"/>
    <n v="189.05"/>
  </r>
  <r>
    <d v="2021-01-23T00:00:00"/>
    <x v="1"/>
    <x v="1"/>
    <x v="1"/>
    <x v="1"/>
    <n v="19.989999999999998"/>
    <n v="999.49999999999989"/>
  </r>
  <r>
    <d v="2021-02-09T00:00:00"/>
    <x v="1"/>
    <x v="2"/>
    <x v="0"/>
    <x v="2"/>
    <n v="4.99"/>
    <n v="179.64000000000001"/>
  </r>
  <r>
    <d v="2021-02-26T00:00:00"/>
    <x v="1"/>
    <x v="3"/>
    <x v="2"/>
    <x v="3"/>
    <n v="19.989999999999998"/>
    <n v="539.7299999999999"/>
  </r>
  <r>
    <d v="2021-03-15T00:00:00"/>
    <x v="2"/>
    <x v="4"/>
    <x v="0"/>
    <x v="4"/>
    <n v="2.99"/>
    <n v="167.44"/>
  </r>
  <r>
    <d v="2021-04-01T00:00:00"/>
    <x v="0"/>
    <x v="0"/>
    <x v="1"/>
    <x v="5"/>
    <n v="4.99"/>
    <n v="299.40000000000003"/>
  </r>
  <r>
    <d v="2021-04-18T00:00:00"/>
    <x v="1"/>
    <x v="5"/>
    <x v="0"/>
    <x v="6"/>
    <n v="1.99"/>
    <n v="149.25"/>
  </r>
  <r>
    <d v="2021-05-05T00:00:00"/>
    <x v="1"/>
    <x v="2"/>
    <x v="0"/>
    <x v="7"/>
    <n v="4.99"/>
    <n v="449.1"/>
  </r>
  <r>
    <d v="2021-05-22T00:00:00"/>
    <x v="2"/>
    <x v="6"/>
    <x v="0"/>
    <x v="8"/>
    <n v="1.99"/>
    <n v="63.68"/>
  </r>
  <r>
    <d v="2021-06-08T00:00:00"/>
    <x v="0"/>
    <x v="0"/>
    <x v="1"/>
    <x v="5"/>
    <n v="8.99"/>
    <n v="539.4"/>
  </r>
  <r>
    <d v="2021-06-25T00:00:00"/>
    <x v="1"/>
    <x v="7"/>
    <x v="0"/>
    <x v="7"/>
    <n v="4.99"/>
    <n v="449.1"/>
  </r>
  <r>
    <d v="2021-07-12T00:00:00"/>
    <x v="0"/>
    <x v="8"/>
    <x v="1"/>
    <x v="9"/>
    <n v="1.99"/>
    <n v="57.71"/>
  </r>
  <r>
    <d v="2021-07-29T00:00:00"/>
    <x v="0"/>
    <x v="9"/>
    <x v="1"/>
    <x v="10"/>
    <n v="19.989999999999998"/>
    <n v="1619.1899999999998"/>
  </r>
  <r>
    <d v="2021-08-15T00:00:00"/>
    <x v="0"/>
    <x v="0"/>
    <x v="0"/>
    <x v="11"/>
    <n v="4.99"/>
    <n v="174.65"/>
  </r>
  <r>
    <d v="2021-09-01T00:00:00"/>
    <x v="1"/>
    <x v="10"/>
    <x v="3"/>
    <x v="12"/>
    <n v="125"/>
    <n v="250"/>
  </r>
  <r>
    <d v="2021-09-18T00:00:00"/>
    <x v="0"/>
    <x v="0"/>
    <x v="4"/>
    <x v="13"/>
    <n v="15.99"/>
    <n v="255.84"/>
  </r>
  <r>
    <d v="2021-10-05T00:00:00"/>
    <x v="1"/>
    <x v="7"/>
    <x v="1"/>
    <x v="14"/>
    <n v="8.99"/>
    <n v="251.72"/>
  </r>
  <r>
    <d v="2021-10-22T00:00:00"/>
    <x v="0"/>
    <x v="0"/>
    <x v="2"/>
    <x v="15"/>
    <n v="8.99"/>
    <n v="575.36"/>
  </r>
  <r>
    <d v="2021-11-08T00:00:00"/>
    <x v="0"/>
    <x v="9"/>
    <x v="2"/>
    <x v="16"/>
    <n v="19.989999999999998"/>
    <n v="299.84999999999997"/>
  </r>
  <r>
    <d v="2021-11-25T00:00:00"/>
    <x v="1"/>
    <x v="1"/>
    <x v="4"/>
    <x v="17"/>
    <n v="4.99"/>
    <n v="479.04"/>
  </r>
  <r>
    <d v="2021-12-12T00:00:00"/>
    <x v="1"/>
    <x v="10"/>
    <x v="0"/>
    <x v="18"/>
    <n v="1.29"/>
    <n v="86.43"/>
  </r>
  <r>
    <d v="2021-12-29T00:00:00"/>
    <x v="0"/>
    <x v="9"/>
    <x v="4"/>
    <x v="19"/>
    <n v="15.99"/>
    <n v="1183.26"/>
  </r>
  <r>
    <d v="2022-01-15T00:00:00"/>
    <x v="1"/>
    <x v="3"/>
    <x v="1"/>
    <x v="20"/>
    <n v="8.99"/>
    <n v="413.54"/>
  </r>
  <r>
    <d v="2022-02-01T00:00:00"/>
    <x v="1"/>
    <x v="10"/>
    <x v="1"/>
    <x v="21"/>
    <n v="15"/>
    <n v="1305"/>
  </r>
  <r>
    <d v="2022-02-18T00:00:00"/>
    <x v="0"/>
    <x v="0"/>
    <x v="1"/>
    <x v="22"/>
    <n v="4.99"/>
    <n v="19.96"/>
  </r>
  <r>
    <d v="2022-03-07T00:00:00"/>
    <x v="2"/>
    <x v="4"/>
    <x v="1"/>
    <x v="23"/>
    <n v="19.989999999999998"/>
    <n v="139.92999999999998"/>
  </r>
  <r>
    <d v="2022-03-24T00:00:00"/>
    <x v="1"/>
    <x v="2"/>
    <x v="4"/>
    <x v="1"/>
    <n v="4.99"/>
    <n v="249.5"/>
  </r>
  <r>
    <d v="2022-04-10T00:00:00"/>
    <x v="1"/>
    <x v="5"/>
    <x v="0"/>
    <x v="24"/>
    <n v="1.99"/>
    <n v="131.34"/>
  </r>
  <r>
    <d v="2022-04-27T00:00:00"/>
    <x v="0"/>
    <x v="8"/>
    <x v="2"/>
    <x v="17"/>
    <n v="4.99"/>
    <n v="479.04"/>
  </r>
  <r>
    <d v="2022-05-14T00:00:00"/>
    <x v="1"/>
    <x v="3"/>
    <x v="0"/>
    <x v="25"/>
    <n v="1.29"/>
    <n v="68.37"/>
  </r>
  <r>
    <d v="2022-05-31T00:00:00"/>
    <x v="1"/>
    <x v="3"/>
    <x v="1"/>
    <x v="26"/>
    <n v="8.99"/>
    <n v="719.2"/>
  </r>
  <r>
    <d v="2022-06-17T00:00:00"/>
    <x v="1"/>
    <x v="1"/>
    <x v="3"/>
    <x v="27"/>
    <n v="125"/>
    <n v="625"/>
  </r>
  <r>
    <d v="2022-07-04T00:00:00"/>
    <x v="0"/>
    <x v="0"/>
    <x v="4"/>
    <x v="28"/>
    <n v="4.99"/>
    <n v="309.38"/>
  </r>
  <r>
    <d v="2022-07-21T00:00:00"/>
    <x v="1"/>
    <x v="7"/>
    <x v="4"/>
    <x v="29"/>
    <n v="12.49"/>
    <n v="686.95"/>
  </r>
  <r>
    <d v="2022-08-07T00:00:00"/>
    <x v="1"/>
    <x v="1"/>
    <x v="4"/>
    <x v="30"/>
    <n v="23.95"/>
    <n v="1005.9"/>
  </r>
  <r>
    <d v="2022-08-24T00:00:00"/>
    <x v="2"/>
    <x v="4"/>
    <x v="3"/>
    <x v="31"/>
    <n v="275"/>
    <n v="825"/>
  </r>
  <r>
    <d v="2022-09-10T00:00:00"/>
    <x v="1"/>
    <x v="3"/>
    <x v="0"/>
    <x v="23"/>
    <n v="1.29"/>
    <n v="9.0300000000000011"/>
  </r>
  <r>
    <d v="2022-09-27T00:00:00"/>
    <x v="2"/>
    <x v="4"/>
    <x v="2"/>
    <x v="32"/>
    <n v="1.99"/>
    <n v="151.24"/>
  </r>
  <r>
    <d v="2022-10-14T00:00:00"/>
    <x v="2"/>
    <x v="6"/>
    <x v="1"/>
    <x v="33"/>
    <n v="19.989999999999998"/>
    <n v="1139.4299999999998"/>
  </r>
  <r>
    <d v="2022-10-31T00:00:00"/>
    <x v="1"/>
    <x v="5"/>
    <x v="0"/>
    <x v="34"/>
    <n v="1.29"/>
    <n v="18.060000000000002"/>
  </r>
  <r>
    <d v="2022-11-17T00:00:00"/>
    <x v="1"/>
    <x v="2"/>
    <x v="1"/>
    <x v="35"/>
    <n v="4.99"/>
    <n v="54.89"/>
  </r>
  <r>
    <d v="2022-12-04T00:00:00"/>
    <x v="1"/>
    <x v="2"/>
    <x v="1"/>
    <x v="36"/>
    <n v="19.989999999999998"/>
    <n v="1879.06"/>
  </r>
  <r>
    <d v="2022-12-21T00:00:00"/>
    <x v="1"/>
    <x v="5"/>
    <x v="1"/>
    <x v="14"/>
    <n v="4.99"/>
    <n v="139.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1-01-06T00:00:00"/>
    <x v="0"/>
    <x v="0"/>
    <x v="0"/>
    <x v="0"/>
    <x v="0"/>
    <x v="0"/>
  </r>
  <r>
    <d v="2021-01-23T00:00:00"/>
    <x v="1"/>
    <x v="1"/>
    <x v="1"/>
    <x v="1"/>
    <x v="1"/>
    <x v="1"/>
  </r>
  <r>
    <d v="2021-02-09T00:00:00"/>
    <x v="1"/>
    <x v="2"/>
    <x v="0"/>
    <x v="2"/>
    <x v="2"/>
    <x v="2"/>
  </r>
  <r>
    <d v="2021-02-26T00:00:00"/>
    <x v="1"/>
    <x v="3"/>
    <x v="2"/>
    <x v="3"/>
    <x v="1"/>
    <x v="3"/>
  </r>
  <r>
    <d v="2021-03-15T00:00:00"/>
    <x v="2"/>
    <x v="4"/>
    <x v="0"/>
    <x v="4"/>
    <x v="3"/>
    <x v="4"/>
  </r>
  <r>
    <d v="2021-04-01T00:00:00"/>
    <x v="0"/>
    <x v="0"/>
    <x v="1"/>
    <x v="5"/>
    <x v="2"/>
    <x v="5"/>
  </r>
  <r>
    <d v="2021-04-18T00:00:00"/>
    <x v="1"/>
    <x v="5"/>
    <x v="0"/>
    <x v="6"/>
    <x v="0"/>
    <x v="6"/>
  </r>
  <r>
    <d v="2021-05-05T00:00:00"/>
    <x v="1"/>
    <x v="2"/>
    <x v="0"/>
    <x v="7"/>
    <x v="2"/>
    <x v="7"/>
  </r>
  <r>
    <d v="2021-05-22T00:00:00"/>
    <x v="2"/>
    <x v="6"/>
    <x v="0"/>
    <x v="8"/>
    <x v="0"/>
    <x v="8"/>
  </r>
  <r>
    <d v="2021-06-08T00:00:00"/>
    <x v="0"/>
    <x v="0"/>
    <x v="1"/>
    <x v="5"/>
    <x v="4"/>
    <x v="9"/>
  </r>
  <r>
    <d v="2021-06-25T00:00:00"/>
    <x v="1"/>
    <x v="7"/>
    <x v="0"/>
    <x v="7"/>
    <x v="2"/>
    <x v="7"/>
  </r>
  <r>
    <d v="2021-07-12T00:00:00"/>
    <x v="0"/>
    <x v="8"/>
    <x v="1"/>
    <x v="9"/>
    <x v="0"/>
    <x v="10"/>
  </r>
  <r>
    <d v="2021-07-29T00:00:00"/>
    <x v="0"/>
    <x v="9"/>
    <x v="1"/>
    <x v="10"/>
    <x v="1"/>
    <x v="11"/>
  </r>
  <r>
    <d v="2021-08-15T00:00:00"/>
    <x v="0"/>
    <x v="0"/>
    <x v="0"/>
    <x v="11"/>
    <x v="2"/>
    <x v="12"/>
  </r>
  <r>
    <d v="2021-09-01T00:00:00"/>
    <x v="1"/>
    <x v="10"/>
    <x v="3"/>
    <x v="12"/>
    <x v="5"/>
    <x v="13"/>
  </r>
  <r>
    <d v="2021-09-18T00:00:00"/>
    <x v="0"/>
    <x v="0"/>
    <x v="4"/>
    <x v="13"/>
    <x v="6"/>
    <x v="14"/>
  </r>
  <r>
    <d v="2021-10-05T00:00:00"/>
    <x v="1"/>
    <x v="7"/>
    <x v="1"/>
    <x v="14"/>
    <x v="4"/>
    <x v="15"/>
  </r>
  <r>
    <d v="2021-10-22T00:00:00"/>
    <x v="0"/>
    <x v="0"/>
    <x v="2"/>
    <x v="15"/>
    <x v="4"/>
    <x v="16"/>
  </r>
  <r>
    <d v="2021-11-08T00:00:00"/>
    <x v="0"/>
    <x v="9"/>
    <x v="2"/>
    <x v="16"/>
    <x v="1"/>
    <x v="17"/>
  </r>
  <r>
    <d v="2021-11-25T00:00:00"/>
    <x v="1"/>
    <x v="1"/>
    <x v="4"/>
    <x v="17"/>
    <x v="2"/>
    <x v="18"/>
  </r>
  <r>
    <d v="2021-12-12T00:00:00"/>
    <x v="1"/>
    <x v="10"/>
    <x v="0"/>
    <x v="18"/>
    <x v="7"/>
    <x v="19"/>
  </r>
  <r>
    <d v="2021-12-29T00:00:00"/>
    <x v="0"/>
    <x v="9"/>
    <x v="4"/>
    <x v="19"/>
    <x v="6"/>
    <x v="20"/>
  </r>
  <r>
    <d v="2022-01-15T00:00:00"/>
    <x v="1"/>
    <x v="3"/>
    <x v="1"/>
    <x v="20"/>
    <x v="4"/>
    <x v="21"/>
  </r>
  <r>
    <d v="2022-02-01T00:00:00"/>
    <x v="1"/>
    <x v="10"/>
    <x v="1"/>
    <x v="21"/>
    <x v="8"/>
    <x v="22"/>
  </r>
  <r>
    <d v="2022-02-18T00:00:00"/>
    <x v="0"/>
    <x v="0"/>
    <x v="1"/>
    <x v="22"/>
    <x v="2"/>
    <x v="23"/>
  </r>
  <r>
    <d v="2022-03-07T00:00:00"/>
    <x v="2"/>
    <x v="4"/>
    <x v="1"/>
    <x v="23"/>
    <x v="1"/>
    <x v="24"/>
  </r>
  <r>
    <d v="2022-03-24T00:00:00"/>
    <x v="1"/>
    <x v="2"/>
    <x v="4"/>
    <x v="1"/>
    <x v="2"/>
    <x v="25"/>
  </r>
  <r>
    <d v="2022-04-10T00:00:00"/>
    <x v="1"/>
    <x v="5"/>
    <x v="0"/>
    <x v="24"/>
    <x v="0"/>
    <x v="26"/>
  </r>
  <r>
    <d v="2022-04-27T00:00:00"/>
    <x v="0"/>
    <x v="8"/>
    <x v="2"/>
    <x v="17"/>
    <x v="2"/>
    <x v="18"/>
  </r>
  <r>
    <d v="2022-05-14T00:00:00"/>
    <x v="1"/>
    <x v="3"/>
    <x v="0"/>
    <x v="25"/>
    <x v="7"/>
    <x v="27"/>
  </r>
  <r>
    <d v="2022-05-31T00:00:00"/>
    <x v="1"/>
    <x v="3"/>
    <x v="1"/>
    <x v="26"/>
    <x v="4"/>
    <x v="28"/>
  </r>
  <r>
    <d v="2022-06-17T00:00:00"/>
    <x v="1"/>
    <x v="1"/>
    <x v="3"/>
    <x v="27"/>
    <x v="5"/>
    <x v="29"/>
  </r>
  <r>
    <d v="2022-07-04T00:00:00"/>
    <x v="0"/>
    <x v="0"/>
    <x v="4"/>
    <x v="28"/>
    <x v="2"/>
    <x v="30"/>
  </r>
  <r>
    <d v="2022-07-21T00:00:00"/>
    <x v="1"/>
    <x v="7"/>
    <x v="4"/>
    <x v="29"/>
    <x v="9"/>
    <x v="31"/>
  </r>
  <r>
    <d v="2022-08-07T00:00:00"/>
    <x v="1"/>
    <x v="1"/>
    <x v="4"/>
    <x v="30"/>
    <x v="10"/>
    <x v="32"/>
  </r>
  <r>
    <d v="2022-08-24T00:00:00"/>
    <x v="2"/>
    <x v="4"/>
    <x v="3"/>
    <x v="31"/>
    <x v="11"/>
    <x v="33"/>
  </r>
  <r>
    <d v="2022-09-10T00:00:00"/>
    <x v="1"/>
    <x v="3"/>
    <x v="0"/>
    <x v="23"/>
    <x v="7"/>
    <x v="34"/>
  </r>
  <r>
    <d v="2022-09-27T00:00:00"/>
    <x v="2"/>
    <x v="4"/>
    <x v="2"/>
    <x v="32"/>
    <x v="0"/>
    <x v="35"/>
  </r>
  <r>
    <d v="2022-10-14T00:00:00"/>
    <x v="2"/>
    <x v="6"/>
    <x v="1"/>
    <x v="33"/>
    <x v="1"/>
    <x v="36"/>
  </r>
  <r>
    <d v="2022-10-31T00:00:00"/>
    <x v="1"/>
    <x v="5"/>
    <x v="0"/>
    <x v="34"/>
    <x v="7"/>
    <x v="37"/>
  </r>
  <r>
    <d v="2022-11-17T00:00:00"/>
    <x v="1"/>
    <x v="2"/>
    <x v="1"/>
    <x v="35"/>
    <x v="2"/>
    <x v="38"/>
  </r>
  <r>
    <d v="2022-12-04T00:00:00"/>
    <x v="1"/>
    <x v="2"/>
    <x v="1"/>
    <x v="36"/>
    <x v="1"/>
    <x v="39"/>
  </r>
  <r>
    <d v="2022-12-21T00:00:00"/>
    <x v="1"/>
    <x v="5"/>
    <x v="1"/>
    <x v="14"/>
    <x v="2"/>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07FF47-A98E-4E6C-8CA1-AE3A7DD95D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Y14" firstHeaderRow="1" firstDataRow="2" firstDataCol="1"/>
  <pivotFields count="7">
    <pivotField numFmtId="165" showAll="0"/>
    <pivotField showAll="0">
      <items count="4">
        <item x="1"/>
        <item x="0"/>
        <item x="2"/>
        <item t="default"/>
      </items>
    </pivotField>
    <pivotField axis="axisRow" showAll="0">
      <items count="12">
        <item x="5"/>
        <item x="3"/>
        <item x="8"/>
        <item x="2"/>
        <item x="0"/>
        <item x="1"/>
        <item x="7"/>
        <item x="9"/>
        <item x="10"/>
        <item x="4"/>
        <item x="6"/>
        <item t="default"/>
      </items>
    </pivotField>
    <pivotField axis="axisCol"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164" showAll="0"/>
    <pivotField numFmtId="164" showAll="0"/>
  </pivotFields>
  <rowFields count="1">
    <field x="2"/>
  </rowFields>
  <rowItems count="12">
    <i>
      <x/>
    </i>
    <i>
      <x v="1"/>
    </i>
    <i>
      <x v="2"/>
    </i>
    <i>
      <x v="3"/>
    </i>
    <i>
      <x v="4"/>
    </i>
    <i>
      <x v="5"/>
    </i>
    <i>
      <x v="6"/>
    </i>
    <i>
      <x v="7"/>
    </i>
    <i>
      <x v="8"/>
    </i>
    <i>
      <x v="9"/>
    </i>
    <i>
      <x v="10"/>
    </i>
    <i t="grand">
      <x/>
    </i>
  </rowItems>
  <colFields count="1">
    <field x="3"/>
  </colFields>
  <colItems count="6">
    <i>
      <x/>
    </i>
    <i>
      <x v="1"/>
    </i>
    <i>
      <x v="2"/>
    </i>
    <i>
      <x v="3"/>
    </i>
    <i>
      <x v="4"/>
    </i>
    <i t="grand">
      <x/>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0453C7-C804-4BD1-8CDE-99F01679A767}"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I18:M31" firstHeaderRow="1" firstDataRow="2" firstDataCol="1"/>
  <pivotFields count="7">
    <pivotField compact="0" numFmtId="165" outline="0" showAll="0"/>
    <pivotField axis="axisCol" compact="0" outline="0" showAll="0">
      <items count="4">
        <item x="1"/>
        <item x="0"/>
        <item x="2"/>
        <item t="default"/>
      </items>
    </pivotField>
    <pivotField axis="axisRow" compact="0" outline="0" showAll="0">
      <items count="12">
        <item x="5"/>
        <item x="3"/>
        <item x="8"/>
        <item x="2"/>
        <item x="0"/>
        <item x="1"/>
        <item x="7"/>
        <item x="9"/>
        <item x="10"/>
        <item x="4"/>
        <item x="6"/>
        <item t="default"/>
      </items>
    </pivotField>
    <pivotField compact="0" outline="0" showAll="0"/>
    <pivotField dataField="1" compact="0" outline="0" showAll="0"/>
    <pivotField compact="0" numFmtId="164" outline="0" showAll="0"/>
    <pivotField compact="0" numFmtId="164" outline="0" showAll="0"/>
  </pivotFields>
  <rowFields count="1">
    <field x="2"/>
  </rowFields>
  <rowItems count="12">
    <i>
      <x/>
    </i>
    <i>
      <x v="1"/>
    </i>
    <i>
      <x v="2"/>
    </i>
    <i>
      <x v="3"/>
    </i>
    <i>
      <x v="4"/>
    </i>
    <i>
      <x v="5"/>
    </i>
    <i>
      <x v="6"/>
    </i>
    <i>
      <x v="7"/>
    </i>
    <i>
      <x v="8"/>
    </i>
    <i>
      <x v="9"/>
    </i>
    <i>
      <x v="10"/>
    </i>
    <i t="grand">
      <x/>
    </i>
  </rowItems>
  <colFields count="1">
    <field x="1"/>
  </colFields>
  <colItems count="4">
    <i>
      <x/>
    </i>
    <i>
      <x v="1"/>
    </i>
    <i>
      <x v="2"/>
    </i>
    <i t="grand">
      <x/>
    </i>
  </colItems>
  <dataFields count="1">
    <dataField name="Average of Units" fld="4" subtotal="average" baseField="2"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8145E1-510A-4063-ACB2-0F25C71DA6F4}"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G16" firstHeaderRow="1" firstDataRow="2" firstDataCol="1"/>
  <pivotFields count="7">
    <pivotField compact="0" numFmtId="165" outline="0" showAll="0"/>
    <pivotField compact="0" outline="0" showAll="0">
      <items count="4">
        <item x="1"/>
        <item x="0"/>
        <item x="2"/>
        <item t="default"/>
      </items>
    </pivotField>
    <pivotField axis="axisRow" compact="0" outline="0" showAll="0">
      <items count="12">
        <item x="5"/>
        <item x="3"/>
        <item x="8"/>
        <item x="2"/>
        <item x="0"/>
        <item x="1"/>
        <item x="7"/>
        <item x="9"/>
        <item x="10"/>
        <item x="4"/>
        <item x="6"/>
        <item t="default"/>
      </items>
    </pivotField>
    <pivotField axis="axisCol" compact="0" outline="0" showAll="0">
      <items count="6">
        <item x="1"/>
        <item x="3"/>
        <item x="2"/>
        <item x="4"/>
        <item x="0"/>
        <item t="default"/>
      </items>
    </pivotField>
    <pivotField compact="0" outline="0"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compact="0" numFmtId="164" outline="0" showAll="0">
      <items count="13">
        <item x="7"/>
        <item x="0"/>
        <item x="3"/>
        <item x="2"/>
        <item x="4"/>
        <item x="9"/>
        <item x="8"/>
        <item x="6"/>
        <item x="1"/>
        <item x="10"/>
        <item x="5"/>
        <item x="11"/>
        <item t="default"/>
      </items>
    </pivotField>
    <pivotField dataField="1" compact="0" numFmtId="164" outline="0" showAll="0">
      <items count="42">
        <item x="34"/>
        <item x="37"/>
        <item x="23"/>
        <item x="38"/>
        <item x="10"/>
        <item x="8"/>
        <item x="27"/>
        <item x="19"/>
        <item x="26"/>
        <item x="40"/>
        <item x="24"/>
        <item x="6"/>
        <item x="35"/>
        <item x="4"/>
        <item x="12"/>
        <item x="2"/>
        <item x="0"/>
        <item x="25"/>
        <item x="13"/>
        <item x="15"/>
        <item x="14"/>
        <item x="5"/>
        <item x="17"/>
        <item x="30"/>
        <item x="21"/>
        <item x="7"/>
        <item x="18"/>
        <item x="9"/>
        <item x="3"/>
        <item x="16"/>
        <item x="29"/>
        <item x="31"/>
        <item x="28"/>
        <item x="33"/>
        <item x="1"/>
        <item x="32"/>
        <item x="36"/>
        <item x="20"/>
        <item x="22"/>
        <item x="11"/>
        <item x="39"/>
        <item t="default"/>
      </items>
    </pivotField>
  </pivotFields>
  <rowFields count="1">
    <field x="2"/>
  </rowFields>
  <rowItems count="12">
    <i>
      <x/>
    </i>
    <i>
      <x v="1"/>
    </i>
    <i>
      <x v="2"/>
    </i>
    <i>
      <x v="3"/>
    </i>
    <i>
      <x v="4"/>
    </i>
    <i>
      <x v="5"/>
    </i>
    <i>
      <x v="6"/>
    </i>
    <i>
      <x v="7"/>
    </i>
    <i>
      <x v="8"/>
    </i>
    <i>
      <x v="9"/>
    </i>
    <i>
      <x v="10"/>
    </i>
    <i t="grand">
      <x/>
    </i>
  </rowItems>
  <colFields count="1">
    <field x="3"/>
  </colFields>
  <colItems count="6">
    <i>
      <x/>
    </i>
    <i>
      <x v="1"/>
    </i>
    <i>
      <x v="2"/>
    </i>
    <i>
      <x v="3"/>
    </i>
    <i>
      <x v="4"/>
    </i>
    <i t="grand">
      <x/>
    </i>
  </colItems>
  <dataFields count="1">
    <dataField name="Sum of Total" fld="6" baseField="2"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1D4712-56A6-4DDD-98DC-80A476DD96EF}" sourceName="Region">
  <pivotTables>
    <pivotTable tabId="6" name="PivotTable2"/>
  </pivotTables>
  <data>
    <tabular pivotCacheId="70072396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C24EAE5-1F7A-4578-9C02-A00E02A2298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1D07-8AFD-4B21-A32F-361A5E106954}">
  <dimension ref="A2:U22"/>
  <sheetViews>
    <sheetView topLeftCell="A6" workbookViewId="0">
      <selection activeCell="E14" sqref="E14"/>
    </sheetView>
  </sheetViews>
  <sheetFormatPr defaultRowHeight="14.4" x14ac:dyDescent="0.3"/>
  <cols>
    <col min="5" max="5" width="10.109375" bestFit="1" customWidth="1"/>
    <col min="6" max="6" width="11.88671875" customWidth="1"/>
    <col min="16" max="16" width="63.44140625" bestFit="1" customWidth="1"/>
    <col min="19" max="20" width="10.109375" bestFit="1" customWidth="1"/>
    <col min="21" max="21" width="9.6640625" bestFit="1" customWidth="1"/>
  </cols>
  <sheetData>
    <row r="2" spans="1:16" ht="24" customHeight="1" x14ac:dyDescent="0.3">
      <c r="A2" s="2" t="s">
        <v>0</v>
      </c>
      <c r="B2" s="2" t="s">
        <v>1</v>
      </c>
      <c r="C2" s="2" t="s">
        <v>2</v>
      </c>
      <c r="D2" s="2" t="s">
        <v>3</v>
      </c>
      <c r="E2" s="2" t="s">
        <v>4</v>
      </c>
      <c r="F2" s="2" t="s">
        <v>5</v>
      </c>
      <c r="G2" s="2" t="s">
        <v>6</v>
      </c>
      <c r="H2" s="2" t="s">
        <v>7</v>
      </c>
      <c r="I2" s="2" t="s">
        <v>8</v>
      </c>
      <c r="J2" s="2" t="s">
        <v>9</v>
      </c>
      <c r="K2" s="2" t="s">
        <v>10</v>
      </c>
      <c r="L2" s="2" t="s">
        <v>11</v>
      </c>
      <c r="M2" s="2" t="s">
        <v>12</v>
      </c>
    </row>
    <row r="3" spans="1:16" ht="28.2" customHeight="1" x14ac:dyDescent="0.3">
      <c r="A3" s="3" t="s">
        <v>13</v>
      </c>
      <c r="B3" s="22">
        <v>0.26001900556581703</v>
      </c>
      <c r="C3" s="22">
        <v>0.9089188979258831</v>
      </c>
      <c r="D3" s="22">
        <v>0.76277572053815701</v>
      </c>
      <c r="E3" s="22">
        <v>0.45278234728321232</v>
      </c>
      <c r="F3" s="22">
        <v>7.1050583735610129E-3</v>
      </c>
      <c r="G3" s="22">
        <v>0.86062108543185922</v>
      </c>
      <c r="H3" s="22">
        <v>0.1394245737831934</v>
      </c>
      <c r="I3" s="22">
        <v>0.92977375319359634</v>
      </c>
      <c r="J3" s="22">
        <v>0.83486706920748388</v>
      </c>
      <c r="K3" s="22">
        <v>0.95618139645948308</v>
      </c>
      <c r="L3" s="22">
        <v>0.26324297380781359</v>
      </c>
      <c r="M3" s="22">
        <v>0.97991647543835458</v>
      </c>
      <c r="O3" s="21" t="s">
        <v>14</v>
      </c>
      <c r="P3" s="28" t="s">
        <v>15</v>
      </c>
    </row>
    <row r="4" spans="1:16" ht="28.2" customHeight="1" x14ac:dyDescent="0.3">
      <c r="A4" s="3" t="s">
        <v>16</v>
      </c>
      <c r="B4" s="22">
        <v>0.98157327446919662</v>
      </c>
      <c r="C4" s="22">
        <v>0.604465178065276</v>
      </c>
      <c r="D4" s="22">
        <v>0.87937197774249221</v>
      </c>
      <c r="E4" s="22">
        <v>0.4845793094435682</v>
      </c>
      <c r="F4" s="22">
        <v>0.3647218252103791</v>
      </c>
      <c r="G4" s="22">
        <v>7.6154768794586158E-2</v>
      </c>
      <c r="H4" s="22">
        <v>0.94084890124705667</v>
      </c>
      <c r="I4" s="22">
        <v>0.34954446363653491</v>
      </c>
      <c r="J4" s="22">
        <v>0.87113741690920865</v>
      </c>
      <c r="K4" s="22">
        <v>0.35491253673500178</v>
      </c>
      <c r="L4" s="22">
        <v>0.64086835485778726</v>
      </c>
      <c r="M4" s="22">
        <v>2.8616683787381358E-3</v>
      </c>
      <c r="O4" s="21" t="s">
        <v>17</v>
      </c>
      <c r="P4" s="28" t="s">
        <v>18</v>
      </c>
    </row>
    <row r="5" spans="1:16" ht="28.2" customHeight="1" x14ac:dyDescent="0.3">
      <c r="A5" s="3" t="s">
        <v>19</v>
      </c>
      <c r="B5" s="22">
        <v>0.21963802877674521</v>
      </c>
      <c r="C5" s="22">
        <v>0.48463664123244032</v>
      </c>
      <c r="D5" s="22">
        <v>0.82253705473466732</v>
      </c>
      <c r="E5" s="22">
        <v>0.35511615711977185</v>
      </c>
      <c r="F5" s="22">
        <v>0.73903948405054098</v>
      </c>
      <c r="G5" s="22">
        <v>0.42988751998535413</v>
      </c>
      <c r="H5" s="22">
        <v>0.96392194710631229</v>
      </c>
      <c r="I5" s="22">
        <v>0.36939116130970384</v>
      </c>
      <c r="J5" s="22">
        <v>9.1035177258925959E-2</v>
      </c>
      <c r="K5" s="22">
        <v>0.60716757937226851</v>
      </c>
      <c r="L5" s="22">
        <v>0.47599419054432457</v>
      </c>
      <c r="M5" s="22">
        <v>0.66435158721658993</v>
      </c>
      <c r="O5" s="21" t="s">
        <v>20</v>
      </c>
      <c r="P5" s="23" t="s">
        <v>21</v>
      </c>
    </row>
    <row r="6" spans="1:16" ht="28.2" customHeight="1" x14ac:dyDescent="0.3">
      <c r="A6" s="3" t="s">
        <v>22</v>
      </c>
      <c r="B6" s="22">
        <v>0.92734484638650272</v>
      </c>
      <c r="C6" s="22">
        <v>0.49275961675169733</v>
      </c>
      <c r="D6" s="22">
        <v>0.58371328400425959</v>
      </c>
      <c r="E6" s="22">
        <v>0.48904397733757365</v>
      </c>
      <c r="F6" s="22">
        <v>0.39283155068906306</v>
      </c>
      <c r="G6" s="22">
        <v>0.86096229957932491</v>
      </c>
      <c r="H6" s="22">
        <v>0.12420876986840335</v>
      </c>
      <c r="I6" s="22">
        <v>0.89672302708395779</v>
      </c>
      <c r="J6" s="22">
        <v>0.19307398905850204</v>
      </c>
      <c r="K6" s="22">
        <v>0.48882009358491318</v>
      </c>
      <c r="L6" s="22">
        <v>0.40653078601575876</v>
      </c>
      <c r="M6" s="22">
        <v>0.16538342617999102</v>
      </c>
      <c r="O6" s="21"/>
    </row>
    <row r="7" spans="1:16" x14ac:dyDescent="0.3">
      <c r="O7" s="21"/>
    </row>
    <row r="8" spans="1:16" x14ac:dyDescent="0.3">
      <c r="C8" s="20" t="s">
        <v>0</v>
      </c>
      <c r="D8" s="20" t="s">
        <v>23</v>
      </c>
      <c r="E8" s="20" t="s">
        <v>24</v>
      </c>
      <c r="F8" s="20" t="s">
        <v>25</v>
      </c>
      <c r="O8" s="21"/>
    </row>
    <row r="9" spans="1:16" x14ac:dyDescent="0.3">
      <c r="C9" s="1" t="s">
        <v>13</v>
      </c>
      <c r="D9" s="1" t="s">
        <v>1</v>
      </c>
      <c r="E9" s="26">
        <f>INDEX(B2:M6, MATCH(C9, A2:A6, 0), MATCH(D9, B2:M2, 0))</f>
        <v>0.26001900556581703</v>
      </c>
      <c r="F9" s="1" t="str">
        <f>IF(E9&gt;35,"Pass","Fail")</f>
        <v>Fail</v>
      </c>
      <c r="O9" s="21"/>
    </row>
    <row r="10" spans="1:16" x14ac:dyDescent="0.3">
      <c r="O10" s="21"/>
    </row>
    <row r="11" spans="1:16" x14ac:dyDescent="0.3">
      <c r="O11" s="21"/>
    </row>
    <row r="12" spans="1:16" x14ac:dyDescent="0.3">
      <c r="O12" s="21"/>
    </row>
    <row r="13" spans="1:16" x14ac:dyDescent="0.3">
      <c r="O13" s="21"/>
    </row>
    <row r="14" spans="1:16" x14ac:dyDescent="0.3">
      <c r="O14" s="21"/>
    </row>
    <row r="15" spans="1:16" x14ac:dyDescent="0.3">
      <c r="O15" s="21"/>
    </row>
    <row r="16" spans="1:16" x14ac:dyDescent="0.3">
      <c r="A16" s="21" t="s">
        <v>26</v>
      </c>
      <c r="B16" t="s">
        <v>27</v>
      </c>
    </row>
    <row r="17" spans="1:21" x14ac:dyDescent="0.3">
      <c r="A17" s="29" t="s">
        <v>28</v>
      </c>
      <c r="B17" s="30"/>
      <c r="C17" s="30"/>
      <c r="D17" s="30"/>
      <c r="E17" s="30"/>
      <c r="F17" s="30"/>
      <c r="G17" s="30"/>
      <c r="H17" s="30"/>
      <c r="I17" s="30"/>
      <c r="J17" s="30"/>
      <c r="K17" s="30"/>
      <c r="L17" s="30"/>
      <c r="M17" s="31"/>
      <c r="O17" s="21"/>
    </row>
    <row r="18" spans="1:21" x14ac:dyDescent="0.3">
      <c r="A18" s="24" t="s">
        <v>0</v>
      </c>
      <c r="B18" s="24" t="s">
        <v>2</v>
      </c>
      <c r="C18" s="24" t="s">
        <v>1</v>
      </c>
      <c r="D18" s="24" t="s">
        <v>5</v>
      </c>
      <c r="E18" s="24" t="s">
        <v>6</v>
      </c>
      <c r="F18" s="24" t="s">
        <v>3</v>
      </c>
      <c r="G18" s="24" t="s">
        <v>4</v>
      </c>
      <c r="H18" s="24" t="s">
        <v>9</v>
      </c>
      <c r="I18" s="24" t="s">
        <v>10</v>
      </c>
      <c r="J18" s="24" t="s">
        <v>7</v>
      </c>
      <c r="K18" s="24" t="s">
        <v>8</v>
      </c>
      <c r="L18" s="24" t="s">
        <v>12</v>
      </c>
      <c r="M18" s="24" t="s">
        <v>11</v>
      </c>
    </row>
    <row r="19" spans="1:21" x14ac:dyDescent="0.3">
      <c r="A19" s="24" t="s">
        <v>13</v>
      </c>
      <c r="B19" s="22">
        <f>INDEX($B$3:$M$6,MATCH($A19,$A$3:$A$6,0),MATCH(B$18,$B$2:$M$2,0))</f>
        <v>0.9089188979258831</v>
      </c>
      <c r="C19" s="22">
        <f>INDEX($B$3:$M$6,MATCH($A19,$A$3:$A$6,0),MATCH(C$18,$B$2:$M$2,0))</f>
        <v>0.26001900556581703</v>
      </c>
      <c r="D19" s="22">
        <f t="shared" ref="D19:M19" si="0">INDEX($B$3:$M$6,MATCH($A19,$A$3:$A$6,0),MATCH(D$18,$B$2:$M$2,0))</f>
        <v>7.1050583735610129E-3</v>
      </c>
      <c r="E19" s="22">
        <f t="shared" si="0"/>
        <v>0.86062108543185922</v>
      </c>
      <c r="F19" s="22">
        <f t="shared" si="0"/>
        <v>0.76277572053815701</v>
      </c>
      <c r="G19" s="22">
        <f t="shared" si="0"/>
        <v>0.45278234728321232</v>
      </c>
      <c r="H19" s="22">
        <f t="shared" si="0"/>
        <v>0.83486706920748388</v>
      </c>
      <c r="I19" s="22">
        <f t="shared" si="0"/>
        <v>0.95618139645948308</v>
      </c>
      <c r="J19" s="22">
        <f t="shared" si="0"/>
        <v>0.1394245737831934</v>
      </c>
      <c r="K19" s="22">
        <f t="shared" si="0"/>
        <v>0.92977375319359634</v>
      </c>
      <c r="L19" s="22">
        <f t="shared" si="0"/>
        <v>0.97991647543835458</v>
      </c>
      <c r="M19" s="22">
        <f t="shared" si="0"/>
        <v>0.26324297380781359</v>
      </c>
      <c r="O19" s="23"/>
      <c r="P19" s="23"/>
      <c r="Q19" s="23"/>
      <c r="R19" s="23"/>
      <c r="S19" s="23"/>
      <c r="T19" s="23"/>
      <c r="U19" s="23"/>
    </row>
    <row r="20" spans="1:21" x14ac:dyDescent="0.3">
      <c r="A20" s="24" t="s">
        <v>16</v>
      </c>
      <c r="B20" s="22">
        <f t="shared" ref="B20:M22" si="1">INDEX($B$3:$M$6,MATCH($A20,$A$3:$A$6,0),MATCH(B$18,$B$2:$M$2,0))</f>
        <v>0.604465178065276</v>
      </c>
      <c r="C20" s="22">
        <f t="shared" si="1"/>
        <v>0.98157327446919662</v>
      </c>
      <c r="D20" s="22">
        <f t="shared" si="1"/>
        <v>0.3647218252103791</v>
      </c>
      <c r="E20" s="22">
        <f t="shared" si="1"/>
        <v>7.6154768794586158E-2</v>
      </c>
      <c r="F20" s="22">
        <f t="shared" si="1"/>
        <v>0.87937197774249221</v>
      </c>
      <c r="G20" s="22">
        <f t="shared" si="1"/>
        <v>0.4845793094435682</v>
      </c>
      <c r="H20" s="22">
        <f t="shared" si="1"/>
        <v>0.87113741690920865</v>
      </c>
      <c r="I20" s="22">
        <f t="shared" si="1"/>
        <v>0.35491253673500178</v>
      </c>
      <c r="J20" s="22">
        <f t="shared" si="1"/>
        <v>0.94084890124705667</v>
      </c>
      <c r="K20" s="22">
        <f t="shared" si="1"/>
        <v>0.34954446363653491</v>
      </c>
      <c r="L20" s="22">
        <f t="shared" si="1"/>
        <v>2.8616683787381358E-3</v>
      </c>
      <c r="M20" s="22">
        <f t="shared" si="1"/>
        <v>0.64086835485778726</v>
      </c>
    </row>
    <row r="21" spans="1:21" x14ac:dyDescent="0.3">
      <c r="A21" s="24" t="s">
        <v>19</v>
      </c>
      <c r="B21" s="22">
        <f t="shared" si="1"/>
        <v>0.48463664123244032</v>
      </c>
      <c r="C21" s="22">
        <f t="shared" si="1"/>
        <v>0.21963802877674521</v>
      </c>
      <c r="D21" s="22">
        <f t="shared" si="1"/>
        <v>0.73903948405054098</v>
      </c>
      <c r="E21" s="22">
        <f t="shared" si="1"/>
        <v>0.42988751998535413</v>
      </c>
      <c r="F21" s="22">
        <f t="shared" si="1"/>
        <v>0.82253705473466732</v>
      </c>
      <c r="G21" s="22">
        <f t="shared" si="1"/>
        <v>0.35511615711977185</v>
      </c>
      <c r="H21" s="22">
        <f t="shared" si="1"/>
        <v>9.1035177258925959E-2</v>
      </c>
      <c r="I21" s="22">
        <f t="shared" si="1"/>
        <v>0.60716757937226851</v>
      </c>
      <c r="J21" s="22">
        <f t="shared" si="1"/>
        <v>0.96392194710631229</v>
      </c>
      <c r="K21" s="22">
        <f t="shared" si="1"/>
        <v>0.36939116130970384</v>
      </c>
      <c r="L21" s="22">
        <f t="shared" si="1"/>
        <v>0.66435158721658993</v>
      </c>
      <c r="M21" s="22">
        <f t="shared" si="1"/>
        <v>0.47599419054432457</v>
      </c>
    </row>
    <row r="22" spans="1:21" x14ac:dyDescent="0.3">
      <c r="A22" s="24" t="s">
        <v>22</v>
      </c>
      <c r="B22" s="22">
        <f t="shared" si="1"/>
        <v>0.49275961675169733</v>
      </c>
      <c r="C22" s="22">
        <f t="shared" si="1"/>
        <v>0.92734484638650272</v>
      </c>
      <c r="D22" s="22">
        <f t="shared" si="1"/>
        <v>0.39283155068906306</v>
      </c>
      <c r="E22" s="22">
        <f t="shared" si="1"/>
        <v>0.86096229957932491</v>
      </c>
      <c r="F22" s="22">
        <f t="shared" si="1"/>
        <v>0.58371328400425959</v>
      </c>
      <c r="G22" s="22">
        <f t="shared" si="1"/>
        <v>0.48904397733757365</v>
      </c>
      <c r="H22" s="22">
        <f t="shared" si="1"/>
        <v>0.19307398905850204</v>
      </c>
      <c r="I22" s="22">
        <f t="shared" si="1"/>
        <v>0.48882009358491318</v>
      </c>
      <c r="J22" s="22">
        <f t="shared" si="1"/>
        <v>0.12420876986840335</v>
      </c>
      <c r="K22" s="22">
        <f t="shared" si="1"/>
        <v>0.89672302708395779</v>
      </c>
      <c r="L22" s="22">
        <f t="shared" si="1"/>
        <v>0.16538342617999102</v>
      </c>
      <c r="M22" s="22">
        <f t="shared" si="1"/>
        <v>0.40653078601575876</v>
      </c>
      <c r="O22" s="21"/>
    </row>
  </sheetData>
  <mergeCells count="1">
    <mergeCell ref="A17:M17"/>
  </mergeCells>
  <phoneticPr fontId="2" type="noConversion"/>
  <dataValidations count="2">
    <dataValidation type="list" allowBlank="1" showInputMessage="1" showErrorMessage="1" sqref="C9" xr:uid="{542FD134-1251-4508-AF46-F12E905DCF42}">
      <formula1>$A$3:$A$6</formula1>
    </dataValidation>
    <dataValidation type="list" allowBlank="1" showInputMessage="1" showErrorMessage="1" sqref="D9" xr:uid="{1A978F86-B8CB-4B2F-89FC-3FEA04347FF1}">
      <formula1>$B$2:$M$2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C23DF-742F-4794-94F4-15DF59496843}">
  <dimension ref="A1:AC44"/>
  <sheetViews>
    <sheetView topLeftCell="R1" workbookViewId="0">
      <selection activeCell="AC13" sqref="AC13"/>
    </sheetView>
  </sheetViews>
  <sheetFormatPr defaultColWidth="9.33203125" defaultRowHeight="14.4" x14ac:dyDescent="0.3"/>
  <cols>
    <col min="1" max="17" width="8.88671875" hidden="1" customWidth="1"/>
    <col min="18" max="18" width="0.21875" customWidth="1"/>
    <col min="19" max="19" width="12.5546875" bestFit="1" customWidth="1"/>
    <col min="20" max="20" width="15.5546875" bestFit="1" customWidth="1"/>
    <col min="21" max="21" width="5" bestFit="1" customWidth="1"/>
    <col min="22" max="22" width="4.33203125" bestFit="1" customWidth="1"/>
    <col min="23" max="23" width="7.33203125" bestFit="1" customWidth="1"/>
    <col min="24" max="24" width="6" bestFit="1" customWidth="1"/>
    <col min="25" max="25" width="10.6640625" bestFit="1" customWidth="1"/>
    <col min="28" max="28" width="44.44140625" bestFit="1" customWidth="1"/>
    <col min="29" max="29" width="10.88671875" bestFit="1" customWidth="1"/>
    <col min="35" max="35" width="22.88671875" bestFit="1" customWidth="1"/>
  </cols>
  <sheetData>
    <row r="1" spans="1:29" x14ac:dyDescent="0.3">
      <c r="A1" s="4" t="s">
        <v>29</v>
      </c>
      <c r="B1" s="5" t="s">
        <v>30</v>
      </c>
      <c r="C1" s="5" t="s">
        <v>31</v>
      </c>
      <c r="D1" s="6" t="s">
        <v>32</v>
      </c>
      <c r="E1" s="6" t="s">
        <v>33</v>
      </c>
      <c r="F1" s="6" t="s">
        <v>34</v>
      </c>
      <c r="G1" s="6" t="s">
        <v>35</v>
      </c>
      <c r="S1" s="12" t="s">
        <v>36</v>
      </c>
      <c r="T1" s="12" t="s">
        <v>37</v>
      </c>
    </row>
    <row r="2" spans="1:29" x14ac:dyDescent="0.3">
      <c r="A2" s="7">
        <v>44202</v>
      </c>
      <c r="B2" s="8" t="s">
        <v>38</v>
      </c>
      <c r="C2" s="8" t="s">
        <v>39</v>
      </c>
      <c r="D2" s="9" t="s">
        <v>40</v>
      </c>
      <c r="E2" s="8">
        <v>95</v>
      </c>
      <c r="F2" s="10">
        <v>1.99</v>
      </c>
      <c r="G2" s="11">
        <v>189.05</v>
      </c>
      <c r="S2" s="12" t="s">
        <v>41</v>
      </c>
      <c r="T2" t="s">
        <v>42</v>
      </c>
      <c r="U2" t="s">
        <v>43</v>
      </c>
      <c r="V2" t="s">
        <v>44</v>
      </c>
      <c r="W2" t="s">
        <v>45</v>
      </c>
      <c r="X2" t="s">
        <v>40</v>
      </c>
      <c r="Y2" t="s">
        <v>46</v>
      </c>
      <c r="AC2" s="19" t="s">
        <v>47</v>
      </c>
    </row>
    <row r="3" spans="1:29" x14ac:dyDescent="0.3">
      <c r="A3" s="7">
        <v>44219</v>
      </c>
      <c r="B3" s="8" t="s">
        <v>48</v>
      </c>
      <c r="C3" s="8" t="s">
        <v>49</v>
      </c>
      <c r="D3" s="9" t="s">
        <v>42</v>
      </c>
      <c r="E3" s="8">
        <v>50</v>
      </c>
      <c r="F3" s="10">
        <v>19.989999999999998</v>
      </c>
      <c r="G3" s="11">
        <v>999.49999999999989</v>
      </c>
      <c r="S3" s="13" t="s">
        <v>50</v>
      </c>
      <c r="T3">
        <v>28</v>
      </c>
      <c r="X3">
        <v>155</v>
      </c>
      <c r="Y3">
        <v>183</v>
      </c>
      <c r="AA3" s="18" t="s">
        <v>51</v>
      </c>
      <c r="AB3" t="s">
        <v>52</v>
      </c>
      <c r="AC3" s="1">
        <f>_xlfn.XLOOKUP(S6,S3:S13,X3:X13)</f>
        <v>126</v>
      </c>
    </row>
    <row r="4" spans="1:29" x14ac:dyDescent="0.3">
      <c r="A4" s="7">
        <v>44236</v>
      </c>
      <c r="B4" s="8" t="s">
        <v>48</v>
      </c>
      <c r="C4" s="8" t="s">
        <v>53</v>
      </c>
      <c r="D4" s="9" t="s">
        <v>40</v>
      </c>
      <c r="E4" s="8">
        <v>36</v>
      </c>
      <c r="F4" s="10">
        <v>4.99</v>
      </c>
      <c r="G4" s="11">
        <v>179.64000000000001</v>
      </c>
      <c r="S4" s="13" t="s">
        <v>54</v>
      </c>
      <c r="T4">
        <v>126</v>
      </c>
      <c r="V4">
        <v>27</v>
      </c>
      <c r="X4">
        <v>60</v>
      </c>
      <c r="Y4">
        <v>213</v>
      </c>
      <c r="AA4" s="18" t="s">
        <v>55</v>
      </c>
      <c r="AB4" t="s">
        <v>56</v>
      </c>
      <c r="AC4" s="1">
        <f>VLOOKUP(S8,S3:Y13,5,0)</f>
        <v>138</v>
      </c>
    </row>
    <row r="5" spans="1:29" x14ac:dyDescent="0.3">
      <c r="A5" s="7">
        <v>44253</v>
      </c>
      <c r="B5" s="8" t="s">
        <v>48</v>
      </c>
      <c r="C5" s="8" t="s">
        <v>54</v>
      </c>
      <c r="D5" s="9" t="s">
        <v>44</v>
      </c>
      <c r="E5" s="8">
        <v>27</v>
      </c>
      <c r="F5" s="10">
        <v>19.989999999999998</v>
      </c>
      <c r="G5" s="11">
        <v>539.7299999999999</v>
      </c>
      <c r="S5" s="13" t="s">
        <v>57</v>
      </c>
      <c r="T5">
        <v>29</v>
      </c>
      <c r="V5">
        <v>96</v>
      </c>
      <c r="Y5">
        <v>125</v>
      </c>
    </row>
    <row r="6" spans="1:29" x14ac:dyDescent="0.3">
      <c r="A6" s="7">
        <v>44270</v>
      </c>
      <c r="B6" s="8" t="s">
        <v>58</v>
      </c>
      <c r="C6" s="8" t="s">
        <v>59</v>
      </c>
      <c r="D6" s="9" t="s">
        <v>40</v>
      </c>
      <c r="E6" s="8">
        <v>56</v>
      </c>
      <c r="F6" s="10">
        <v>2.99</v>
      </c>
      <c r="G6" s="11">
        <v>167.44</v>
      </c>
      <c r="S6" s="13" t="s">
        <v>53</v>
      </c>
      <c r="T6">
        <v>105</v>
      </c>
      <c r="W6">
        <v>50</v>
      </c>
      <c r="X6">
        <v>126</v>
      </c>
      <c r="Y6">
        <v>281</v>
      </c>
      <c r="AC6">
        <f>_xlfn.XLOOKUP(S6,S3:S13,X3:X13)</f>
        <v>126</v>
      </c>
    </row>
    <row r="7" spans="1:29" x14ac:dyDescent="0.3">
      <c r="A7" s="7">
        <v>44287</v>
      </c>
      <c r="B7" s="8" t="s">
        <v>38</v>
      </c>
      <c r="C7" s="8" t="s">
        <v>39</v>
      </c>
      <c r="D7" s="9" t="s">
        <v>42</v>
      </c>
      <c r="E7" s="8">
        <v>60</v>
      </c>
      <c r="F7" s="10">
        <v>4.99</v>
      </c>
      <c r="G7" s="11">
        <v>299.40000000000003</v>
      </c>
      <c r="S7" s="13" t="s">
        <v>39</v>
      </c>
      <c r="T7">
        <v>124</v>
      </c>
      <c r="V7">
        <v>64</v>
      </c>
      <c r="W7">
        <v>78</v>
      </c>
      <c r="X7">
        <v>130</v>
      </c>
      <c r="Y7">
        <v>396</v>
      </c>
    </row>
    <row r="8" spans="1:29" x14ac:dyDescent="0.3">
      <c r="A8" s="7">
        <v>44304</v>
      </c>
      <c r="B8" s="8" t="s">
        <v>48</v>
      </c>
      <c r="C8" s="8" t="s">
        <v>50</v>
      </c>
      <c r="D8" s="9" t="s">
        <v>40</v>
      </c>
      <c r="E8" s="8">
        <v>75</v>
      </c>
      <c r="F8" s="10">
        <v>1.99</v>
      </c>
      <c r="G8" s="11">
        <v>149.25</v>
      </c>
      <c r="S8" s="13" t="s">
        <v>49</v>
      </c>
      <c r="T8">
        <v>50</v>
      </c>
      <c r="U8">
        <v>5</v>
      </c>
      <c r="W8">
        <v>138</v>
      </c>
      <c r="Y8">
        <v>193</v>
      </c>
    </row>
    <row r="9" spans="1:29" x14ac:dyDescent="0.3">
      <c r="A9" s="7">
        <v>44321</v>
      </c>
      <c r="B9" s="8" t="s">
        <v>48</v>
      </c>
      <c r="C9" s="8" t="s">
        <v>53</v>
      </c>
      <c r="D9" s="9" t="s">
        <v>40</v>
      </c>
      <c r="E9" s="8">
        <v>90</v>
      </c>
      <c r="F9" s="10">
        <v>4.99</v>
      </c>
      <c r="G9" s="11">
        <v>449.1</v>
      </c>
      <c r="S9" s="13" t="s">
        <v>60</v>
      </c>
      <c r="T9">
        <v>28</v>
      </c>
      <c r="W9">
        <v>55</v>
      </c>
      <c r="X9">
        <v>90</v>
      </c>
      <c r="Y9">
        <v>173</v>
      </c>
    </row>
    <row r="10" spans="1:29" x14ac:dyDescent="0.3">
      <c r="A10" s="7">
        <v>44338</v>
      </c>
      <c r="B10" s="8" t="s">
        <v>58</v>
      </c>
      <c r="C10" s="8" t="s">
        <v>61</v>
      </c>
      <c r="D10" s="9" t="s">
        <v>40</v>
      </c>
      <c r="E10" s="8">
        <v>32</v>
      </c>
      <c r="F10" s="10">
        <v>1.99</v>
      </c>
      <c r="G10" s="11">
        <v>63.68</v>
      </c>
      <c r="S10" s="13" t="s">
        <v>62</v>
      </c>
      <c r="T10">
        <v>81</v>
      </c>
      <c r="V10">
        <v>15</v>
      </c>
      <c r="W10">
        <v>74</v>
      </c>
      <c r="Y10">
        <v>170</v>
      </c>
    </row>
    <row r="11" spans="1:29" x14ac:dyDescent="0.3">
      <c r="A11" s="7">
        <v>44355</v>
      </c>
      <c r="B11" s="8" t="s">
        <v>38</v>
      </c>
      <c r="C11" s="8" t="s">
        <v>39</v>
      </c>
      <c r="D11" s="9" t="s">
        <v>42</v>
      </c>
      <c r="E11" s="8">
        <v>60</v>
      </c>
      <c r="F11" s="10">
        <v>8.99</v>
      </c>
      <c r="G11" s="11">
        <v>539.4</v>
      </c>
      <c r="S11" s="13" t="s">
        <v>63</v>
      </c>
      <c r="T11">
        <v>87</v>
      </c>
      <c r="U11">
        <v>2</v>
      </c>
      <c r="X11">
        <v>67</v>
      </c>
      <c r="Y11">
        <v>156</v>
      </c>
    </row>
    <row r="12" spans="1:29" x14ac:dyDescent="0.3">
      <c r="A12" s="7">
        <v>44372</v>
      </c>
      <c r="B12" s="8" t="s">
        <v>48</v>
      </c>
      <c r="C12" s="8" t="s">
        <v>60</v>
      </c>
      <c r="D12" s="9" t="s">
        <v>40</v>
      </c>
      <c r="E12" s="8">
        <v>90</v>
      </c>
      <c r="F12" s="10">
        <v>4.99</v>
      </c>
      <c r="G12" s="11">
        <v>449.1</v>
      </c>
      <c r="S12" s="13" t="s">
        <v>59</v>
      </c>
      <c r="T12">
        <v>7</v>
      </c>
      <c r="U12">
        <v>3</v>
      </c>
      <c r="V12">
        <v>76</v>
      </c>
      <c r="X12">
        <v>56</v>
      </c>
      <c r="Y12">
        <v>142</v>
      </c>
    </row>
    <row r="13" spans="1:29" x14ac:dyDescent="0.3">
      <c r="A13" s="7">
        <v>44389</v>
      </c>
      <c r="B13" s="8" t="s">
        <v>38</v>
      </c>
      <c r="C13" s="8" t="s">
        <v>57</v>
      </c>
      <c r="D13" s="9" t="s">
        <v>42</v>
      </c>
      <c r="E13" s="8">
        <v>29</v>
      </c>
      <c r="F13" s="10">
        <v>1.99</v>
      </c>
      <c r="G13" s="11">
        <v>57.71</v>
      </c>
      <c r="S13" s="13" t="s">
        <v>61</v>
      </c>
      <c r="T13">
        <v>57</v>
      </c>
      <c r="X13">
        <v>32</v>
      </c>
      <c r="Y13">
        <v>89</v>
      </c>
    </row>
    <row r="14" spans="1:29" x14ac:dyDescent="0.3">
      <c r="A14" s="7">
        <v>44406</v>
      </c>
      <c r="B14" s="8" t="s">
        <v>38</v>
      </c>
      <c r="C14" s="8" t="s">
        <v>62</v>
      </c>
      <c r="D14" s="9" t="s">
        <v>42</v>
      </c>
      <c r="E14" s="8">
        <v>81</v>
      </c>
      <c r="F14" s="10">
        <v>19.989999999999998</v>
      </c>
      <c r="G14" s="11">
        <v>1619.1899999999998</v>
      </c>
      <c r="S14" s="13" t="s">
        <v>46</v>
      </c>
      <c r="T14">
        <v>722</v>
      </c>
      <c r="U14">
        <v>10</v>
      </c>
      <c r="V14">
        <v>278</v>
      </c>
      <c r="W14">
        <v>395</v>
      </c>
      <c r="X14">
        <v>716</v>
      </c>
      <c r="Y14">
        <v>2121</v>
      </c>
    </row>
    <row r="15" spans="1:29" x14ac:dyDescent="0.3">
      <c r="A15" s="7">
        <v>44423</v>
      </c>
      <c r="B15" s="8" t="s">
        <v>38</v>
      </c>
      <c r="C15" s="8" t="s">
        <v>39</v>
      </c>
      <c r="D15" s="9" t="s">
        <v>40</v>
      </c>
      <c r="E15" s="8">
        <v>35</v>
      </c>
      <c r="F15" s="10">
        <v>4.99</v>
      </c>
      <c r="G15" s="11">
        <v>174.65</v>
      </c>
    </row>
    <row r="16" spans="1:29" x14ac:dyDescent="0.3">
      <c r="A16" s="7">
        <v>44440</v>
      </c>
      <c r="B16" s="8" t="s">
        <v>48</v>
      </c>
      <c r="C16" s="8" t="s">
        <v>63</v>
      </c>
      <c r="D16" s="9" t="s">
        <v>43</v>
      </c>
      <c r="E16" s="8">
        <v>2</v>
      </c>
      <c r="F16" s="10">
        <v>125</v>
      </c>
      <c r="G16" s="11">
        <v>250</v>
      </c>
    </row>
    <row r="17" spans="1:7" x14ac:dyDescent="0.3">
      <c r="A17" s="7">
        <v>44457</v>
      </c>
      <c r="B17" s="8" t="s">
        <v>38</v>
      </c>
      <c r="C17" s="8" t="s">
        <v>39</v>
      </c>
      <c r="D17" s="9" t="s">
        <v>45</v>
      </c>
      <c r="E17" s="8">
        <v>16</v>
      </c>
      <c r="F17" s="10">
        <v>15.99</v>
      </c>
      <c r="G17" s="11">
        <v>255.84</v>
      </c>
    </row>
    <row r="18" spans="1:7" x14ac:dyDescent="0.3">
      <c r="A18" s="7">
        <v>44474</v>
      </c>
      <c r="B18" s="8" t="s">
        <v>48</v>
      </c>
      <c r="C18" s="8" t="s">
        <v>60</v>
      </c>
      <c r="D18" s="9" t="s">
        <v>42</v>
      </c>
      <c r="E18" s="8">
        <v>28</v>
      </c>
      <c r="F18" s="10">
        <v>8.99</v>
      </c>
      <c r="G18" s="11">
        <v>251.72</v>
      </c>
    </row>
    <row r="19" spans="1:7" x14ac:dyDescent="0.3">
      <c r="A19" s="7">
        <v>44491</v>
      </c>
      <c r="B19" s="8" t="s">
        <v>38</v>
      </c>
      <c r="C19" s="8" t="s">
        <v>39</v>
      </c>
      <c r="D19" s="9" t="s">
        <v>44</v>
      </c>
      <c r="E19" s="8">
        <v>64</v>
      </c>
      <c r="F19" s="10">
        <v>8.99</v>
      </c>
      <c r="G19" s="11">
        <v>575.36</v>
      </c>
    </row>
    <row r="20" spans="1:7" x14ac:dyDescent="0.3">
      <c r="A20" s="7">
        <v>44508</v>
      </c>
      <c r="B20" s="8" t="s">
        <v>38</v>
      </c>
      <c r="C20" s="8" t="s">
        <v>62</v>
      </c>
      <c r="D20" s="9" t="s">
        <v>44</v>
      </c>
      <c r="E20" s="8">
        <v>15</v>
      </c>
      <c r="F20" s="10">
        <v>19.989999999999998</v>
      </c>
      <c r="G20" s="11">
        <v>299.84999999999997</v>
      </c>
    </row>
    <row r="21" spans="1:7" x14ac:dyDescent="0.3">
      <c r="A21" s="7">
        <v>44525</v>
      </c>
      <c r="B21" s="8" t="s">
        <v>48</v>
      </c>
      <c r="C21" s="8" t="s">
        <v>49</v>
      </c>
      <c r="D21" s="9" t="s">
        <v>45</v>
      </c>
      <c r="E21" s="8">
        <v>96</v>
      </c>
      <c r="F21" s="10">
        <v>4.99</v>
      </c>
      <c r="G21" s="11">
        <v>479.04</v>
      </c>
    </row>
    <row r="22" spans="1:7" x14ac:dyDescent="0.3">
      <c r="A22" s="7">
        <v>44542</v>
      </c>
      <c r="B22" s="8" t="s">
        <v>48</v>
      </c>
      <c r="C22" s="8" t="s">
        <v>63</v>
      </c>
      <c r="D22" s="9" t="s">
        <v>40</v>
      </c>
      <c r="E22" s="8">
        <v>67</v>
      </c>
      <c r="F22" s="10">
        <v>1.29</v>
      </c>
      <c r="G22" s="11">
        <v>86.43</v>
      </c>
    </row>
    <row r="23" spans="1:7" x14ac:dyDescent="0.3">
      <c r="A23" s="7">
        <v>44559</v>
      </c>
      <c r="B23" s="8" t="s">
        <v>38</v>
      </c>
      <c r="C23" s="8" t="s">
        <v>62</v>
      </c>
      <c r="D23" s="9" t="s">
        <v>45</v>
      </c>
      <c r="E23" s="8">
        <v>74</v>
      </c>
      <c r="F23" s="10">
        <v>15.99</v>
      </c>
      <c r="G23" s="11">
        <v>1183.26</v>
      </c>
    </row>
    <row r="24" spans="1:7" x14ac:dyDescent="0.3">
      <c r="A24" s="7">
        <v>44576</v>
      </c>
      <c r="B24" s="8" t="s">
        <v>48</v>
      </c>
      <c r="C24" s="8" t="s">
        <v>54</v>
      </c>
      <c r="D24" s="9" t="s">
        <v>42</v>
      </c>
      <c r="E24" s="8">
        <v>46</v>
      </c>
      <c r="F24" s="10">
        <v>8.99</v>
      </c>
      <c r="G24" s="11">
        <v>413.54</v>
      </c>
    </row>
    <row r="25" spans="1:7" x14ac:dyDescent="0.3">
      <c r="A25" s="7">
        <v>44593</v>
      </c>
      <c r="B25" s="8" t="s">
        <v>48</v>
      </c>
      <c r="C25" s="8" t="s">
        <v>63</v>
      </c>
      <c r="D25" s="9" t="s">
        <v>42</v>
      </c>
      <c r="E25" s="8">
        <v>87</v>
      </c>
      <c r="F25" s="10">
        <v>15</v>
      </c>
      <c r="G25" s="11">
        <v>1305</v>
      </c>
    </row>
    <row r="26" spans="1:7" x14ac:dyDescent="0.3">
      <c r="A26" s="7">
        <v>44610</v>
      </c>
      <c r="B26" s="8" t="s">
        <v>38</v>
      </c>
      <c r="C26" s="8" t="s">
        <v>39</v>
      </c>
      <c r="D26" s="9" t="s">
        <v>42</v>
      </c>
      <c r="E26" s="8">
        <v>4</v>
      </c>
      <c r="F26" s="10">
        <v>4.99</v>
      </c>
      <c r="G26" s="11">
        <v>19.96</v>
      </c>
    </row>
    <row r="27" spans="1:7" x14ac:dyDescent="0.3">
      <c r="A27" s="7">
        <v>44627</v>
      </c>
      <c r="B27" s="8" t="s">
        <v>58</v>
      </c>
      <c r="C27" s="8" t="s">
        <v>59</v>
      </c>
      <c r="D27" s="9" t="s">
        <v>42</v>
      </c>
      <c r="E27" s="8">
        <v>7</v>
      </c>
      <c r="F27" s="10">
        <v>19.989999999999998</v>
      </c>
      <c r="G27" s="11">
        <v>139.92999999999998</v>
      </c>
    </row>
    <row r="28" spans="1:7" x14ac:dyDescent="0.3">
      <c r="A28" s="7">
        <v>44644</v>
      </c>
      <c r="B28" s="8" t="s">
        <v>48</v>
      </c>
      <c r="C28" s="8" t="s">
        <v>53</v>
      </c>
      <c r="D28" s="9" t="s">
        <v>45</v>
      </c>
      <c r="E28" s="8">
        <v>50</v>
      </c>
      <c r="F28" s="10">
        <v>4.99</v>
      </c>
      <c r="G28" s="11">
        <v>249.5</v>
      </c>
    </row>
    <row r="29" spans="1:7" x14ac:dyDescent="0.3">
      <c r="A29" s="7">
        <v>44661</v>
      </c>
      <c r="B29" s="8" t="s">
        <v>48</v>
      </c>
      <c r="C29" s="8" t="s">
        <v>50</v>
      </c>
      <c r="D29" s="9" t="s">
        <v>40</v>
      </c>
      <c r="E29" s="8">
        <v>66</v>
      </c>
      <c r="F29" s="10">
        <v>1.99</v>
      </c>
      <c r="G29" s="11">
        <v>131.34</v>
      </c>
    </row>
    <row r="30" spans="1:7" x14ac:dyDescent="0.3">
      <c r="A30" s="7">
        <v>44678</v>
      </c>
      <c r="B30" s="8" t="s">
        <v>38</v>
      </c>
      <c r="C30" s="8" t="s">
        <v>57</v>
      </c>
      <c r="D30" s="9" t="s">
        <v>44</v>
      </c>
      <c r="E30" s="8">
        <v>96</v>
      </c>
      <c r="F30" s="10">
        <v>4.99</v>
      </c>
      <c r="G30" s="11">
        <v>479.04</v>
      </c>
    </row>
    <row r="31" spans="1:7" x14ac:dyDescent="0.3">
      <c r="A31" s="7">
        <v>44695</v>
      </c>
      <c r="B31" s="8" t="s">
        <v>48</v>
      </c>
      <c r="C31" s="8" t="s">
        <v>54</v>
      </c>
      <c r="D31" s="9" t="s">
        <v>40</v>
      </c>
      <c r="E31" s="8">
        <v>53</v>
      </c>
      <c r="F31" s="10">
        <v>1.29</v>
      </c>
      <c r="G31" s="11">
        <v>68.37</v>
      </c>
    </row>
    <row r="32" spans="1:7" x14ac:dyDescent="0.3">
      <c r="A32" s="7">
        <v>44712</v>
      </c>
      <c r="B32" s="8" t="s">
        <v>48</v>
      </c>
      <c r="C32" s="8" t="s">
        <v>54</v>
      </c>
      <c r="D32" s="9" t="s">
        <v>42</v>
      </c>
      <c r="E32" s="8">
        <v>80</v>
      </c>
      <c r="F32" s="10">
        <v>8.99</v>
      </c>
      <c r="G32" s="11">
        <v>719.2</v>
      </c>
    </row>
    <row r="33" spans="1:7" x14ac:dyDescent="0.3">
      <c r="A33" s="7">
        <v>44729</v>
      </c>
      <c r="B33" s="8" t="s">
        <v>48</v>
      </c>
      <c r="C33" s="8" t="s">
        <v>49</v>
      </c>
      <c r="D33" s="9" t="s">
        <v>43</v>
      </c>
      <c r="E33" s="8">
        <v>5</v>
      </c>
      <c r="F33" s="10">
        <v>125</v>
      </c>
      <c r="G33" s="11">
        <v>625</v>
      </c>
    </row>
    <row r="34" spans="1:7" x14ac:dyDescent="0.3">
      <c r="A34" s="7">
        <v>44746</v>
      </c>
      <c r="B34" s="8" t="s">
        <v>38</v>
      </c>
      <c r="C34" s="8" t="s">
        <v>39</v>
      </c>
      <c r="D34" s="9" t="s">
        <v>45</v>
      </c>
      <c r="E34" s="8">
        <v>62</v>
      </c>
      <c r="F34" s="10">
        <v>4.99</v>
      </c>
      <c r="G34" s="11">
        <v>309.38</v>
      </c>
    </row>
    <row r="35" spans="1:7" x14ac:dyDescent="0.3">
      <c r="A35" s="7">
        <v>44763</v>
      </c>
      <c r="B35" s="8" t="s">
        <v>48</v>
      </c>
      <c r="C35" s="8" t="s">
        <v>60</v>
      </c>
      <c r="D35" s="9" t="s">
        <v>45</v>
      </c>
      <c r="E35" s="8">
        <v>55</v>
      </c>
      <c r="F35" s="10">
        <v>12.49</v>
      </c>
      <c r="G35" s="11">
        <v>686.95</v>
      </c>
    </row>
    <row r="36" spans="1:7" x14ac:dyDescent="0.3">
      <c r="A36" s="7">
        <v>44780</v>
      </c>
      <c r="B36" s="8" t="s">
        <v>48</v>
      </c>
      <c r="C36" s="8" t="s">
        <v>49</v>
      </c>
      <c r="D36" s="9" t="s">
        <v>45</v>
      </c>
      <c r="E36" s="8">
        <v>42</v>
      </c>
      <c r="F36" s="10">
        <v>23.95</v>
      </c>
      <c r="G36" s="11">
        <v>1005.9</v>
      </c>
    </row>
    <row r="37" spans="1:7" x14ac:dyDescent="0.3">
      <c r="A37" s="7">
        <v>44797</v>
      </c>
      <c r="B37" s="8" t="s">
        <v>58</v>
      </c>
      <c r="C37" s="8" t="s">
        <v>59</v>
      </c>
      <c r="D37" s="9" t="s">
        <v>43</v>
      </c>
      <c r="E37" s="8">
        <v>3</v>
      </c>
      <c r="F37" s="10">
        <v>275</v>
      </c>
      <c r="G37" s="11">
        <v>825</v>
      </c>
    </row>
    <row r="38" spans="1:7" x14ac:dyDescent="0.3">
      <c r="A38" s="7">
        <v>44814</v>
      </c>
      <c r="B38" s="8" t="s">
        <v>48</v>
      </c>
      <c r="C38" s="8" t="s">
        <v>54</v>
      </c>
      <c r="D38" s="9" t="s">
        <v>40</v>
      </c>
      <c r="E38" s="8">
        <v>7</v>
      </c>
      <c r="F38" s="10">
        <v>1.29</v>
      </c>
      <c r="G38" s="11">
        <v>9.0300000000000011</v>
      </c>
    </row>
    <row r="39" spans="1:7" x14ac:dyDescent="0.3">
      <c r="A39" s="7">
        <v>44831</v>
      </c>
      <c r="B39" s="8" t="s">
        <v>58</v>
      </c>
      <c r="C39" s="8" t="s">
        <v>59</v>
      </c>
      <c r="D39" s="9" t="s">
        <v>44</v>
      </c>
      <c r="E39" s="8">
        <v>76</v>
      </c>
      <c r="F39" s="10">
        <v>1.99</v>
      </c>
      <c r="G39" s="11">
        <v>151.24</v>
      </c>
    </row>
    <row r="40" spans="1:7" x14ac:dyDescent="0.3">
      <c r="A40" s="7">
        <v>44848</v>
      </c>
      <c r="B40" s="8" t="s">
        <v>58</v>
      </c>
      <c r="C40" s="8" t="s">
        <v>61</v>
      </c>
      <c r="D40" s="9" t="s">
        <v>42</v>
      </c>
      <c r="E40" s="8">
        <v>57</v>
      </c>
      <c r="F40" s="10">
        <v>19.989999999999998</v>
      </c>
      <c r="G40" s="11">
        <v>1139.4299999999998</v>
      </c>
    </row>
    <row r="41" spans="1:7" x14ac:dyDescent="0.3">
      <c r="A41" s="7">
        <v>44865</v>
      </c>
      <c r="B41" s="8" t="s">
        <v>48</v>
      </c>
      <c r="C41" s="8" t="s">
        <v>50</v>
      </c>
      <c r="D41" s="9" t="s">
        <v>40</v>
      </c>
      <c r="E41" s="8">
        <v>14</v>
      </c>
      <c r="F41" s="10">
        <v>1.29</v>
      </c>
      <c r="G41" s="11">
        <v>18.060000000000002</v>
      </c>
    </row>
    <row r="42" spans="1:7" x14ac:dyDescent="0.3">
      <c r="A42" s="7">
        <v>44882</v>
      </c>
      <c r="B42" s="8" t="s">
        <v>48</v>
      </c>
      <c r="C42" s="8" t="s">
        <v>53</v>
      </c>
      <c r="D42" s="9" t="s">
        <v>42</v>
      </c>
      <c r="E42" s="8">
        <v>11</v>
      </c>
      <c r="F42" s="10">
        <v>4.99</v>
      </c>
      <c r="G42" s="11">
        <v>54.89</v>
      </c>
    </row>
    <row r="43" spans="1:7" x14ac:dyDescent="0.3">
      <c r="A43" s="7">
        <v>44899</v>
      </c>
      <c r="B43" s="8" t="s">
        <v>48</v>
      </c>
      <c r="C43" s="8" t="s">
        <v>53</v>
      </c>
      <c r="D43" s="9" t="s">
        <v>42</v>
      </c>
      <c r="E43" s="8">
        <v>94</v>
      </c>
      <c r="F43" s="10">
        <v>19.989999999999998</v>
      </c>
      <c r="G43" s="11">
        <v>1879.06</v>
      </c>
    </row>
    <row r="44" spans="1:7" x14ac:dyDescent="0.3">
      <c r="A44" s="7">
        <v>44916</v>
      </c>
      <c r="B44" s="8" t="s">
        <v>48</v>
      </c>
      <c r="C44" s="8" t="s">
        <v>50</v>
      </c>
      <c r="D44" s="9" t="s">
        <v>42</v>
      </c>
      <c r="E44" s="8">
        <v>28</v>
      </c>
      <c r="F44" s="10">
        <v>4.99</v>
      </c>
      <c r="G44" s="11">
        <v>139.72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EB8CA-4CF7-4926-8BB5-A2097DDB1D59}">
  <dimension ref="A1:M51"/>
  <sheetViews>
    <sheetView tabSelected="1" topLeftCell="A11" workbookViewId="0">
      <selection activeCell="J24" sqref="J24"/>
    </sheetView>
  </sheetViews>
  <sheetFormatPr defaultRowHeight="14.4" x14ac:dyDescent="0.3"/>
  <cols>
    <col min="7" max="7" width="11.109375" customWidth="1"/>
    <col min="9" max="9" width="15" bestFit="1" customWidth="1"/>
    <col min="10" max="13" width="12" bestFit="1" customWidth="1"/>
    <col min="14" max="14" width="9.5546875" bestFit="1" customWidth="1"/>
    <col min="15" max="15" width="12.21875" bestFit="1" customWidth="1"/>
    <col min="16" max="16" width="9" bestFit="1" customWidth="1"/>
    <col min="17" max="17" width="11.6640625" bestFit="1" customWidth="1"/>
    <col min="18" max="18" width="7.6640625" bestFit="1" customWidth="1"/>
    <col min="19" max="19" width="10.33203125" bestFit="1" customWidth="1"/>
    <col min="20" max="20" width="7.44140625" bestFit="1" customWidth="1"/>
    <col min="21" max="21" width="10.109375" bestFit="1" customWidth="1"/>
    <col min="22" max="22" width="9.6640625" bestFit="1" customWidth="1"/>
    <col min="23" max="23" width="12.33203125" bestFit="1" customWidth="1"/>
    <col min="24" max="24" width="8.5546875" bestFit="1" customWidth="1"/>
    <col min="25" max="25" width="11.21875" bestFit="1" customWidth="1"/>
    <col min="26" max="26" width="7.88671875" bestFit="1" customWidth="1"/>
    <col min="27" max="27" width="10.5546875" bestFit="1" customWidth="1"/>
    <col min="28" max="28" width="9.44140625" bestFit="1" customWidth="1"/>
    <col min="29" max="29" width="12.109375" bestFit="1" customWidth="1"/>
    <col min="30" max="30" width="12" bestFit="1" customWidth="1"/>
    <col min="31" max="31" width="14.77734375" bestFit="1" customWidth="1"/>
    <col min="32" max="32" width="10.77734375" bestFit="1" customWidth="1"/>
    <col min="33" max="51" width="12.6640625" customWidth="1"/>
  </cols>
  <sheetData>
    <row r="1" spans="1:13" x14ac:dyDescent="0.3">
      <c r="A1" s="14" t="s">
        <v>29</v>
      </c>
      <c r="B1" s="15" t="s">
        <v>30</v>
      </c>
      <c r="C1" s="15" t="s">
        <v>31</v>
      </c>
      <c r="D1" s="16" t="s">
        <v>32</v>
      </c>
      <c r="E1" s="16" t="s">
        <v>33</v>
      </c>
      <c r="F1" s="16" t="s">
        <v>34</v>
      </c>
      <c r="G1" s="16" t="s">
        <v>35</v>
      </c>
      <c r="H1" s="18" t="s">
        <v>64</v>
      </c>
      <c r="I1" t="s">
        <v>65</v>
      </c>
    </row>
    <row r="2" spans="1:13" x14ac:dyDescent="0.3">
      <c r="A2" s="7">
        <v>44202</v>
      </c>
      <c r="B2" s="8" t="s">
        <v>38</v>
      </c>
      <c r="C2" s="8" t="s">
        <v>39</v>
      </c>
      <c r="D2" s="9" t="s">
        <v>40</v>
      </c>
      <c r="E2" s="8">
        <v>95</v>
      </c>
      <c r="F2" s="10">
        <v>1.99</v>
      </c>
      <c r="G2" s="11">
        <v>189.05</v>
      </c>
      <c r="I2" s="17"/>
      <c r="J2" s="17" t="s">
        <v>66</v>
      </c>
    </row>
    <row r="3" spans="1:13" x14ac:dyDescent="0.3">
      <c r="A3" s="7">
        <v>44219</v>
      </c>
      <c r="B3" s="8" t="s">
        <v>48</v>
      </c>
      <c r="C3" s="8" t="s">
        <v>49</v>
      </c>
      <c r="D3" s="9" t="s">
        <v>42</v>
      </c>
      <c r="E3" s="8">
        <v>50</v>
      </c>
      <c r="F3" s="10">
        <v>19.989999999999998</v>
      </c>
      <c r="G3" s="11">
        <v>999.49999999999989</v>
      </c>
      <c r="I3" s="1" t="s">
        <v>53</v>
      </c>
      <c r="J3" s="1">
        <f>COUNTIF(C2:C44,I3)</f>
        <v>5</v>
      </c>
    </row>
    <row r="4" spans="1:13" x14ac:dyDescent="0.3">
      <c r="A4" s="7">
        <v>44236</v>
      </c>
      <c r="B4" s="8" t="s">
        <v>48</v>
      </c>
      <c r="C4" s="8" t="s">
        <v>53</v>
      </c>
      <c r="D4" s="9" t="s">
        <v>40</v>
      </c>
      <c r="E4" s="8">
        <v>36</v>
      </c>
      <c r="F4" s="10">
        <v>4.99</v>
      </c>
      <c r="G4" s="11">
        <v>179.64000000000001</v>
      </c>
      <c r="I4" s="1" t="s">
        <v>40</v>
      </c>
      <c r="J4" s="1">
        <f>COUNTIF(D2:D44,I4)</f>
        <v>13</v>
      </c>
    </row>
    <row r="5" spans="1:13" x14ac:dyDescent="0.3">
      <c r="A5" s="7">
        <v>44253</v>
      </c>
      <c r="B5" s="8" t="s">
        <v>48</v>
      </c>
      <c r="C5" s="8" t="s">
        <v>54</v>
      </c>
      <c r="D5" s="9" t="s">
        <v>44</v>
      </c>
      <c r="E5" s="8">
        <v>27</v>
      </c>
      <c r="F5" s="10">
        <v>19.989999999999998</v>
      </c>
      <c r="G5" s="11">
        <v>539.7299999999999</v>
      </c>
    </row>
    <row r="6" spans="1:13" x14ac:dyDescent="0.3">
      <c r="A6" s="7">
        <v>44270</v>
      </c>
      <c r="B6" s="8" t="s">
        <v>58</v>
      </c>
      <c r="C6" s="8" t="s">
        <v>59</v>
      </c>
      <c r="D6" s="9" t="s">
        <v>40</v>
      </c>
      <c r="E6" s="8">
        <v>56</v>
      </c>
      <c r="F6" s="10">
        <v>2.99</v>
      </c>
      <c r="G6" s="11">
        <v>167.44</v>
      </c>
      <c r="H6" s="18" t="s">
        <v>67</v>
      </c>
      <c r="I6" t="s">
        <v>68</v>
      </c>
    </row>
    <row r="7" spans="1:13" x14ac:dyDescent="0.3">
      <c r="A7" s="7">
        <v>44287</v>
      </c>
      <c r="B7" s="8" t="s">
        <v>38</v>
      </c>
      <c r="C7" s="8" t="s">
        <v>39</v>
      </c>
      <c r="D7" s="9" t="s">
        <v>42</v>
      </c>
      <c r="E7" s="8">
        <v>60</v>
      </c>
      <c r="F7" s="10">
        <v>4.99</v>
      </c>
      <c r="G7" s="11">
        <v>299.40000000000003</v>
      </c>
      <c r="I7" s="19"/>
      <c r="J7" s="19" t="s">
        <v>69</v>
      </c>
    </row>
    <row r="8" spans="1:13" x14ac:dyDescent="0.3">
      <c r="A8" s="7">
        <v>44304</v>
      </c>
      <c r="B8" s="8" t="s">
        <v>48</v>
      </c>
      <c r="C8" s="8" t="s">
        <v>50</v>
      </c>
      <c r="D8" s="9" t="s">
        <v>40</v>
      </c>
      <c r="E8" s="8">
        <v>75</v>
      </c>
      <c r="F8" s="10">
        <v>1.99</v>
      </c>
      <c r="G8" s="11">
        <v>149.25</v>
      </c>
      <c r="I8" s="1" t="s">
        <v>40</v>
      </c>
      <c r="J8" s="1">
        <f>SUMIF(D2:D44,I8,G2:G44)</f>
        <v>2135.1400000000003</v>
      </c>
    </row>
    <row r="9" spans="1:13" x14ac:dyDescent="0.3">
      <c r="A9" s="7">
        <v>44321</v>
      </c>
      <c r="B9" s="8" t="s">
        <v>48</v>
      </c>
      <c r="C9" s="8" t="s">
        <v>53</v>
      </c>
      <c r="D9" s="9" t="s">
        <v>40</v>
      </c>
      <c r="E9" s="8">
        <v>90</v>
      </c>
      <c r="F9" s="10">
        <v>4.99</v>
      </c>
      <c r="G9" s="11">
        <v>449.1</v>
      </c>
      <c r="I9" s="1" t="s">
        <v>70</v>
      </c>
      <c r="J9" s="1">
        <f>SUMIFS(G2:G44,B2:B44,"Central",C2:C44,"Jardine")</f>
        <v>2812.19</v>
      </c>
    </row>
    <row r="10" spans="1:13" x14ac:dyDescent="0.3">
      <c r="A10" s="7">
        <v>44338</v>
      </c>
      <c r="B10" s="8" t="s">
        <v>58</v>
      </c>
      <c r="C10" s="8" t="s">
        <v>61</v>
      </c>
      <c r="D10" s="9" t="s">
        <v>40</v>
      </c>
      <c r="E10" s="8">
        <v>32</v>
      </c>
      <c r="F10" s="10">
        <v>1.99</v>
      </c>
      <c r="G10" s="11">
        <v>63.68</v>
      </c>
    </row>
    <row r="11" spans="1:13" x14ac:dyDescent="0.3">
      <c r="A11" s="7">
        <v>44355</v>
      </c>
      <c r="B11" s="8" t="s">
        <v>38</v>
      </c>
      <c r="C11" s="8" t="s">
        <v>39</v>
      </c>
      <c r="D11" s="9" t="s">
        <v>42</v>
      </c>
      <c r="E11" s="8">
        <v>60</v>
      </c>
      <c r="F11" s="10">
        <v>8.99</v>
      </c>
      <c r="G11" s="11">
        <v>539.4</v>
      </c>
      <c r="H11" s="18" t="s">
        <v>71</v>
      </c>
      <c r="I11" s="32" t="s">
        <v>72</v>
      </c>
      <c r="J11" s="32"/>
      <c r="K11" s="32"/>
      <c r="L11" s="32"/>
      <c r="M11" s="32"/>
    </row>
    <row r="12" spans="1:13" x14ac:dyDescent="0.3">
      <c r="A12" s="7">
        <v>44372</v>
      </c>
      <c r="B12" s="8" t="s">
        <v>48</v>
      </c>
      <c r="C12" s="8" t="s">
        <v>60</v>
      </c>
      <c r="D12" s="9" t="s">
        <v>40</v>
      </c>
      <c r="E12" s="8">
        <v>90</v>
      </c>
      <c r="F12" s="10">
        <v>4.99</v>
      </c>
      <c r="G12" s="11">
        <v>449.1</v>
      </c>
    </row>
    <row r="13" spans="1:13" x14ac:dyDescent="0.3">
      <c r="A13" s="7">
        <v>44389</v>
      </c>
      <c r="B13" s="8" t="s">
        <v>38</v>
      </c>
      <c r="C13" s="8" t="s">
        <v>57</v>
      </c>
      <c r="D13" s="9" t="s">
        <v>42</v>
      </c>
      <c r="E13" s="8">
        <v>29</v>
      </c>
      <c r="F13" s="10">
        <v>1.99</v>
      </c>
      <c r="G13" s="11">
        <v>57.71</v>
      </c>
      <c r="H13" s="18" t="s">
        <v>73</v>
      </c>
      <c r="I13" t="s">
        <v>74</v>
      </c>
    </row>
    <row r="14" spans="1:13" x14ac:dyDescent="0.3">
      <c r="A14" s="7">
        <v>44406</v>
      </c>
      <c r="B14" s="8" t="s">
        <v>38</v>
      </c>
      <c r="C14" s="8" t="s">
        <v>62</v>
      </c>
      <c r="D14" s="9" t="s">
        <v>42</v>
      </c>
      <c r="E14" s="8">
        <v>81</v>
      </c>
      <c r="F14" s="10">
        <v>19.989999999999998</v>
      </c>
      <c r="G14" s="11">
        <v>1619.1899999999998</v>
      </c>
      <c r="I14" s="25">
        <v>45314</v>
      </c>
      <c r="J14" s="24" t="s">
        <v>75</v>
      </c>
      <c r="K14" s="1" t="str">
        <f>TEXT(I14,"dd mmm yy")</f>
        <v>23 Jan 24</v>
      </c>
    </row>
    <row r="15" spans="1:13" x14ac:dyDescent="0.3">
      <c r="A15" s="7">
        <v>44423</v>
      </c>
      <c r="B15" s="8" t="s">
        <v>38</v>
      </c>
      <c r="C15" s="8" t="s">
        <v>39</v>
      </c>
      <c r="D15" s="9" t="s">
        <v>40</v>
      </c>
      <c r="E15" s="8">
        <v>35</v>
      </c>
      <c r="F15" s="10">
        <v>4.99</v>
      </c>
      <c r="G15" s="11">
        <v>174.65</v>
      </c>
    </row>
    <row r="16" spans="1:13" x14ac:dyDescent="0.3">
      <c r="A16" s="7">
        <v>44440</v>
      </c>
      <c r="B16" s="8" t="s">
        <v>48</v>
      </c>
      <c r="C16" s="8" t="s">
        <v>63</v>
      </c>
      <c r="D16" s="9" t="s">
        <v>43</v>
      </c>
      <c r="E16" s="8">
        <v>2</v>
      </c>
      <c r="F16" s="10">
        <v>125</v>
      </c>
      <c r="G16" s="11">
        <v>250</v>
      </c>
      <c r="H16" s="18" t="s">
        <v>76</v>
      </c>
      <c r="I16" t="s">
        <v>77</v>
      </c>
    </row>
    <row r="17" spans="1:13" x14ac:dyDescent="0.3">
      <c r="A17" s="7">
        <v>44457</v>
      </c>
      <c r="B17" s="8" t="s">
        <v>38</v>
      </c>
      <c r="C17" s="8" t="s">
        <v>39</v>
      </c>
      <c r="D17" s="9" t="s">
        <v>45</v>
      </c>
      <c r="E17" s="8">
        <v>16</v>
      </c>
      <c r="F17" s="10">
        <v>15.99</v>
      </c>
      <c r="G17" s="11">
        <v>255.84</v>
      </c>
    </row>
    <row r="18" spans="1:13" x14ac:dyDescent="0.3">
      <c r="A18" s="7">
        <v>44474</v>
      </c>
      <c r="B18" s="8" t="s">
        <v>48</v>
      </c>
      <c r="C18" s="8" t="s">
        <v>60</v>
      </c>
      <c r="D18" s="9" t="s">
        <v>42</v>
      </c>
      <c r="E18" s="8">
        <v>28</v>
      </c>
      <c r="F18" s="10">
        <v>8.99</v>
      </c>
      <c r="G18" s="11">
        <v>251.72</v>
      </c>
      <c r="I18" s="12" t="s">
        <v>82</v>
      </c>
      <c r="J18" s="12" t="s">
        <v>30</v>
      </c>
    </row>
    <row r="19" spans="1:13" x14ac:dyDescent="0.3">
      <c r="A19" s="7">
        <v>44491</v>
      </c>
      <c r="B19" s="8" t="s">
        <v>38</v>
      </c>
      <c r="C19" s="8" t="s">
        <v>39</v>
      </c>
      <c r="D19" s="9" t="s">
        <v>44</v>
      </c>
      <c r="E19" s="8">
        <v>64</v>
      </c>
      <c r="F19" s="10">
        <v>8.99</v>
      </c>
      <c r="G19" s="11">
        <v>575.36</v>
      </c>
      <c r="I19" s="12" t="s">
        <v>31</v>
      </c>
      <c r="J19" t="s">
        <v>48</v>
      </c>
      <c r="K19" t="s">
        <v>38</v>
      </c>
      <c r="L19" t="s">
        <v>58</v>
      </c>
      <c r="M19" t="s">
        <v>46</v>
      </c>
    </row>
    <row r="20" spans="1:13" x14ac:dyDescent="0.3">
      <c r="A20" s="7">
        <v>44508</v>
      </c>
      <c r="B20" s="8" t="s">
        <v>38</v>
      </c>
      <c r="C20" s="8" t="s">
        <v>62</v>
      </c>
      <c r="D20" s="9" t="s">
        <v>44</v>
      </c>
      <c r="E20" s="8">
        <v>15</v>
      </c>
      <c r="F20" s="10">
        <v>19.989999999999998</v>
      </c>
      <c r="G20" s="11">
        <v>299.84999999999997</v>
      </c>
      <c r="I20" t="s">
        <v>50</v>
      </c>
      <c r="J20">
        <v>45.75</v>
      </c>
      <c r="M20">
        <v>45.75</v>
      </c>
    </row>
    <row r="21" spans="1:13" x14ac:dyDescent="0.3">
      <c r="A21" s="7">
        <v>44525</v>
      </c>
      <c r="B21" s="8" t="s">
        <v>48</v>
      </c>
      <c r="C21" s="8" t="s">
        <v>49</v>
      </c>
      <c r="D21" s="9" t="s">
        <v>45</v>
      </c>
      <c r="E21" s="8">
        <v>96</v>
      </c>
      <c r="F21" s="10">
        <v>4.99</v>
      </c>
      <c r="G21" s="11">
        <v>479.04</v>
      </c>
      <c r="I21" t="s">
        <v>54</v>
      </c>
      <c r="J21">
        <v>42.6</v>
      </c>
      <c r="M21">
        <v>42.6</v>
      </c>
    </row>
    <row r="22" spans="1:13" x14ac:dyDescent="0.3">
      <c r="A22" s="7">
        <v>44542</v>
      </c>
      <c r="B22" s="8" t="s">
        <v>48</v>
      </c>
      <c r="C22" s="8" t="s">
        <v>63</v>
      </c>
      <c r="D22" s="9" t="s">
        <v>40</v>
      </c>
      <c r="E22" s="8">
        <v>67</v>
      </c>
      <c r="F22" s="10">
        <v>1.29</v>
      </c>
      <c r="G22" s="11">
        <v>86.43</v>
      </c>
      <c r="I22" t="s">
        <v>57</v>
      </c>
      <c r="K22">
        <v>62.5</v>
      </c>
      <c r="M22">
        <v>62.5</v>
      </c>
    </row>
    <row r="23" spans="1:13" x14ac:dyDescent="0.3">
      <c r="A23" s="7">
        <v>44559</v>
      </c>
      <c r="B23" s="8" t="s">
        <v>38</v>
      </c>
      <c r="C23" s="8" t="s">
        <v>62</v>
      </c>
      <c r="D23" s="9" t="s">
        <v>45</v>
      </c>
      <c r="E23" s="8">
        <v>74</v>
      </c>
      <c r="F23" s="10">
        <v>15.99</v>
      </c>
      <c r="G23" s="11">
        <v>1183.26</v>
      </c>
      <c r="I23" t="s">
        <v>53</v>
      </c>
      <c r="J23">
        <v>56.2</v>
      </c>
      <c r="M23">
        <v>56.2</v>
      </c>
    </row>
    <row r="24" spans="1:13" x14ac:dyDescent="0.3">
      <c r="A24" s="7">
        <v>44576</v>
      </c>
      <c r="B24" s="8" t="s">
        <v>48</v>
      </c>
      <c r="C24" s="8" t="s">
        <v>54</v>
      </c>
      <c r="D24" s="9" t="s">
        <v>42</v>
      </c>
      <c r="E24" s="8">
        <v>46</v>
      </c>
      <c r="F24" s="10">
        <v>8.99</v>
      </c>
      <c r="G24" s="11">
        <v>413.54</v>
      </c>
      <c r="I24" t="s">
        <v>39</v>
      </c>
      <c r="K24">
        <v>49.5</v>
      </c>
      <c r="M24">
        <v>49.5</v>
      </c>
    </row>
    <row r="25" spans="1:13" x14ac:dyDescent="0.3">
      <c r="A25" s="7">
        <v>44593</v>
      </c>
      <c r="B25" s="8" t="s">
        <v>48</v>
      </c>
      <c r="C25" s="8" t="s">
        <v>63</v>
      </c>
      <c r="D25" s="9" t="s">
        <v>42</v>
      </c>
      <c r="E25" s="8">
        <v>87</v>
      </c>
      <c r="F25" s="10">
        <v>15</v>
      </c>
      <c r="G25" s="11">
        <v>1305</v>
      </c>
      <c r="I25" t="s">
        <v>49</v>
      </c>
      <c r="J25">
        <v>48.25</v>
      </c>
      <c r="M25">
        <v>48.25</v>
      </c>
    </row>
    <row r="26" spans="1:13" x14ac:dyDescent="0.3">
      <c r="A26" s="7">
        <v>44610</v>
      </c>
      <c r="B26" s="8" t="s">
        <v>38</v>
      </c>
      <c r="C26" s="8" t="s">
        <v>39</v>
      </c>
      <c r="D26" s="9" t="s">
        <v>42</v>
      </c>
      <c r="E26" s="8">
        <v>4</v>
      </c>
      <c r="F26" s="10">
        <v>4.99</v>
      </c>
      <c r="G26" s="11">
        <v>19.96</v>
      </c>
      <c r="I26" t="s">
        <v>60</v>
      </c>
      <c r="J26">
        <v>57.666666666666664</v>
      </c>
      <c r="M26">
        <v>57.666666666666664</v>
      </c>
    </row>
    <row r="27" spans="1:13" x14ac:dyDescent="0.3">
      <c r="A27" s="7">
        <v>44627</v>
      </c>
      <c r="B27" s="8" t="s">
        <v>58</v>
      </c>
      <c r="C27" s="8" t="s">
        <v>59</v>
      </c>
      <c r="D27" s="9" t="s">
        <v>42</v>
      </c>
      <c r="E27" s="8">
        <v>7</v>
      </c>
      <c r="F27" s="10">
        <v>19.989999999999998</v>
      </c>
      <c r="G27" s="11">
        <v>139.92999999999998</v>
      </c>
      <c r="I27" t="s">
        <v>62</v>
      </c>
      <c r="K27">
        <v>56.666666666666664</v>
      </c>
      <c r="M27">
        <v>56.666666666666664</v>
      </c>
    </row>
    <row r="28" spans="1:13" x14ac:dyDescent="0.3">
      <c r="A28" s="7">
        <v>44644</v>
      </c>
      <c r="B28" s="8" t="s">
        <v>48</v>
      </c>
      <c r="C28" s="8" t="s">
        <v>53</v>
      </c>
      <c r="D28" s="9" t="s">
        <v>45</v>
      </c>
      <c r="E28" s="8">
        <v>50</v>
      </c>
      <c r="F28" s="10">
        <v>4.99</v>
      </c>
      <c r="G28" s="11">
        <v>249.5</v>
      </c>
      <c r="I28" t="s">
        <v>63</v>
      </c>
      <c r="J28">
        <v>52</v>
      </c>
      <c r="M28">
        <v>52</v>
      </c>
    </row>
    <row r="29" spans="1:13" x14ac:dyDescent="0.3">
      <c r="A29" s="7">
        <v>44661</v>
      </c>
      <c r="B29" s="8" t="s">
        <v>48</v>
      </c>
      <c r="C29" s="8" t="s">
        <v>50</v>
      </c>
      <c r="D29" s="9" t="s">
        <v>40</v>
      </c>
      <c r="E29" s="8">
        <v>66</v>
      </c>
      <c r="F29" s="10">
        <v>1.99</v>
      </c>
      <c r="G29" s="11">
        <v>131.34</v>
      </c>
      <c r="I29" t="s">
        <v>59</v>
      </c>
      <c r="L29">
        <v>35.5</v>
      </c>
      <c r="M29">
        <v>35.5</v>
      </c>
    </row>
    <row r="30" spans="1:13" x14ac:dyDescent="0.3">
      <c r="A30" s="7">
        <v>44678</v>
      </c>
      <c r="B30" s="8" t="s">
        <v>38</v>
      </c>
      <c r="C30" s="8" t="s">
        <v>57</v>
      </c>
      <c r="D30" s="9" t="s">
        <v>44</v>
      </c>
      <c r="E30" s="8">
        <v>96</v>
      </c>
      <c r="F30" s="10">
        <v>4.99</v>
      </c>
      <c r="G30" s="11">
        <v>479.04</v>
      </c>
      <c r="I30" t="s">
        <v>61</v>
      </c>
      <c r="L30">
        <v>44.5</v>
      </c>
      <c r="M30">
        <v>44.5</v>
      </c>
    </row>
    <row r="31" spans="1:13" x14ac:dyDescent="0.3">
      <c r="A31" s="7">
        <v>44695</v>
      </c>
      <c r="B31" s="8" t="s">
        <v>48</v>
      </c>
      <c r="C31" s="8" t="s">
        <v>54</v>
      </c>
      <c r="D31" s="9" t="s">
        <v>40</v>
      </c>
      <c r="E31" s="8">
        <v>53</v>
      </c>
      <c r="F31" s="10">
        <v>1.29</v>
      </c>
      <c r="G31" s="11">
        <v>68.37</v>
      </c>
      <c r="I31" t="s">
        <v>46</v>
      </c>
      <c r="J31">
        <v>49.958333333333336</v>
      </c>
      <c r="K31">
        <v>53.153846153846153</v>
      </c>
      <c r="L31">
        <v>38.5</v>
      </c>
      <c r="M31">
        <v>49.325581395348834</v>
      </c>
    </row>
    <row r="32" spans="1:13" x14ac:dyDescent="0.3">
      <c r="A32" s="7">
        <v>44712</v>
      </c>
      <c r="B32" s="8" t="s">
        <v>48</v>
      </c>
      <c r="C32" s="8" t="s">
        <v>54</v>
      </c>
      <c r="D32" s="9" t="s">
        <v>42</v>
      </c>
      <c r="E32" s="8">
        <v>80</v>
      </c>
      <c r="F32" s="10">
        <v>8.99</v>
      </c>
      <c r="G32" s="11">
        <v>719.2</v>
      </c>
    </row>
    <row r="33" spans="1:9" x14ac:dyDescent="0.3">
      <c r="A33" s="7">
        <v>44729</v>
      </c>
      <c r="B33" s="8" t="s">
        <v>48</v>
      </c>
      <c r="C33" s="8" t="s">
        <v>49</v>
      </c>
      <c r="D33" s="9" t="s">
        <v>43</v>
      </c>
      <c r="E33" s="8">
        <v>5</v>
      </c>
      <c r="F33" s="10">
        <v>125</v>
      </c>
      <c r="G33" s="11">
        <v>625</v>
      </c>
      <c r="H33" s="18"/>
    </row>
    <row r="34" spans="1:9" x14ac:dyDescent="0.3">
      <c r="A34" s="7">
        <v>44746</v>
      </c>
      <c r="B34" s="8" t="s">
        <v>38</v>
      </c>
      <c r="C34" s="8" t="s">
        <v>39</v>
      </c>
      <c r="D34" s="9" t="s">
        <v>45</v>
      </c>
      <c r="E34" s="8">
        <v>62</v>
      </c>
      <c r="F34" s="10">
        <v>4.99</v>
      </c>
      <c r="G34" s="11">
        <v>309.38</v>
      </c>
    </row>
    <row r="35" spans="1:9" x14ac:dyDescent="0.3">
      <c r="A35" s="7">
        <v>44763</v>
      </c>
      <c r="B35" s="8" t="s">
        <v>48</v>
      </c>
      <c r="C35" s="8" t="s">
        <v>60</v>
      </c>
      <c r="D35" s="9" t="s">
        <v>45</v>
      </c>
      <c r="E35" s="8">
        <v>55</v>
      </c>
      <c r="F35" s="10">
        <v>12.49</v>
      </c>
      <c r="G35" s="11">
        <v>686.95</v>
      </c>
      <c r="H35" s="18"/>
    </row>
    <row r="36" spans="1:9" x14ac:dyDescent="0.3">
      <c r="A36" s="7">
        <v>44780</v>
      </c>
      <c r="B36" s="8" t="s">
        <v>48</v>
      </c>
      <c r="C36" s="8" t="s">
        <v>49</v>
      </c>
      <c r="D36" s="9" t="s">
        <v>45</v>
      </c>
      <c r="E36" s="8">
        <v>42</v>
      </c>
      <c r="F36" s="10">
        <v>23.95</v>
      </c>
      <c r="G36" s="11">
        <v>1005.9</v>
      </c>
    </row>
    <row r="37" spans="1:9" x14ac:dyDescent="0.3">
      <c r="A37" s="7">
        <v>44797</v>
      </c>
      <c r="B37" s="8" t="s">
        <v>58</v>
      </c>
      <c r="C37" s="8" t="s">
        <v>59</v>
      </c>
      <c r="D37" s="9" t="s">
        <v>43</v>
      </c>
      <c r="E37" s="8">
        <v>3</v>
      </c>
      <c r="F37" s="10">
        <v>275</v>
      </c>
      <c r="G37" s="11">
        <v>825</v>
      </c>
    </row>
    <row r="38" spans="1:9" x14ac:dyDescent="0.3">
      <c r="A38" s="7">
        <v>44814</v>
      </c>
      <c r="B38" s="8" t="s">
        <v>48</v>
      </c>
      <c r="C38" s="8" t="s">
        <v>54</v>
      </c>
      <c r="D38" s="9" t="s">
        <v>40</v>
      </c>
      <c r="E38" s="8">
        <v>7</v>
      </c>
      <c r="F38" s="10">
        <v>1.29</v>
      </c>
      <c r="G38" s="11">
        <v>9.0300000000000011</v>
      </c>
    </row>
    <row r="39" spans="1:9" x14ac:dyDescent="0.3">
      <c r="A39" s="7">
        <v>44831</v>
      </c>
      <c r="B39" s="8" t="s">
        <v>58</v>
      </c>
      <c r="C39" s="8" t="s">
        <v>59</v>
      </c>
      <c r="D39" s="9" t="s">
        <v>44</v>
      </c>
      <c r="E39" s="8">
        <v>76</v>
      </c>
      <c r="F39" s="10">
        <v>1.99</v>
      </c>
      <c r="G39" s="11">
        <v>151.24</v>
      </c>
    </row>
    <row r="40" spans="1:9" x14ac:dyDescent="0.3">
      <c r="A40" s="7">
        <v>44848</v>
      </c>
      <c r="B40" s="8" t="s">
        <v>58</v>
      </c>
      <c r="C40" s="8" t="s">
        <v>61</v>
      </c>
      <c r="D40" s="9" t="s">
        <v>42</v>
      </c>
      <c r="E40" s="8">
        <v>57</v>
      </c>
      <c r="F40" s="10">
        <v>19.989999999999998</v>
      </c>
      <c r="G40" s="11">
        <v>1139.4299999999998</v>
      </c>
    </row>
    <row r="41" spans="1:9" x14ac:dyDescent="0.3">
      <c r="A41" s="7">
        <v>44865</v>
      </c>
      <c r="B41" s="8" t="s">
        <v>48</v>
      </c>
      <c r="C41" s="8" t="s">
        <v>50</v>
      </c>
      <c r="D41" s="9" t="s">
        <v>40</v>
      </c>
      <c r="E41" s="8">
        <v>14</v>
      </c>
      <c r="F41" s="10">
        <v>1.29</v>
      </c>
      <c r="G41" s="11">
        <v>18.060000000000002</v>
      </c>
    </row>
    <row r="42" spans="1:9" x14ac:dyDescent="0.3">
      <c r="A42" s="7">
        <v>44882</v>
      </c>
      <c r="B42" s="8" t="s">
        <v>48</v>
      </c>
      <c r="C42" s="8" t="s">
        <v>53</v>
      </c>
      <c r="D42" s="9" t="s">
        <v>42</v>
      </c>
      <c r="E42" s="8">
        <v>11</v>
      </c>
      <c r="F42" s="10">
        <v>4.99</v>
      </c>
      <c r="G42" s="11">
        <v>54.89</v>
      </c>
    </row>
    <row r="43" spans="1:9" x14ac:dyDescent="0.3">
      <c r="A43" s="7">
        <v>44899</v>
      </c>
      <c r="B43" s="8" t="s">
        <v>48</v>
      </c>
      <c r="C43" s="8" t="s">
        <v>53</v>
      </c>
      <c r="D43" s="9" t="s">
        <v>42</v>
      </c>
      <c r="E43" s="8">
        <v>94</v>
      </c>
      <c r="F43" s="10">
        <v>19.989999999999998</v>
      </c>
      <c r="G43" s="11">
        <v>1879.06</v>
      </c>
      <c r="H43" s="18" t="s">
        <v>78</v>
      </c>
      <c r="I43" t="s">
        <v>79</v>
      </c>
    </row>
    <row r="44" spans="1:9" x14ac:dyDescent="0.3">
      <c r="A44" s="7">
        <v>44916</v>
      </c>
      <c r="B44" s="8" t="s">
        <v>48</v>
      </c>
      <c r="C44" s="8" t="s">
        <v>50</v>
      </c>
      <c r="D44" s="9" t="s">
        <v>42</v>
      </c>
      <c r="E44" s="8">
        <v>28</v>
      </c>
      <c r="F44" s="10">
        <v>4.99</v>
      </c>
      <c r="G44" s="11">
        <v>139.72</v>
      </c>
    </row>
    <row r="45" spans="1:9" x14ac:dyDescent="0.3">
      <c r="G45" s="27">
        <f>SUM(G2:G44)</f>
        <v>19627.880000000008</v>
      </c>
      <c r="H45" s="18" t="s">
        <v>80</v>
      </c>
      <c r="I45" t="s">
        <v>81</v>
      </c>
    </row>
    <row r="46" spans="1:9" x14ac:dyDescent="0.3">
      <c r="I46" s="16" t="s">
        <v>32</v>
      </c>
    </row>
    <row r="47" spans="1:9" x14ac:dyDescent="0.3">
      <c r="I47" s="9" t="s">
        <v>40</v>
      </c>
    </row>
    <row r="48" spans="1:9" x14ac:dyDescent="0.3">
      <c r="I48" s="9" t="s">
        <v>42</v>
      </c>
    </row>
    <row r="49" spans="9:9" x14ac:dyDescent="0.3">
      <c r="I49" s="9" t="s">
        <v>44</v>
      </c>
    </row>
    <row r="50" spans="9:9" x14ac:dyDescent="0.3">
      <c r="I50" s="9" t="s">
        <v>43</v>
      </c>
    </row>
    <row r="51" spans="9:9" x14ac:dyDescent="0.3">
      <c r="I51" s="9" t="s">
        <v>45</v>
      </c>
    </row>
  </sheetData>
  <mergeCells count="1">
    <mergeCell ref="I11:M11"/>
  </mergeCells>
  <conditionalFormatting sqref="E2:E44">
    <cfRule type="cellIs" dxfId="1" priority="1" operator="greaterThan">
      <formula>70</formula>
    </cfRule>
    <cfRule type="cellIs" dxfId="0" priority="2" operator="greaterThan">
      <formula>70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623F-F76B-48B9-8645-14C1EDD781A4}">
  <dimension ref="A3:G16"/>
  <sheetViews>
    <sheetView workbookViewId="0">
      <selection activeCell="J16" sqref="J16"/>
    </sheetView>
  </sheetViews>
  <sheetFormatPr defaultRowHeight="14.4" x14ac:dyDescent="0.3"/>
  <cols>
    <col min="1" max="1" width="11.6640625" bestFit="1" customWidth="1"/>
    <col min="2" max="6" width="8" bestFit="1" customWidth="1"/>
    <col min="7" max="7" width="10.77734375" bestFit="1" customWidth="1"/>
  </cols>
  <sheetData>
    <row r="3" spans="1:7" x14ac:dyDescent="0.3">
      <c r="A3" s="12" t="s">
        <v>83</v>
      </c>
      <c r="B3" s="12" t="s">
        <v>32</v>
      </c>
    </row>
    <row r="4" spans="1:7" x14ac:dyDescent="0.3">
      <c r="A4" s="12" t="s">
        <v>31</v>
      </c>
      <c r="B4" t="s">
        <v>42</v>
      </c>
      <c r="C4" t="s">
        <v>43</v>
      </c>
      <c r="D4" t="s">
        <v>44</v>
      </c>
      <c r="E4" t="s">
        <v>45</v>
      </c>
      <c r="F4" t="s">
        <v>40</v>
      </c>
      <c r="G4" t="s">
        <v>46</v>
      </c>
    </row>
    <row r="5" spans="1:7" x14ac:dyDescent="0.3">
      <c r="A5" t="s">
        <v>50</v>
      </c>
      <c r="B5">
        <v>139.72</v>
      </c>
      <c r="F5">
        <v>298.65000000000003</v>
      </c>
      <c r="G5">
        <v>438.37</v>
      </c>
    </row>
    <row r="6" spans="1:7" x14ac:dyDescent="0.3">
      <c r="A6" t="s">
        <v>54</v>
      </c>
      <c r="B6">
        <v>1132.74</v>
      </c>
      <c r="D6">
        <v>539.7299999999999</v>
      </c>
      <c r="F6">
        <v>77.400000000000006</v>
      </c>
      <c r="G6">
        <v>1749.87</v>
      </c>
    </row>
    <row r="7" spans="1:7" x14ac:dyDescent="0.3">
      <c r="A7" t="s">
        <v>57</v>
      </c>
      <c r="B7">
        <v>57.71</v>
      </c>
      <c r="D7">
        <v>479.04</v>
      </c>
      <c r="G7">
        <v>536.75</v>
      </c>
    </row>
    <row r="8" spans="1:7" x14ac:dyDescent="0.3">
      <c r="A8" t="s">
        <v>53</v>
      </c>
      <c r="B8">
        <v>1933.95</v>
      </c>
      <c r="E8">
        <v>249.5</v>
      </c>
      <c r="F8">
        <v>628.74</v>
      </c>
      <c r="G8">
        <v>2812.1899999999996</v>
      </c>
    </row>
    <row r="9" spans="1:7" x14ac:dyDescent="0.3">
      <c r="A9" t="s">
        <v>39</v>
      </c>
      <c r="B9">
        <v>858.76</v>
      </c>
      <c r="D9">
        <v>575.36</v>
      </c>
      <c r="E9">
        <v>565.22</v>
      </c>
      <c r="F9">
        <v>363.70000000000005</v>
      </c>
      <c r="G9">
        <v>2363.04</v>
      </c>
    </row>
    <row r="10" spans="1:7" x14ac:dyDescent="0.3">
      <c r="A10" t="s">
        <v>49</v>
      </c>
      <c r="B10">
        <v>999.49999999999989</v>
      </c>
      <c r="C10">
        <v>625</v>
      </c>
      <c r="E10">
        <v>1484.94</v>
      </c>
      <c r="G10">
        <v>3109.44</v>
      </c>
    </row>
    <row r="11" spans="1:7" x14ac:dyDescent="0.3">
      <c r="A11" t="s">
        <v>60</v>
      </c>
      <c r="B11">
        <v>251.72</v>
      </c>
      <c r="E11">
        <v>686.95</v>
      </c>
      <c r="F11">
        <v>449.1</v>
      </c>
      <c r="G11">
        <v>1387.77</v>
      </c>
    </row>
    <row r="12" spans="1:7" x14ac:dyDescent="0.3">
      <c r="A12" t="s">
        <v>62</v>
      </c>
      <c r="B12">
        <v>1619.1899999999998</v>
      </c>
      <c r="D12">
        <v>299.84999999999997</v>
      </c>
      <c r="E12">
        <v>1183.26</v>
      </c>
      <c r="G12">
        <v>3102.2999999999997</v>
      </c>
    </row>
    <row r="13" spans="1:7" x14ac:dyDescent="0.3">
      <c r="A13" t="s">
        <v>63</v>
      </c>
      <c r="B13">
        <v>1305</v>
      </c>
      <c r="C13">
        <v>250</v>
      </c>
      <c r="F13">
        <v>86.43</v>
      </c>
      <c r="G13">
        <v>1641.43</v>
      </c>
    </row>
    <row r="14" spans="1:7" x14ac:dyDescent="0.3">
      <c r="A14" t="s">
        <v>59</v>
      </c>
      <c r="B14">
        <v>139.92999999999998</v>
      </c>
      <c r="C14">
        <v>825</v>
      </c>
      <c r="D14">
        <v>151.24</v>
      </c>
      <c r="F14">
        <v>167.44</v>
      </c>
      <c r="G14">
        <v>1283.6100000000001</v>
      </c>
    </row>
    <row r="15" spans="1:7" x14ac:dyDescent="0.3">
      <c r="A15" t="s">
        <v>61</v>
      </c>
      <c r="B15">
        <v>1139.4299999999998</v>
      </c>
      <c r="F15">
        <v>63.68</v>
      </c>
      <c r="G15">
        <v>1203.1099999999999</v>
      </c>
    </row>
    <row r="16" spans="1:7" x14ac:dyDescent="0.3">
      <c r="A16" t="s">
        <v>46</v>
      </c>
      <c r="B16">
        <v>9577.6500000000015</v>
      </c>
      <c r="C16">
        <v>1700</v>
      </c>
      <c r="D16">
        <v>2045.22</v>
      </c>
      <c r="E16">
        <v>4169.87</v>
      </c>
      <c r="F16">
        <v>2135.14</v>
      </c>
      <c r="G16">
        <v>19627.88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 Match</vt:lpstr>
      <vt:lpstr>Xlookup</vt:lpstr>
      <vt:lpstr>Duplicate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Asheesh K R</dc:creator>
  <cp:keywords/>
  <dc:description/>
  <cp:lastModifiedBy>Prasoon Singh</cp:lastModifiedBy>
  <cp:revision/>
  <dcterms:created xsi:type="dcterms:W3CDTF">2024-01-22T17:21:40Z</dcterms:created>
  <dcterms:modified xsi:type="dcterms:W3CDTF">2024-09-05T17:46:58Z</dcterms:modified>
  <cp:category/>
  <cp:contentStatus/>
</cp:coreProperties>
</file>