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rishno Dey\Documents\Linguistic\Result-Summary\"/>
    </mc:Choice>
  </mc:AlternateContent>
  <xr:revisionPtr revIDLastSave="0" documentId="13_ncr:1_{A65BAE5C-5134-4C69-ABEB-B6D5EDDE91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60" i="1"/>
  <c r="B60" i="1"/>
  <c r="B59" i="1"/>
  <c r="B58" i="1"/>
  <c r="B57" i="1"/>
  <c r="B56" i="1"/>
  <c r="B54" i="1"/>
  <c r="B55" i="1"/>
  <c r="B53" i="1"/>
  <c r="B52" i="1"/>
  <c r="C59" i="1"/>
  <c r="C58" i="1"/>
  <c r="C57" i="1"/>
  <c r="C54" i="1"/>
  <c r="C53" i="1"/>
  <c r="C52" i="1"/>
  <c r="C51" i="1"/>
  <c r="H51" i="1"/>
  <c r="B51" i="1"/>
  <c r="G51" i="1"/>
  <c r="K11" i="6"/>
  <c r="K2" i="6"/>
  <c r="J2" i="6"/>
  <c r="H3" i="6"/>
  <c r="H4" i="6"/>
  <c r="H5" i="6"/>
  <c r="H6" i="6"/>
  <c r="H7" i="6"/>
  <c r="H8" i="6"/>
  <c r="H9" i="6"/>
  <c r="H10" i="6"/>
  <c r="H2" i="6"/>
  <c r="H11" i="6"/>
  <c r="I11" i="6"/>
  <c r="C11" i="6"/>
  <c r="D11" i="6"/>
  <c r="E11" i="6"/>
  <c r="F11" i="6"/>
  <c r="G11" i="6"/>
  <c r="M11" i="6"/>
  <c r="B11" i="6"/>
  <c r="L6" i="6"/>
  <c r="L10" i="6"/>
  <c r="K3" i="6"/>
  <c r="K4" i="6"/>
  <c r="K5" i="6"/>
  <c r="K6" i="6"/>
  <c r="K7" i="6"/>
  <c r="K8" i="6"/>
  <c r="K9" i="6"/>
  <c r="K10" i="6"/>
  <c r="J3" i="6"/>
  <c r="L3" i="6" s="1"/>
  <c r="J4" i="6"/>
  <c r="L4" i="6" s="1"/>
  <c r="J6" i="6"/>
  <c r="J7" i="6"/>
  <c r="L7" i="6" s="1"/>
  <c r="J8" i="6"/>
  <c r="L8" i="6" s="1"/>
  <c r="J9" i="6"/>
  <c r="L9" i="6" s="1"/>
  <c r="J10" i="6"/>
  <c r="J11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L2" i="5"/>
  <c r="L3" i="5"/>
  <c r="L4" i="5"/>
  <c r="L5" i="5"/>
  <c r="L6" i="5"/>
  <c r="L7" i="5"/>
  <c r="L8" i="5"/>
  <c r="L9" i="5"/>
  <c r="L10" i="5"/>
  <c r="L11" i="5"/>
  <c r="L12" i="5"/>
  <c r="L13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X32" i="1"/>
  <c r="X15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X2" i="1"/>
  <c r="W2" i="1"/>
  <c r="AH2" i="3"/>
  <c r="A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2" i="3"/>
  <c r="P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2" i="3"/>
  <c r="V2" i="3"/>
  <c r="Y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2" i="3"/>
  <c r="G39" i="3"/>
  <c r="G3" i="3"/>
  <c r="G4" i="3"/>
  <c r="G5" i="3"/>
  <c r="G6" i="3"/>
  <c r="G7" i="3"/>
  <c r="G8" i="3"/>
  <c r="G9" i="3"/>
  <c r="G10" i="3"/>
  <c r="G11" i="3"/>
  <c r="G12" i="3"/>
  <c r="G13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D37" i="3"/>
  <c r="D39" i="3"/>
  <c r="D3" i="3"/>
  <c r="D4" i="3"/>
  <c r="D5" i="3"/>
  <c r="D6" i="3"/>
  <c r="D7" i="3"/>
  <c r="D8" i="3"/>
  <c r="D9" i="3"/>
  <c r="D10" i="3"/>
  <c r="D11" i="3"/>
  <c r="D12" i="3"/>
  <c r="D13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8" i="3"/>
  <c r="D2" i="3"/>
  <c r="AF14" i="3"/>
  <c r="AD14" i="3"/>
  <c r="AC14" i="3"/>
  <c r="AA14" i="3"/>
  <c r="Z14" i="3"/>
  <c r="X14" i="3"/>
  <c r="W14" i="3"/>
  <c r="U14" i="3"/>
  <c r="T14" i="3"/>
  <c r="R14" i="3"/>
  <c r="Q14" i="3"/>
  <c r="O14" i="3"/>
  <c r="N14" i="3"/>
  <c r="L14" i="3"/>
  <c r="K14" i="3"/>
  <c r="I14" i="3"/>
  <c r="H14" i="3"/>
  <c r="F14" i="3"/>
  <c r="E14" i="3"/>
  <c r="C14" i="3"/>
  <c r="B14" i="3"/>
  <c r="V15" i="1"/>
  <c r="V42" i="1"/>
  <c r="V41" i="1"/>
  <c r="L2" i="6" l="1"/>
  <c r="L11" i="6" s="1"/>
  <c r="G14" i="3"/>
  <c r="F15" i="3"/>
  <c r="R15" i="3"/>
  <c r="X15" i="3"/>
  <c r="W16" i="3" s="1"/>
  <c r="AD15" i="3"/>
  <c r="D14" i="3"/>
  <c r="C15" i="3"/>
  <c r="H15" i="3"/>
  <c r="O15" i="3"/>
  <c r="T15" i="3"/>
  <c r="AA15" i="3"/>
  <c r="E15" i="3"/>
  <c r="K15" i="3"/>
  <c r="Q15" i="3"/>
  <c r="W15" i="3"/>
  <c r="AC15" i="3"/>
  <c r="AC16" i="3" s="1"/>
  <c r="L15" i="3"/>
  <c r="F17" i="3"/>
  <c r="B15" i="3"/>
  <c r="N15" i="3"/>
  <c r="Z15" i="3"/>
  <c r="I15" i="3"/>
  <c r="U15" i="3"/>
  <c r="B43" i="1"/>
  <c r="T43" i="1"/>
  <c r="D43" i="1"/>
  <c r="F43" i="1"/>
  <c r="H43" i="1"/>
  <c r="J43" i="1"/>
  <c r="L43" i="1"/>
  <c r="N43" i="1"/>
  <c r="P43" i="1"/>
  <c r="R43" i="1"/>
  <c r="G42" i="1"/>
  <c r="K42" i="1"/>
  <c r="O42" i="1"/>
  <c r="S42" i="1"/>
  <c r="C42" i="1"/>
  <c r="O15" i="1"/>
  <c r="S15" i="1"/>
  <c r="B14" i="1"/>
  <c r="B41" i="1"/>
  <c r="B42" i="1" s="1"/>
  <c r="C41" i="1"/>
  <c r="D41" i="1"/>
  <c r="D42" i="1" s="1"/>
  <c r="E41" i="1"/>
  <c r="E42" i="1" s="1"/>
  <c r="F41" i="1"/>
  <c r="G41" i="1"/>
  <c r="F42" i="1" s="1"/>
  <c r="H41" i="1"/>
  <c r="H42" i="1" s="1"/>
  <c r="I41" i="1"/>
  <c r="I42" i="1" s="1"/>
  <c r="J41" i="1"/>
  <c r="K41" i="1"/>
  <c r="J42" i="1" s="1"/>
  <c r="L41" i="1"/>
  <c r="L42" i="1" s="1"/>
  <c r="M41" i="1"/>
  <c r="M42" i="1" s="1"/>
  <c r="N41" i="1"/>
  <c r="O41" i="1"/>
  <c r="N42" i="1" s="1"/>
  <c r="P41" i="1"/>
  <c r="P42" i="1" s="1"/>
  <c r="Q41" i="1"/>
  <c r="Q42" i="1" s="1"/>
  <c r="R41" i="1"/>
  <c r="S41" i="1"/>
  <c r="R42" i="1" s="1"/>
  <c r="T41" i="1"/>
  <c r="T42" i="1" s="1"/>
  <c r="U41" i="1"/>
  <c r="U42" i="1" s="1"/>
  <c r="C14" i="1"/>
  <c r="C15" i="1" s="1"/>
  <c r="D14" i="1"/>
  <c r="E14" i="1"/>
  <c r="E15" i="1" s="1"/>
  <c r="F14" i="1"/>
  <c r="F15" i="1" s="1"/>
  <c r="F16" i="1" s="1"/>
  <c r="G14" i="1"/>
  <c r="G15" i="1" s="1"/>
  <c r="H14" i="1"/>
  <c r="I14" i="1"/>
  <c r="I47" i="1" s="1"/>
  <c r="J14" i="1"/>
  <c r="K14" i="1"/>
  <c r="K15" i="1" s="1"/>
  <c r="L14" i="1"/>
  <c r="L15" i="1" s="1"/>
  <c r="M14" i="1"/>
  <c r="M47" i="1" s="1"/>
  <c r="N14" i="1"/>
  <c r="O14" i="1"/>
  <c r="P14" i="1"/>
  <c r="Q14" i="1"/>
  <c r="Q47" i="1" s="1"/>
  <c r="R14" i="1"/>
  <c r="S14" i="1"/>
  <c r="T14" i="1"/>
  <c r="U14" i="1"/>
  <c r="U47" i="1" s="1"/>
  <c r="Z16" i="3" l="1"/>
  <c r="E16" i="3"/>
  <c r="G15" i="3"/>
  <c r="N16" i="3"/>
  <c r="H16" i="3"/>
  <c r="Q16" i="3"/>
  <c r="T16" i="3"/>
  <c r="B16" i="3"/>
  <c r="D16" i="3" s="1"/>
  <c r="D15" i="3"/>
  <c r="K16" i="3"/>
  <c r="M15" i="1"/>
  <c r="L16" i="1" s="1"/>
  <c r="R15" i="1"/>
  <c r="R16" i="1" s="1"/>
  <c r="N15" i="1"/>
  <c r="N16" i="1" s="1"/>
  <c r="J15" i="1"/>
  <c r="J16" i="1" s="1"/>
  <c r="B47" i="1"/>
  <c r="P15" i="1"/>
  <c r="P16" i="1" s="1"/>
  <c r="H15" i="1"/>
  <c r="H16" i="1" s="1"/>
  <c r="D15" i="1"/>
  <c r="D16" i="1" s="1"/>
  <c r="B15" i="1"/>
  <c r="B16" i="1" s="1"/>
  <c r="T15" i="1"/>
  <c r="U15" i="1"/>
  <c r="Q15" i="1"/>
  <c r="I15" i="1"/>
  <c r="S47" i="1"/>
  <c r="E47" i="1"/>
  <c r="L47" i="1"/>
  <c r="D56" i="1" s="1"/>
  <c r="O47" i="1"/>
  <c r="K47" i="1"/>
  <c r="G47" i="1"/>
  <c r="C47" i="1"/>
  <c r="R47" i="1"/>
  <c r="G44" i="1"/>
  <c r="J47" i="1"/>
  <c r="D55" i="1" s="1"/>
  <c r="E17" i="1"/>
  <c r="N47" i="1"/>
  <c r="F47" i="1"/>
  <c r="D53" i="1" s="1"/>
  <c r="T47" i="1"/>
  <c r="P47" i="1"/>
  <c r="H47" i="1"/>
  <c r="D47" i="1"/>
  <c r="D51" i="1"/>
  <c r="V14" i="1"/>
  <c r="V47" i="1" s="1"/>
  <c r="T16" i="1" l="1"/>
  <c r="D57" i="1"/>
  <c r="D59" i="1"/>
  <c r="G45" i="1"/>
  <c r="D58" i="1"/>
  <c r="D54" i="1"/>
  <c r="D52" i="1"/>
  <c r="D62" i="1" l="1"/>
</calcChain>
</file>

<file path=xl/sharedStrings.xml><?xml version="1.0" encoding="utf-8"?>
<sst xmlns="http://schemas.openxmlformats.org/spreadsheetml/2006/main" count="313" uniqueCount="100">
  <si>
    <t>api_name</t>
  </si>
  <si>
    <t>AmorphousURI</t>
  </si>
  <si>
    <t>TidyURI</t>
  </si>
  <si>
    <t>NonStandardURI</t>
  </si>
  <si>
    <t>StandarURI</t>
  </si>
  <si>
    <t>CRUDyURI</t>
  </si>
  <si>
    <t>VerblessURI</t>
  </si>
  <si>
    <t>UnversionedURI</t>
  </si>
  <si>
    <t>VersionedURI</t>
  </si>
  <si>
    <t>PluralisedNodes</t>
  </si>
  <si>
    <t>SingularNodes</t>
  </si>
  <si>
    <t>NonDescriptiveURI</t>
  </si>
  <si>
    <t>DescriptiveURI</t>
  </si>
  <si>
    <t>ContextlessResource</t>
  </si>
  <si>
    <t>ContextualResouce</t>
  </si>
  <si>
    <t>NonHierarchicalNodes</t>
  </si>
  <si>
    <t>HierarchicalNodes</t>
  </si>
  <si>
    <t>LessCohisiveDoc</t>
  </si>
  <si>
    <t>CohisiveDoc</t>
  </si>
  <si>
    <t>InconsistantDoc</t>
  </si>
  <si>
    <t>ConsistantDoc</t>
  </si>
  <si>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</si>
  <si>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</si>
  <si>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</si>
  <si>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</si>
  <si>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</si>
  <si>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</si>
  <si>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</si>
  <si>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</si>
  <si>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</si>
  <si>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</si>
  <si>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</si>
  <si>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</si>
  <si>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</si>
  <si>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</si>
  <si>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</si>
  <si>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</si>
  <si>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</si>
  <si>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</si>
  <si>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</si>
  <si>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</si>
  <si>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</si>
  <si>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</si>
  <si>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</si>
  <si>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</si>
  <si>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Node-RED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</si>
  <si>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</si>
  <si>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</si>
  <si>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</si>
  <si>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</si>
  <si>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</si>
  <si>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</si>
  <si>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</si>
  <si>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</si>
  <si>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</si>
  <si>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</si>
  <si>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</si>
  <si>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</si>
  <si>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</si>
  <si>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</si>
  <si>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</si>
  <si>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</si>
  <si>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</si>
  <si>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</t>
  </si>
  <si>
    <t>Non-hierarchical Nodes</t>
  </si>
  <si>
    <t>Less-cohesive Doc</t>
  </si>
  <si>
    <t>Inconsistent Doc</t>
  </si>
  <si>
    <t>Percentage(%)</t>
  </si>
  <si>
    <t>InconsistentDoc</t>
  </si>
  <si>
    <t>LessCohesiveDoc</t>
  </si>
  <si>
    <t>NAR</t>
  </si>
  <si>
    <t xml:space="preserve">total </t>
  </si>
  <si>
    <t>total</t>
  </si>
  <si>
    <t>cont</t>
  </si>
  <si>
    <t>Pluralized Nodes</t>
  </si>
  <si>
    <t>Linguistic antipatterns</t>
  </si>
  <si>
    <t xml:space="preserve"> P</t>
  </si>
  <si>
    <t xml:space="preserve"> N</t>
  </si>
  <si>
    <t xml:space="preserve"> TP</t>
  </si>
  <si>
    <t xml:space="preserve"> FP</t>
  </si>
  <si>
    <t xml:space="preserve"> FN</t>
  </si>
  <si>
    <t xml:space="preserve"> TN </t>
  </si>
  <si>
    <t>Accuracy</t>
  </si>
  <si>
    <t xml:space="preserve"> MCC</t>
  </si>
  <si>
    <t xml:space="preserve">Amorphous URI </t>
  </si>
  <si>
    <t xml:space="preserve"> −0.03</t>
  </si>
  <si>
    <t>Contextless Resource Names</t>
  </si>
  <si>
    <t xml:space="preserve">Pluralised Nodes </t>
  </si>
  <si>
    <t>Non-Pertinent Documentation</t>
  </si>
  <si>
    <t xml:space="preserve">Unversioned URIs </t>
  </si>
  <si>
    <t>Inconsistent Documentation</t>
  </si>
  <si>
    <t>Precision</t>
  </si>
  <si>
    <t>Recall</t>
  </si>
  <si>
    <t>F1-Score</t>
  </si>
  <si>
    <t>Unversioned Endpoint</t>
  </si>
  <si>
    <t>Non-standard Endpoint</t>
  </si>
  <si>
    <t>Non-descriptive Endpoint</t>
  </si>
  <si>
    <t>CRUDy Endpoint</t>
  </si>
  <si>
    <t>Amorphous Endpoint</t>
  </si>
  <si>
    <t>Non-pertinent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</si>
</sst>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3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Sheet2!$F$2:$F$11</c:f>
              <c:numCache>
                <c:formatCode>0.00%</c:formatCode>
                <c:ptCount val="10"/>
                <c:pt idx="0">
                  <c:v>0.58002936857562404</c:v>
                </c:pt>
                <c:pt idx="1">
                  <c:v>0.24778761061946902</c:v>
                </c:pt>
                <c:pt idx="2">
                  <c:v>0.92660550458715596</c:v>
                </c:pt>
                <c:pt idx="3">
                  <c:v>0.67088607594936711</c:v>
                </c:pt>
                <c:pt idx="4">
                  <c:v>0.5714285714285714</c:v>
                </c:pt>
                <c:pt idx="5">
                  <c:v>0.75</c:v>
                </c:pt>
                <c:pt idx="6">
                  <c:v>0.30046948356807512</c:v>
                </c:pt>
                <c:pt idx="7">
                  <c:v>0.13653136531365315</c:v>
                </c:pt>
                <c:pt idx="8">
                  <c:v>0.1875</c:v>
                </c:pt>
                <c:pt idx="9">
                  <c:v>0.72769953051643188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DCA-A2A2-7E16CF0FAE8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Sheet2!$G$2:$G$11</c:f>
              <c:numCache>
                <c:formatCode>0.00%</c:formatCode>
                <c:ptCount val="10"/>
                <c:pt idx="0">
                  <c:v>0.41997063142437591</c:v>
                </c:pt>
                <c:pt idx="1">
                  <c:v>0.75221238938053092</c:v>
                </c:pt>
                <c:pt idx="2">
                  <c:v>7.3394495412844041E-2</c:v>
                </c:pt>
                <c:pt idx="3">
                  <c:v>0.32911392405063289</c:v>
                </c:pt>
                <c:pt idx="4">
                  <c:v>0.42857142857142855</c:v>
                </c:pt>
                <c:pt idx="5">
                  <c:v>0.25</c:v>
                </c:pt>
                <c:pt idx="6">
                  <c:v>0.69953051643192488</c:v>
                </c:pt>
                <c:pt idx="7">
                  <c:v>0.86346863468634683</c:v>
                </c:pt>
                <c:pt idx="8">
                  <c:v>0.8125</c:v>
                </c:pt>
                <c:pt idx="9">
                  <c:v>0.27230046948356806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DCA-A2A2-7E16CF0FA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89776"/>
        <c:axId val="371288336"/>
      </c:barChart>
      <c:catAx>
        <c:axId val="371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288336"/>
        <c:crosses val="autoZero"/>
        <c:auto val="1"/>
        <c:lblAlgn val="ctr"/>
        <c:lblOffset val="100"/>
        <c:noMultiLvlLbl val="0"/>
      </c:catAx>
      <c:valAx>
        <c:axId val="371288336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37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Sheet2!$F$37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Sheet2!$E$38:$E$47</c:f>
              <c:strCache>
                <c:ptCount val="10"/>
                <c:pt idx="0">
                  <c:v>Amorphous URI</c:v>
                </c:pt>
                <c:pt idx="1">
                  <c:v>Non-standard URI</c:v>
                </c:pt>
                <c:pt idx="2">
                  <c:v>CRUDy URI</c:v>
                </c:pt>
                <c:pt idx="3">
                  <c:v>Unversioned URI</c:v>
                </c:pt>
                <c:pt idx="4">
                  <c:v>Pluralised Nodes</c:v>
                </c:pt>
                <c:pt idx="5">
                  <c:v>Non-descriptive URI</c:v>
                </c:pt>
                <c:pt idx="6">
                  <c:v>Contextless Resource</c:v>
                </c:pt>
                <c:pt idx="7">
                  <c:v>Non-hierarchical Nodes</c:v>
                </c:pt>
                <c:pt idx="8">
                  <c:v>Less-cohesive Doc</c:v>
                </c:pt>
                <c:pt idx="9">
                  <c:v>Inconsistent Doc</c:v>
                </c:pt>
              </c:strCache>
            </c:strRef>
          </c:cat>
          <c:val>
            <c:numRef>
              <c:f>Sheet2!$F$38:$F$47</c:f>
              <c:numCache>
                <c:formatCode>General</c:formatCode>
                <c:ptCount val="10"/>
                <c:pt idx="0">
                  <c:v>0.38318912237330038</c:v>
                </c:pt>
                <c:pt idx="1">
                  <c:v>0.12484548825710753</c:v>
                </c:pt>
                <c:pt idx="2">
                  <c:v>4.573547589616811E-2</c:v>
                </c:pt>
                <c:pt idx="3">
                  <c:v>0.97651421508034608</c:v>
                </c:pt>
                <c:pt idx="4">
                  <c:v>0.17305315203955501</c:v>
                </c:pt>
                <c:pt idx="5">
                  <c:v>5.4388133498145856E-2</c:v>
                </c:pt>
                <c:pt idx="6">
                  <c:v>1.1124845488257108E-2</c:v>
                </c:pt>
                <c:pt idx="7">
                  <c:v>0.13102595797280595</c:v>
                </c:pt>
                <c:pt idx="8">
                  <c:v>3.7082818294190356E-2</c:v>
                </c:pt>
                <c:pt idx="9">
                  <c:v>7.9110012360939425E-2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9-42A3-8068-4B8B586DBF7F}"/>
            </c:ext>
          </c:extLst>
        </c:ser>
        <c:ser>
          <c:idx val="1"/>
          <c:order val="1"/>
          <c:tx>
            <c:strRef>
              <c:f>Sheet2!$G$37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Sheet2!$E$38:$E$47</c:f>
              <c:strCache>
                <c:ptCount val="10"/>
                <c:pt idx="0">
                  <c:v>Amorphous URI</c:v>
                </c:pt>
                <c:pt idx="1">
                  <c:v>Non-standard URI</c:v>
                </c:pt>
                <c:pt idx="2">
                  <c:v>CRUDy URI</c:v>
                </c:pt>
                <c:pt idx="3">
                  <c:v>Unversioned URI</c:v>
                </c:pt>
                <c:pt idx="4">
                  <c:v>Pluralised Nodes</c:v>
                </c:pt>
                <c:pt idx="5">
                  <c:v>Non-descriptive URI</c:v>
                </c:pt>
                <c:pt idx="6">
                  <c:v>Contextless Resource</c:v>
                </c:pt>
                <c:pt idx="7">
                  <c:v>Non-hierarchical Nodes</c:v>
                </c:pt>
                <c:pt idx="8">
                  <c:v>Less-cohesive Doc</c:v>
                </c:pt>
                <c:pt idx="9">
                  <c:v>Inconsistent Doc</c:v>
                </c:pt>
              </c:strCache>
            </c:strRef>
          </c:cat>
          <c:val>
            <c:numRef>
              <c:f>Sheet2!$G$38:$G$47</c:f>
              <c:numCache>
                <c:formatCode>General</c:formatCode>
                <c:ptCount val="10"/>
                <c:pt idx="0">
                  <c:v>0.13711583924349882</c:v>
                </c:pt>
                <c:pt idx="1">
                  <c:v>9.4562647754137114E-3</c:v>
                </c:pt>
                <c:pt idx="2">
                  <c:v>0.27659574468085107</c:v>
                </c:pt>
                <c:pt idx="3">
                  <c:v>0.67612293144208035</c:v>
                </c:pt>
                <c:pt idx="4">
                  <c:v>0.50236406619385343</c:v>
                </c:pt>
                <c:pt idx="5">
                  <c:v>3.9007092198581561E-2</c:v>
                </c:pt>
                <c:pt idx="6">
                  <c:v>4.6099290780141841E-2</c:v>
                </c:pt>
                <c:pt idx="7">
                  <c:v>6.1465721040189124E-2</c:v>
                </c:pt>
                <c:pt idx="8">
                  <c:v>1.1820330969267139E-2</c:v>
                </c:pt>
                <c:pt idx="9">
                  <c:v>0.17612293144208038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9-42A3-8068-4B8B586D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717808"/>
        <c:axId val="536718528"/>
      </c:barChart>
      <c:catAx>
        <c:axId val="53671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8528"/>
        <c:crosses val="autoZero"/>
        <c:auto val="1"/>
        <c:lblAlgn val="ctr"/>
        <c:lblOffset val="100"/>
        <c:noMultiLvlLbl val="0"/>
      </c:catAx>
      <c:valAx>
        <c:axId val="5367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171449</xdr:rowOff>
    </xdr:from>
    <xdr:to>
      <xdr:col>16</xdr:col>
      <xdr:colOff>161924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2FA-9273-7A77-2A9C-29F8D30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32</xdr:row>
      <xdr:rowOff>147637</xdr:rowOff>
    </xdr:from>
    <xdr:to>
      <xdr:col>15</xdr:col>
      <xdr:colOff>333375</xdr:colOff>
      <xdr:row>47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26D23-4390-4F02-1EDE-006349153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topLeftCell="A42" workbookViewId="0">
      <selection activeCell="A50" sqref="A50:C60"/>
    </sheetView>
  </sheetViews>
  <sheetFormatPr defaultRowHeight="15" x14ac:dyDescent="0.25"/>
  <cols>
    <col min="1" max="1" width="22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72</v>
      </c>
      <c r="X1" t="s">
        <v>73</v>
      </c>
    </row>
    <row r="2" spans="1:24" x14ac:dyDescent="0.25">
      <c r="A2" t="s">
        <v>21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0</v>
      </c>
      <c r="I2">
        <v>27</v>
      </c>
      <c r="J2">
        <v>26</v>
      </c>
      <c r="K2">
        <v>1</v>
      </c>
      <c r="L2">
        <v>0</v>
      </c>
      <c r="M2">
        <v>27</v>
      </c>
      <c r="N2">
        <v>0</v>
      </c>
      <c r="O2">
        <v>27</v>
      </c>
      <c r="P2">
        <v>2</v>
      </c>
      <c r="Q2">
        <v>25</v>
      </c>
      <c r="R2">
        <v>0</v>
      </c>
      <c r="S2">
        <v>27</v>
      </c>
      <c r="T2">
        <v>17</v>
      </c>
      <c r="U2">
        <v>10</v>
      </c>
      <c r="W2">
        <f>SUM(T2:U2)</f>
        <v>27</v>
      </c>
      <c r="X2">
        <f>SUM(B2,D2,F2,H2,J2,L2,N2,P2,R2,T2)</f>
        <v>54</v>
      </c>
    </row>
    <row r="3" spans="1:24" x14ac:dyDescent="0.25">
      <c r="A3" t="s">
        <v>22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1</v>
      </c>
      <c r="K3">
        <v>98</v>
      </c>
      <c r="L3">
        <v>0</v>
      </c>
      <c r="M3">
        <v>99</v>
      </c>
      <c r="N3">
        <v>0</v>
      </c>
      <c r="O3">
        <v>99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  <c r="W3">
        <f t="shared" ref="W3:W47" si="0">SUM(T3:U3)</f>
        <v>99</v>
      </c>
      <c r="X3">
        <f t="shared" ref="X3:X47" si="1">SUM(B3,D3,F3,H3,J3,L3,N3,P3,R3,T3)</f>
        <v>6</v>
      </c>
    </row>
    <row r="4" spans="1:24" x14ac:dyDescent="0.25">
      <c r="A4" t="s">
        <v>23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  <c r="W4">
        <f t="shared" si="0"/>
        <v>21</v>
      </c>
      <c r="X4">
        <f t="shared" si="1"/>
        <v>6</v>
      </c>
    </row>
    <row r="5" spans="1:24" x14ac:dyDescent="0.25">
      <c r="A5" t="s">
        <v>24</v>
      </c>
      <c r="B5">
        <v>4</v>
      </c>
      <c r="C5">
        <v>92</v>
      </c>
      <c r="D5">
        <v>0</v>
      </c>
      <c r="E5">
        <v>96</v>
      </c>
      <c r="F5">
        <v>24</v>
      </c>
      <c r="G5">
        <v>72</v>
      </c>
      <c r="H5">
        <v>96</v>
      </c>
      <c r="I5">
        <v>0</v>
      </c>
      <c r="J5">
        <v>83</v>
      </c>
      <c r="K5">
        <v>13</v>
      </c>
      <c r="L5">
        <v>2</v>
      </c>
      <c r="M5">
        <v>94</v>
      </c>
      <c r="N5">
        <v>3</v>
      </c>
      <c r="O5">
        <v>93</v>
      </c>
      <c r="P5">
        <v>7</v>
      </c>
      <c r="Q5">
        <v>89</v>
      </c>
      <c r="R5">
        <v>1</v>
      </c>
      <c r="S5">
        <v>95</v>
      </c>
      <c r="T5">
        <v>40</v>
      </c>
      <c r="U5">
        <v>56</v>
      </c>
      <c r="W5">
        <f t="shared" si="0"/>
        <v>96</v>
      </c>
      <c r="X5">
        <f t="shared" si="1"/>
        <v>260</v>
      </c>
    </row>
    <row r="6" spans="1:24" x14ac:dyDescent="0.25">
      <c r="A6" t="s">
        <v>25</v>
      </c>
      <c r="B6">
        <v>32</v>
      </c>
      <c r="C6">
        <v>34</v>
      </c>
      <c r="D6">
        <v>0</v>
      </c>
      <c r="E6">
        <v>66</v>
      </c>
      <c r="F6">
        <v>1</v>
      </c>
      <c r="G6">
        <v>65</v>
      </c>
      <c r="H6">
        <v>14</v>
      </c>
      <c r="I6">
        <v>52</v>
      </c>
      <c r="J6">
        <v>7</v>
      </c>
      <c r="K6">
        <v>59</v>
      </c>
      <c r="L6">
        <v>5</v>
      </c>
      <c r="M6">
        <v>61</v>
      </c>
      <c r="N6">
        <v>0</v>
      </c>
      <c r="O6">
        <v>66</v>
      </c>
      <c r="P6">
        <v>6</v>
      </c>
      <c r="Q6">
        <v>60</v>
      </c>
      <c r="R6">
        <v>0</v>
      </c>
      <c r="S6">
        <v>66</v>
      </c>
      <c r="T6">
        <v>8</v>
      </c>
      <c r="U6">
        <v>58</v>
      </c>
      <c r="W6">
        <f t="shared" si="0"/>
        <v>66</v>
      </c>
      <c r="X6">
        <f t="shared" si="1"/>
        <v>73</v>
      </c>
    </row>
    <row r="7" spans="1:24" x14ac:dyDescent="0.25">
      <c r="A7" t="s">
        <v>26</v>
      </c>
      <c r="B7">
        <v>19</v>
      </c>
      <c r="C7">
        <v>237</v>
      </c>
      <c r="D7">
        <v>0</v>
      </c>
      <c r="E7">
        <v>256</v>
      </c>
      <c r="F7">
        <v>127</v>
      </c>
      <c r="G7">
        <v>129</v>
      </c>
      <c r="H7">
        <v>256</v>
      </c>
      <c r="I7">
        <v>0</v>
      </c>
      <c r="J7">
        <v>216</v>
      </c>
      <c r="K7">
        <v>40</v>
      </c>
      <c r="L7">
        <v>13</v>
      </c>
      <c r="M7">
        <v>243</v>
      </c>
      <c r="N7">
        <v>28</v>
      </c>
      <c r="O7">
        <v>228</v>
      </c>
      <c r="P7">
        <v>21</v>
      </c>
      <c r="Q7">
        <v>235</v>
      </c>
      <c r="R7">
        <v>2</v>
      </c>
      <c r="S7">
        <v>254</v>
      </c>
      <c r="T7">
        <v>53</v>
      </c>
      <c r="U7">
        <v>203</v>
      </c>
      <c r="W7">
        <f t="shared" si="0"/>
        <v>256</v>
      </c>
      <c r="X7">
        <f t="shared" si="1"/>
        <v>735</v>
      </c>
    </row>
    <row r="8" spans="1:24" x14ac:dyDescent="0.25">
      <c r="A8" t="s">
        <v>27</v>
      </c>
      <c r="B8">
        <v>1</v>
      </c>
      <c r="C8">
        <v>54</v>
      </c>
      <c r="D8">
        <v>0</v>
      </c>
      <c r="E8">
        <v>55</v>
      </c>
      <c r="F8">
        <v>0</v>
      </c>
      <c r="G8">
        <v>55</v>
      </c>
      <c r="H8">
        <v>55</v>
      </c>
      <c r="I8">
        <v>0</v>
      </c>
      <c r="J8">
        <v>0</v>
      </c>
      <c r="K8">
        <v>55</v>
      </c>
      <c r="L8">
        <v>1</v>
      </c>
      <c r="M8">
        <v>54</v>
      </c>
      <c r="N8">
        <v>6</v>
      </c>
      <c r="O8">
        <v>49</v>
      </c>
      <c r="P8">
        <v>3</v>
      </c>
      <c r="Q8">
        <v>52</v>
      </c>
      <c r="R8">
        <v>1</v>
      </c>
      <c r="S8">
        <v>54</v>
      </c>
      <c r="T8">
        <v>0</v>
      </c>
      <c r="U8">
        <v>55</v>
      </c>
      <c r="W8">
        <f t="shared" si="0"/>
        <v>55</v>
      </c>
      <c r="X8">
        <f t="shared" si="1"/>
        <v>67</v>
      </c>
    </row>
    <row r="9" spans="1:24" x14ac:dyDescent="0.25">
      <c r="A9" t="s">
        <v>28</v>
      </c>
      <c r="B9">
        <v>9</v>
      </c>
      <c r="C9">
        <v>19</v>
      </c>
      <c r="D9">
        <v>5</v>
      </c>
      <c r="E9">
        <v>23</v>
      </c>
      <c r="F9">
        <v>0</v>
      </c>
      <c r="G9">
        <v>28</v>
      </c>
      <c r="H9">
        <v>26</v>
      </c>
      <c r="I9">
        <v>2</v>
      </c>
      <c r="J9">
        <v>2</v>
      </c>
      <c r="K9">
        <v>26</v>
      </c>
      <c r="L9">
        <v>0</v>
      </c>
      <c r="M9">
        <v>28</v>
      </c>
      <c r="N9">
        <v>0</v>
      </c>
      <c r="O9">
        <v>28</v>
      </c>
      <c r="P9">
        <v>0</v>
      </c>
      <c r="Q9">
        <v>28</v>
      </c>
      <c r="R9">
        <v>0</v>
      </c>
      <c r="S9">
        <v>28</v>
      </c>
      <c r="T9">
        <v>1</v>
      </c>
      <c r="U9">
        <v>27</v>
      </c>
      <c r="W9">
        <f t="shared" si="0"/>
        <v>28</v>
      </c>
      <c r="X9">
        <f t="shared" si="1"/>
        <v>43</v>
      </c>
    </row>
    <row r="10" spans="1:24" x14ac:dyDescent="0.25">
      <c r="A10" t="s">
        <v>29</v>
      </c>
      <c r="B10">
        <v>6</v>
      </c>
      <c r="C10">
        <v>85</v>
      </c>
      <c r="D10">
        <v>0</v>
      </c>
      <c r="E10">
        <v>91</v>
      </c>
      <c r="F10">
        <v>56</v>
      </c>
      <c r="G10">
        <v>35</v>
      </c>
      <c r="H10">
        <v>91</v>
      </c>
      <c r="I10">
        <v>0</v>
      </c>
      <c r="J10">
        <v>63</v>
      </c>
      <c r="K10">
        <v>28</v>
      </c>
      <c r="L10">
        <v>7</v>
      </c>
      <c r="M10">
        <v>84</v>
      </c>
      <c r="N10">
        <v>1</v>
      </c>
      <c r="O10">
        <v>90</v>
      </c>
      <c r="P10">
        <v>12</v>
      </c>
      <c r="Q10">
        <v>79</v>
      </c>
      <c r="R10">
        <v>0</v>
      </c>
      <c r="S10">
        <v>91</v>
      </c>
      <c r="T10">
        <v>20</v>
      </c>
      <c r="U10">
        <v>71</v>
      </c>
      <c r="W10">
        <f t="shared" si="0"/>
        <v>91</v>
      </c>
      <c r="X10">
        <f t="shared" si="1"/>
        <v>256</v>
      </c>
    </row>
    <row r="11" spans="1:24" x14ac:dyDescent="0.25">
      <c r="A11" t="s">
        <v>30</v>
      </c>
      <c r="B11">
        <v>24</v>
      </c>
      <c r="C11">
        <v>0</v>
      </c>
      <c r="D11">
        <v>3</v>
      </c>
      <c r="E11">
        <v>21</v>
      </c>
      <c r="F11">
        <v>0</v>
      </c>
      <c r="G11">
        <v>24</v>
      </c>
      <c r="H11">
        <v>0</v>
      </c>
      <c r="I11">
        <v>24</v>
      </c>
      <c r="J11">
        <v>0</v>
      </c>
      <c r="K11">
        <v>24</v>
      </c>
      <c r="L11">
        <v>0</v>
      </c>
      <c r="M11">
        <v>24</v>
      </c>
      <c r="N11">
        <v>0</v>
      </c>
      <c r="O11">
        <v>24</v>
      </c>
      <c r="P11">
        <v>1</v>
      </c>
      <c r="Q11">
        <v>23</v>
      </c>
      <c r="R11">
        <v>4</v>
      </c>
      <c r="S11">
        <v>20</v>
      </c>
      <c r="T11">
        <v>0</v>
      </c>
      <c r="U11">
        <v>24</v>
      </c>
      <c r="W11">
        <f t="shared" si="0"/>
        <v>24</v>
      </c>
      <c r="X11">
        <f t="shared" si="1"/>
        <v>32</v>
      </c>
    </row>
    <row r="12" spans="1:24" x14ac:dyDescent="0.25">
      <c r="A12" t="s">
        <v>31</v>
      </c>
      <c r="B12">
        <v>2</v>
      </c>
      <c r="C12">
        <v>31</v>
      </c>
      <c r="D12">
        <v>0</v>
      </c>
      <c r="E12">
        <v>33</v>
      </c>
      <c r="F12">
        <v>5</v>
      </c>
      <c r="G12">
        <v>28</v>
      </c>
      <c r="H12">
        <v>33</v>
      </c>
      <c r="I12">
        <v>0</v>
      </c>
      <c r="J12">
        <v>24</v>
      </c>
      <c r="K12">
        <v>9</v>
      </c>
      <c r="L12">
        <v>1</v>
      </c>
      <c r="M12">
        <v>32</v>
      </c>
      <c r="N12">
        <v>0</v>
      </c>
      <c r="O12">
        <v>33</v>
      </c>
      <c r="P12">
        <v>0</v>
      </c>
      <c r="Q12">
        <v>33</v>
      </c>
      <c r="R12">
        <v>1</v>
      </c>
      <c r="S12">
        <v>32</v>
      </c>
      <c r="T12">
        <v>6</v>
      </c>
      <c r="U12">
        <v>27</v>
      </c>
      <c r="W12">
        <f t="shared" si="0"/>
        <v>33</v>
      </c>
      <c r="X12">
        <f t="shared" si="1"/>
        <v>72</v>
      </c>
    </row>
    <row r="13" spans="1:24" x14ac:dyDescent="0.25">
      <c r="A13" t="s">
        <v>32</v>
      </c>
      <c r="B13">
        <v>14</v>
      </c>
      <c r="C13">
        <v>37</v>
      </c>
      <c r="D13">
        <v>0</v>
      </c>
      <c r="E13">
        <v>51</v>
      </c>
      <c r="F13">
        <v>7</v>
      </c>
      <c r="G13">
        <v>44</v>
      </c>
      <c r="H13">
        <v>1</v>
      </c>
      <c r="I13">
        <v>50</v>
      </c>
      <c r="J13">
        <v>3</v>
      </c>
      <c r="K13">
        <v>48</v>
      </c>
      <c r="L13">
        <v>4</v>
      </c>
      <c r="M13">
        <v>47</v>
      </c>
      <c r="N13">
        <v>1</v>
      </c>
      <c r="O13">
        <v>50</v>
      </c>
      <c r="P13">
        <v>0</v>
      </c>
      <c r="Q13">
        <v>51</v>
      </c>
      <c r="R13">
        <v>0</v>
      </c>
      <c r="S13">
        <v>51</v>
      </c>
      <c r="T13">
        <v>4</v>
      </c>
      <c r="U13">
        <v>47</v>
      </c>
      <c r="W13">
        <f t="shared" si="0"/>
        <v>51</v>
      </c>
      <c r="X13">
        <f t="shared" si="1"/>
        <v>34</v>
      </c>
    </row>
    <row r="14" spans="1:24" x14ac:dyDescent="0.25">
      <c r="B14">
        <f>SUM(B2:B13)</f>
        <v>116</v>
      </c>
      <c r="C14">
        <f t="shared" ref="C14:U14" si="2">SUM(C2:C13)</f>
        <v>731</v>
      </c>
      <c r="D14">
        <f t="shared" si="2"/>
        <v>8</v>
      </c>
      <c r="E14">
        <f t="shared" si="2"/>
        <v>839</v>
      </c>
      <c r="F14">
        <f t="shared" si="2"/>
        <v>234</v>
      </c>
      <c r="G14">
        <f t="shared" si="2"/>
        <v>613</v>
      </c>
      <c r="H14">
        <f t="shared" si="2"/>
        <v>572</v>
      </c>
      <c r="I14">
        <f t="shared" si="2"/>
        <v>275</v>
      </c>
      <c r="J14">
        <f t="shared" si="2"/>
        <v>425</v>
      </c>
      <c r="K14">
        <f t="shared" si="2"/>
        <v>422</v>
      </c>
      <c r="L14">
        <f t="shared" si="2"/>
        <v>33</v>
      </c>
      <c r="M14">
        <f t="shared" si="2"/>
        <v>814</v>
      </c>
      <c r="N14">
        <f t="shared" si="2"/>
        <v>39</v>
      </c>
      <c r="O14">
        <f t="shared" si="2"/>
        <v>808</v>
      </c>
      <c r="P14">
        <f t="shared" si="2"/>
        <v>52</v>
      </c>
      <c r="Q14">
        <f t="shared" si="2"/>
        <v>795</v>
      </c>
      <c r="R14">
        <f t="shared" si="2"/>
        <v>10</v>
      </c>
      <c r="S14">
        <f t="shared" si="2"/>
        <v>837</v>
      </c>
      <c r="T14">
        <f t="shared" si="2"/>
        <v>149</v>
      </c>
      <c r="U14">
        <f t="shared" si="2"/>
        <v>698</v>
      </c>
      <c r="V14">
        <f>SUM(B14:U14)</f>
        <v>8470</v>
      </c>
      <c r="W14">
        <f t="shared" si="0"/>
        <v>847</v>
      </c>
      <c r="X14">
        <f t="shared" si="1"/>
        <v>1638</v>
      </c>
    </row>
    <row r="15" spans="1:24" s="2" customFormat="1" x14ac:dyDescent="0.25">
      <c r="A15" s="2" t="s">
        <v>67</v>
      </c>
      <c r="B15" s="2">
        <f>B14/(B14+C14)</f>
        <v>0.13695395513577333</v>
      </c>
      <c r="C15" s="2">
        <f>C14/(B14+C14)</f>
        <v>0.86304604486422665</v>
      </c>
      <c r="D15" s="2">
        <f>D14/(D14+E14)</f>
        <v>9.4451003541912628E-3</v>
      </c>
      <c r="E15" s="2">
        <f>E14/(D14+E14)</f>
        <v>0.99055489964580878</v>
      </c>
      <c r="F15" s="2">
        <f>F14/(F14+G14)</f>
        <v>0.27626918536009443</v>
      </c>
      <c r="G15" s="2">
        <f>G14/(F14+G14)</f>
        <v>0.72373081463990552</v>
      </c>
      <c r="H15" s="2">
        <f t="shared" ref="H15" si="3">H14/(H14+I14)</f>
        <v>0.67532467532467533</v>
      </c>
      <c r="I15" s="2">
        <f t="shared" ref="I15" si="4">I14/(H14+I14)</f>
        <v>0.32467532467532467</v>
      </c>
      <c r="J15" s="2">
        <f t="shared" ref="J15" si="5">J14/(J14+K14)</f>
        <v>0.50177095631641089</v>
      </c>
      <c r="K15" s="2">
        <f t="shared" ref="K15" si="6">K14/(J14+K14)</f>
        <v>0.49822904368358911</v>
      </c>
      <c r="L15" s="2">
        <f>L14/(L14+M14)</f>
        <v>3.896103896103896E-2</v>
      </c>
      <c r="M15" s="2">
        <f>M14/(L14+M14)</f>
        <v>0.96103896103896103</v>
      </c>
      <c r="N15" s="2">
        <f t="shared" ref="N15" si="7">N14/(N14+O14)</f>
        <v>4.6044864226682407E-2</v>
      </c>
      <c r="O15" s="2">
        <f t="shared" ref="O15" si="8">O14/(N14+O14)</f>
        <v>0.95395513577331759</v>
      </c>
      <c r="P15" s="2">
        <f t="shared" ref="P15" si="9">P14/(P14+Q14)</f>
        <v>6.1393152302243209E-2</v>
      </c>
      <c r="Q15" s="2">
        <f t="shared" ref="Q15" si="10">Q14/(P14+Q14)</f>
        <v>0.93860684769775682</v>
      </c>
      <c r="R15" s="2">
        <f t="shared" ref="R15" si="11">R14/(R14+S14)</f>
        <v>1.1806375442739079E-2</v>
      </c>
      <c r="S15" s="2">
        <f t="shared" ref="S15" si="12">S14/(R14+S14)</f>
        <v>0.9881936245572609</v>
      </c>
      <c r="T15" s="2">
        <f t="shared" ref="T15" si="13">T14/(T14+U14)</f>
        <v>0.17591499409681227</v>
      </c>
      <c r="U15" s="2">
        <f t="shared" ref="U15" si="14">U14/(T14+U14)</f>
        <v>0.82408500590318767</v>
      </c>
      <c r="V15" s="2">
        <f>E17/(E17+V14)</f>
        <v>0.16204986149584488</v>
      </c>
      <c r="W15">
        <f t="shared" si="0"/>
        <v>1</v>
      </c>
      <c r="X15">
        <f t="shared" si="1"/>
        <v>1.9338842975206614</v>
      </c>
    </row>
    <row r="16" spans="1:24" x14ac:dyDescent="0.25">
      <c r="B16">
        <f>SUM(B15+C15)</f>
        <v>1</v>
      </c>
      <c r="D16">
        <f>D15+E15</f>
        <v>1</v>
      </c>
      <c r="F16">
        <f>F15+G15</f>
        <v>1</v>
      </c>
      <c r="H16">
        <f>H15+I15</f>
        <v>1</v>
      </c>
      <c r="J16">
        <f>J15+K15</f>
        <v>1</v>
      </c>
      <c r="L16">
        <f>L15+M15</f>
        <v>1</v>
      </c>
      <c r="N16">
        <f>SUM(N15+O15)</f>
        <v>1</v>
      </c>
      <c r="P16">
        <f>P15+Q15</f>
        <v>1</v>
      </c>
      <c r="R16">
        <f>R15+S15</f>
        <v>1</v>
      </c>
      <c r="T16">
        <f>T15+U15</f>
        <v>1</v>
      </c>
      <c r="W16">
        <f t="shared" si="0"/>
        <v>1</v>
      </c>
      <c r="X16">
        <f t="shared" si="1"/>
        <v>10</v>
      </c>
    </row>
    <row r="17" spans="1:24" x14ac:dyDescent="0.25">
      <c r="D17" t="s">
        <v>56</v>
      </c>
      <c r="E17">
        <f>B14+D14+F14+H14+J14+L14+N14+P14+R14+T14</f>
        <v>1638</v>
      </c>
      <c r="W17">
        <f t="shared" si="0"/>
        <v>0</v>
      </c>
      <c r="X17">
        <f t="shared" si="1"/>
        <v>0</v>
      </c>
    </row>
    <row r="18" spans="1:24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W18">
        <f t="shared" si="0"/>
        <v>0</v>
      </c>
      <c r="X18">
        <f t="shared" si="1"/>
        <v>0</v>
      </c>
    </row>
    <row r="19" spans="1:24" x14ac:dyDescent="0.25">
      <c r="A19" t="s">
        <v>33</v>
      </c>
      <c r="B19">
        <v>16</v>
      </c>
      <c r="C19">
        <v>49</v>
      </c>
      <c r="D19">
        <v>0</v>
      </c>
      <c r="E19">
        <v>65</v>
      </c>
      <c r="F19">
        <v>4</v>
      </c>
      <c r="G19">
        <v>61</v>
      </c>
      <c r="H19">
        <v>65</v>
      </c>
      <c r="I19">
        <v>0</v>
      </c>
      <c r="J19">
        <v>10</v>
      </c>
      <c r="K19">
        <v>55</v>
      </c>
      <c r="L19">
        <v>1</v>
      </c>
      <c r="M19">
        <v>64</v>
      </c>
      <c r="N19">
        <v>0</v>
      </c>
      <c r="O19">
        <v>65</v>
      </c>
      <c r="P19">
        <v>2</v>
      </c>
      <c r="Q19">
        <v>63</v>
      </c>
      <c r="R19">
        <v>0</v>
      </c>
      <c r="S19">
        <v>65</v>
      </c>
      <c r="T19">
        <v>8</v>
      </c>
      <c r="U19">
        <v>57</v>
      </c>
      <c r="W19">
        <f t="shared" si="0"/>
        <v>65</v>
      </c>
      <c r="X19">
        <f t="shared" si="1"/>
        <v>106</v>
      </c>
    </row>
    <row r="20" spans="1:24" x14ac:dyDescent="0.25">
      <c r="A20" t="s">
        <v>34</v>
      </c>
      <c r="B20">
        <v>0</v>
      </c>
      <c r="C20">
        <v>32</v>
      </c>
      <c r="D20">
        <v>0</v>
      </c>
      <c r="E20">
        <v>32</v>
      </c>
      <c r="F20">
        <v>0</v>
      </c>
      <c r="G20">
        <v>32</v>
      </c>
      <c r="H20">
        <v>32</v>
      </c>
      <c r="I20">
        <v>0</v>
      </c>
      <c r="J20">
        <v>0</v>
      </c>
      <c r="K20">
        <v>32</v>
      </c>
      <c r="L20">
        <v>1</v>
      </c>
      <c r="M20">
        <v>31</v>
      </c>
      <c r="N20">
        <v>0</v>
      </c>
      <c r="O20">
        <v>32</v>
      </c>
      <c r="P20">
        <v>0</v>
      </c>
      <c r="Q20">
        <v>32</v>
      </c>
      <c r="R20">
        <v>4</v>
      </c>
      <c r="S20">
        <v>28</v>
      </c>
      <c r="T20">
        <v>0</v>
      </c>
      <c r="U20">
        <v>32</v>
      </c>
      <c r="W20">
        <f t="shared" si="0"/>
        <v>32</v>
      </c>
      <c r="X20">
        <f t="shared" si="1"/>
        <v>37</v>
      </c>
    </row>
    <row r="21" spans="1:24" x14ac:dyDescent="0.25">
      <c r="A21" t="s">
        <v>35</v>
      </c>
      <c r="B21">
        <v>8</v>
      </c>
      <c r="C21">
        <v>32</v>
      </c>
      <c r="D21">
        <v>1</v>
      </c>
      <c r="E21">
        <v>39</v>
      </c>
      <c r="F21">
        <v>4</v>
      </c>
      <c r="G21">
        <v>36</v>
      </c>
      <c r="H21">
        <v>40</v>
      </c>
      <c r="I21">
        <v>0</v>
      </c>
      <c r="J21">
        <v>9</v>
      </c>
      <c r="K21">
        <v>31</v>
      </c>
      <c r="L21">
        <v>8</v>
      </c>
      <c r="M21">
        <v>32</v>
      </c>
      <c r="N21">
        <v>4</v>
      </c>
      <c r="O21">
        <v>36</v>
      </c>
      <c r="P21">
        <v>19</v>
      </c>
      <c r="Q21">
        <v>21</v>
      </c>
      <c r="R21">
        <v>2</v>
      </c>
      <c r="S21">
        <v>38</v>
      </c>
      <c r="T21">
        <v>3</v>
      </c>
      <c r="U21">
        <v>37</v>
      </c>
      <c r="W21">
        <f t="shared" si="0"/>
        <v>40</v>
      </c>
      <c r="X21">
        <f t="shared" si="1"/>
        <v>98</v>
      </c>
    </row>
    <row r="22" spans="1:24" x14ac:dyDescent="0.25">
      <c r="A22" t="s">
        <v>36</v>
      </c>
      <c r="B22">
        <v>0</v>
      </c>
      <c r="C22">
        <v>25</v>
      </c>
      <c r="D22">
        <v>0</v>
      </c>
      <c r="E22">
        <v>25</v>
      </c>
      <c r="F22">
        <v>0</v>
      </c>
      <c r="G22">
        <v>25</v>
      </c>
      <c r="H22">
        <v>25</v>
      </c>
      <c r="I22">
        <v>0</v>
      </c>
      <c r="J22">
        <v>0</v>
      </c>
      <c r="K22">
        <v>25</v>
      </c>
      <c r="L22">
        <v>0</v>
      </c>
      <c r="M22">
        <v>25</v>
      </c>
      <c r="N22">
        <v>0</v>
      </c>
      <c r="O22">
        <v>25</v>
      </c>
      <c r="P22">
        <v>0</v>
      </c>
      <c r="Q22">
        <v>25</v>
      </c>
      <c r="R22">
        <v>0</v>
      </c>
      <c r="S22">
        <v>25</v>
      </c>
      <c r="T22">
        <v>0</v>
      </c>
      <c r="U22">
        <v>25</v>
      </c>
      <c r="W22">
        <f t="shared" si="0"/>
        <v>25</v>
      </c>
      <c r="X22">
        <f t="shared" si="1"/>
        <v>25</v>
      </c>
    </row>
    <row r="23" spans="1:24" x14ac:dyDescent="0.25">
      <c r="A23" t="s">
        <v>37</v>
      </c>
      <c r="B23">
        <v>0</v>
      </c>
      <c r="C23">
        <v>45</v>
      </c>
      <c r="D23">
        <v>0</v>
      </c>
      <c r="E23">
        <v>45</v>
      </c>
      <c r="F23">
        <v>0</v>
      </c>
      <c r="G23">
        <v>45</v>
      </c>
      <c r="H23">
        <v>36</v>
      </c>
      <c r="I23">
        <v>9</v>
      </c>
      <c r="J23">
        <v>18</v>
      </c>
      <c r="K23">
        <v>27</v>
      </c>
      <c r="L23">
        <v>0</v>
      </c>
      <c r="M23">
        <v>45</v>
      </c>
      <c r="N23">
        <v>0</v>
      </c>
      <c r="O23">
        <v>45</v>
      </c>
      <c r="P23">
        <v>7</v>
      </c>
      <c r="Q23">
        <v>38</v>
      </c>
      <c r="R23">
        <v>7</v>
      </c>
      <c r="S23">
        <v>38</v>
      </c>
      <c r="T23">
        <v>3</v>
      </c>
      <c r="U23">
        <v>42</v>
      </c>
      <c r="W23">
        <f t="shared" si="0"/>
        <v>45</v>
      </c>
      <c r="X23">
        <f t="shared" si="1"/>
        <v>71</v>
      </c>
    </row>
    <row r="24" spans="1:24" x14ac:dyDescent="0.25">
      <c r="A24" t="s">
        <v>38</v>
      </c>
      <c r="B24">
        <v>29</v>
      </c>
      <c r="C24">
        <v>3</v>
      </c>
      <c r="D24">
        <v>0</v>
      </c>
      <c r="E24">
        <v>32</v>
      </c>
      <c r="F24">
        <v>17</v>
      </c>
      <c r="G24">
        <v>15</v>
      </c>
      <c r="H24">
        <v>28</v>
      </c>
      <c r="I24">
        <v>4</v>
      </c>
      <c r="J24">
        <v>31</v>
      </c>
      <c r="K24">
        <v>1</v>
      </c>
      <c r="L24">
        <v>0</v>
      </c>
      <c r="M24">
        <v>32</v>
      </c>
      <c r="N24">
        <v>0</v>
      </c>
      <c r="O24">
        <v>32</v>
      </c>
      <c r="P24">
        <v>2</v>
      </c>
      <c r="Q24">
        <v>30</v>
      </c>
      <c r="R24">
        <v>0</v>
      </c>
      <c r="S24">
        <v>32</v>
      </c>
      <c r="T24">
        <v>20</v>
      </c>
      <c r="U24">
        <v>12</v>
      </c>
      <c r="W24">
        <f t="shared" si="0"/>
        <v>32</v>
      </c>
      <c r="X24">
        <f t="shared" si="1"/>
        <v>127</v>
      </c>
    </row>
    <row r="25" spans="1:24" x14ac:dyDescent="0.25">
      <c r="A25" t="s">
        <v>39</v>
      </c>
      <c r="B25">
        <v>35</v>
      </c>
      <c r="C25">
        <v>0</v>
      </c>
      <c r="D25">
        <v>0</v>
      </c>
      <c r="E25">
        <v>35</v>
      </c>
      <c r="F25">
        <v>0</v>
      </c>
      <c r="G25">
        <v>35</v>
      </c>
      <c r="H25">
        <v>35</v>
      </c>
      <c r="I25">
        <v>0</v>
      </c>
      <c r="J25">
        <v>2</v>
      </c>
      <c r="K25">
        <v>33</v>
      </c>
      <c r="L25">
        <v>1</v>
      </c>
      <c r="M25">
        <v>34</v>
      </c>
      <c r="N25">
        <v>0</v>
      </c>
      <c r="O25">
        <v>35</v>
      </c>
      <c r="P25">
        <v>30</v>
      </c>
      <c r="Q25">
        <v>5</v>
      </c>
      <c r="R25">
        <v>0</v>
      </c>
      <c r="S25">
        <v>35</v>
      </c>
      <c r="T25">
        <v>0</v>
      </c>
      <c r="U25">
        <v>35</v>
      </c>
      <c r="W25">
        <f t="shared" si="0"/>
        <v>35</v>
      </c>
      <c r="X25">
        <f t="shared" si="1"/>
        <v>103</v>
      </c>
    </row>
    <row r="26" spans="1:24" x14ac:dyDescent="0.25">
      <c r="A26" t="s">
        <v>40</v>
      </c>
      <c r="B26">
        <v>0</v>
      </c>
      <c r="C26">
        <v>56</v>
      </c>
      <c r="D26">
        <v>0</v>
      </c>
      <c r="E26">
        <v>56</v>
      </c>
      <c r="F26">
        <v>0</v>
      </c>
      <c r="G26">
        <v>56</v>
      </c>
      <c r="H26">
        <v>56</v>
      </c>
      <c r="I26">
        <v>0</v>
      </c>
      <c r="J26">
        <v>5</v>
      </c>
      <c r="K26">
        <v>51</v>
      </c>
      <c r="L26">
        <v>4</v>
      </c>
      <c r="M26">
        <v>52</v>
      </c>
      <c r="N26">
        <v>0</v>
      </c>
      <c r="O26">
        <v>56</v>
      </c>
      <c r="P26">
        <v>4</v>
      </c>
      <c r="Q26">
        <v>52</v>
      </c>
      <c r="R26">
        <v>2</v>
      </c>
      <c r="S26">
        <v>54</v>
      </c>
      <c r="T26">
        <v>3</v>
      </c>
      <c r="U26">
        <v>53</v>
      </c>
      <c r="W26">
        <f t="shared" si="0"/>
        <v>56</v>
      </c>
      <c r="X26">
        <f t="shared" si="1"/>
        <v>74</v>
      </c>
    </row>
    <row r="27" spans="1:24" x14ac:dyDescent="0.25">
      <c r="A27" t="s">
        <v>41</v>
      </c>
      <c r="B27">
        <v>22</v>
      </c>
      <c r="C27">
        <v>12</v>
      </c>
      <c r="D27">
        <v>14</v>
      </c>
      <c r="E27">
        <v>20</v>
      </c>
      <c r="F27">
        <v>0</v>
      </c>
      <c r="G27">
        <v>34</v>
      </c>
      <c r="H27">
        <v>34</v>
      </c>
      <c r="I27">
        <v>0</v>
      </c>
      <c r="J27">
        <v>4</v>
      </c>
      <c r="K27">
        <v>30</v>
      </c>
      <c r="L27">
        <v>12</v>
      </c>
      <c r="M27">
        <v>22</v>
      </c>
      <c r="N27">
        <v>0</v>
      </c>
      <c r="O27">
        <v>34</v>
      </c>
      <c r="P27">
        <v>2</v>
      </c>
      <c r="Q27">
        <v>32</v>
      </c>
      <c r="R27">
        <v>3</v>
      </c>
      <c r="S27">
        <v>31</v>
      </c>
      <c r="T27">
        <v>2</v>
      </c>
      <c r="U27">
        <v>32</v>
      </c>
      <c r="W27">
        <f t="shared" si="0"/>
        <v>34</v>
      </c>
      <c r="X27">
        <f t="shared" si="1"/>
        <v>93</v>
      </c>
    </row>
    <row r="28" spans="1:24" x14ac:dyDescent="0.25">
      <c r="A28" t="s">
        <v>42</v>
      </c>
      <c r="B28">
        <v>0</v>
      </c>
      <c r="C28">
        <v>57</v>
      </c>
      <c r="D28">
        <v>0</v>
      </c>
      <c r="E28">
        <v>57</v>
      </c>
      <c r="F28">
        <v>3</v>
      </c>
      <c r="G28">
        <v>54</v>
      </c>
      <c r="H28">
        <v>57</v>
      </c>
      <c r="I28">
        <v>0</v>
      </c>
      <c r="J28">
        <v>11</v>
      </c>
      <c r="K28">
        <v>46</v>
      </c>
      <c r="L28">
        <v>6</v>
      </c>
      <c r="M28">
        <v>51</v>
      </c>
      <c r="N28">
        <v>2</v>
      </c>
      <c r="O28">
        <v>55</v>
      </c>
      <c r="P28">
        <v>12</v>
      </c>
      <c r="Q28">
        <v>45</v>
      </c>
      <c r="R28">
        <v>1</v>
      </c>
      <c r="S28">
        <v>56</v>
      </c>
      <c r="T28">
        <v>3</v>
      </c>
      <c r="U28">
        <v>54</v>
      </c>
      <c r="W28">
        <f t="shared" si="0"/>
        <v>57</v>
      </c>
      <c r="X28">
        <f t="shared" si="1"/>
        <v>95</v>
      </c>
    </row>
    <row r="29" spans="1:24" x14ac:dyDescent="0.25">
      <c r="A29" t="s">
        <v>28</v>
      </c>
      <c r="B29">
        <v>4</v>
      </c>
      <c r="C29">
        <v>15</v>
      </c>
      <c r="D29">
        <v>0</v>
      </c>
      <c r="E29">
        <v>19</v>
      </c>
      <c r="F29">
        <v>0</v>
      </c>
      <c r="G29">
        <v>19</v>
      </c>
      <c r="H29">
        <v>19</v>
      </c>
      <c r="I29">
        <v>0</v>
      </c>
      <c r="J29">
        <v>3</v>
      </c>
      <c r="K29">
        <v>16</v>
      </c>
      <c r="L29">
        <v>0</v>
      </c>
      <c r="M29">
        <v>19</v>
      </c>
      <c r="N29">
        <v>0</v>
      </c>
      <c r="O29">
        <v>19</v>
      </c>
      <c r="P29">
        <v>0</v>
      </c>
      <c r="Q29">
        <v>19</v>
      </c>
      <c r="R29">
        <v>2</v>
      </c>
      <c r="S29">
        <v>17</v>
      </c>
      <c r="T29">
        <v>0</v>
      </c>
      <c r="U29">
        <v>19</v>
      </c>
      <c r="W29">
        <f t="shared" si="0"/>
        <v>19</v>
      </c>
      <c r="X29">
        <f t="shared" si="1"/>
        <v>28</v>
      </c>
    </row>
    <row r="30" spans="1:24" x14ac:dyDescent="0.25">
      <c r="A30" t="s">
        <v>43</v>
      </c>
      <c r="B30">
        <v>2</v>
      </c>
      <c r="C30">
        <v>11</v>
      </c>
      <c r="D30">
        <v>2</v>
      </c>
      <c r="E30">
        <v>11</v>
      </c>
      <c r="F30">
        <v>0</v>
      </c>
      <c r="G30">
        <v>13</v>
      </c>
      <c r="H30">
        <v>13</v>
      </c>
      <c r="I30">
        <v>0</v>
      </c>
      <c r="J30">
        <v>0</v>
      </c>
      <c r="K30">
        <v>13</v>
      </c>
      <c r="L30">
        <v>2</v>
      </c>
      <c r="M30">
        <v>11</v>
      </c>
      <c r="N30">
        <v>2</v>
      </c>
      <c r="O30">
        <v>11</v>
      </c>
      <c r="P30">
        <v>0</v>
      </c>
      <c r="Q30">
        <v>13</v>
      </c>
      <c r="R30">
        <v>2</v>
      </c>
      <c r="S30">
        <v>11</v>
      </c>
      <c r="T30">
        <v>0</v>
      </c>
      <c r="U30">
        <v>13</v>
      </c>
      <c r="W30">
        <f t="shared" si="0"/>
        <v>13</v>
      </c>
      <c r="X30">
        <f t="shared" si="1"/>
        <v>23</v>
      </c>
    </row>
    <row r="31" spans="1:24" x14ac:dyDescent="0.25">
      <c r="A31" t="s">
        <v>44</v>
      </c>
      <c r="B31">
        <v>2</v>
      </c>
      <c r="C31">
        <v>32</v>
      </c>
      <c r="D31">
        <v>1</v>
      </c>
      <c r="E31">
        <v>33</v>
      </c>
      <c r="F31">
        <v>0</v>
      </c>
      <c r="G31">
        <v>34</v>
      </c>
      <c r="H31">
        <v>34</v>
      </c>
      <c r="I31">
        <v>0</v>
      </c>
      <c r="J31">
        <v>4</v>
      </c>
      <c r="K31">
        <v>30</v>
      </c>
      <c r="L31">
        <v>4</v>
      </c>
      <c r="M31">
        <v>30</v>
      </c>
      <c r="N31">
        <v>0</v>
      </c>
      <c r="O31">
        <v>34</v>
      </c>
      <c r="P31">
        <v>1</v>
      </c>
      <c r="Q31">
        <v>33</v>
      </c>
      <c r="R31">
        <v>0</v>
      </c>
      <c r="S31">
        <v>34</v>
      </c>
      <c r="T31">
        <v>1</v>
      </c>
      <c r="U31">
        <v>33</v>
      </c>
      <c r="W31">
        <f t="shared" si="0"/>
        <v>34</v>
      </c>
      <c r="X31">
        <f t="shared" si="1"/>
        <v>47</v>
      </c>
    </row>
    <row r="32" spans="1:24" x14ac:dyDescent="0.25">
      <c r="A32" t="s">
        <v>45</v>
      </c>
      <c r="B32">
        <v>0</v>
      </c>
      <c r="C32">
        <v>15</v>
      </c>
      <c r="D32">
        <v>0</v>
      </c>
      <c r="E32">
        <v>15</v>
      </c>
      <c r="F32">
        <v>0</v>
      </c>
      <c r="G32">
        <v>15</v>
      </c>
      <c r="H32">
        <v>15</v>
      </c>
      <c r="I32">
        <v>0</v>
      </c>
      <c r="J32">
        <v>3</v>
      </c>
      <c r="K32">
        <v>12</v>
      </c>
      <c r="L32">
        <v>1</v>
      </c>
      <c r="M32">
        <v>14</v>
      </c>
      <c r="N32">
        <v>0</v>
      </c>
      <c r="O32">
        <v>15</v>
      </c>
      <c r="P32">
        <v>0</v>
      </c>
      <c r="Q32">
        <v>15</v>
      </c>
      <c r="R32">
        <v>0</v>
      </c>
      <c r="S32">
        <v>15</v>
      </c>
      <c r="T32">
        <v>0</v>
      </c>
      <c r="U32">
        <v>15</v>
      </c>
      <c r="W32">
        <f t="shared" si="0"/>
        <v>15</v>
      </c>
      <c r="X32">
        <f>SUM(B32,D32,F32,H32,J32,L32,N32,P32,R32,T32)</f>
        <v>19</v>
      </c>
    </row>
    <row r="33" spans="1:24" x14ac:dyDescent="0.25">
      <c r="A33" t="s">
        <v>46</v>
      </c>
      <c r="B33">
        <v>0</v>
      </c>
      <c r="C33">
        <v>43</v>
      </c>
      <c r="D33">
        <v>0</v>
      </c>
      <c r="E33">
        <v>43</v>
      </c>
      <c r="F33">
        <v>0</v>
      </c>
      <c r="G33">
        <v>43</v>
      </c>
      <c r="H33">
        <v>37</v>
      </c>
      <c r="I33">
        <v>6</v>
      </c>
      <c r="J33">
        <v>4</v>
      </c>
      <c r="K33">
        <v>39</v>
      </c>
      <c r="L33">
        <v>0</v>
      </c>
      <c r="M33">
        <v>43</v>
      </c>
      <c r="N33">
        <v>0</v>
      </c>
      <c r="O33">
        <v>43</v>
      </c>
      <c r="P33">
        <v>3</v>
      </c>
      <c r="Q33">
        <v>40</v>
      </c>
      <c r="R33">
        <v>0</v>
      </c>
      <c r="S33">
        <v>43</v>
      </c>
      <c r="T33">
        <v>2</v>
      </c>
      <c r="U33">
        <v>41</v>
      </c>
      <c r="W33">
        <f t="shared" si="0"/>
        <v>43</v>
      </c>
      <c r="X33">
        <f t="shared" si="1"/>
        <v>46</v>
      </c>
    </row>
    <row r="34" spans="1:24" x14ac:dyDescent="0.25">
      <c r="A34" t="s">
        <v>47</v>
      </c>
      <c r="B34">
        <v>21</v>
      </c>
      <c r="C34">
        <v>0</v>
      </c>
      <c r="D34">
        <v>21</v>
      </c>
      <c r="E34">
        <v>0</v>
      </c>
      <c r="F34">
        <v>0</v>
      </c>
      <c r="G34">
        <v>21</v>
      </c>
      <c r="H34">
        <v>21</v>
      </c>
      <c r="I34">
        <v>0</v>
      </c>
      <c r="J34">
        <v>12</v>
      </c>
      <c r="K34">
        <v>9</v>
      </c>
      <c r="L34">
        <v>1</v>
      </c>
      <c r="M34">
        <v>20</v>
      </c>
      <c r="N34">
        <v>0</v>
      </c>
      <c r="O34">
        <v>21</v>
      </c>
      <c r="P34">
        <v>0</v>
      </c>
      <c r="Q34">
        <v>21</v>
      </c>
      <c r="R34">
        <v>1</v>
      </c>
      <c r="S34">
        <v>20</v>
      </c>
      <c r="T34">
        <v>7</v>
      </c>
      <c r="U34">
        <v>14</v>
      </c>
      <c r="W34">
        <f t="shared" si="0"/>
        <v>21</v>
      </c>
      <c r="X34">
        <f t="shared" si="1"/>
        <v>84</v>
      </c>
    </row>
    <row r="35" spans="1:24" x14ac:dyDescent="0.25">
      <c r="A35" t="s">
        <v>48</v>
      </c>
      <c r="B35">
        <v>56</v>
      </c>
      <c r="C35">
        <v>24</v>
      </c>
      <c r="D35">
        <v>60</v>
      </c>
      <c r="E35">
        <v>20</v>
      </c>
      <c r="F35">
        <v>1</v>
      </c>
      <c r="G35">
        <v>79</v>
      </c>
      <c r="H35">
        <v>80</v>
      </c>
      <c r="I35">
        <v>0</v>
      </c>
      <c r="J35">
        <v>10</v>
      </c>
      <c r="K35">
        <v>70</v>
      </c>
      <c r="L35">
        <v>2</v>
      </c>
      <c r="M35">
        <v>78</v>
      </c>
      <c r="N35">
        <v>0</v>
      </c>
      <c r="O35">
        <v>80</v>
      </c>
      <c r="P35">
        <v>4</v>
      </c>
      <c r="Q35">
        <v>76</v>
      </c>
      <c r="R35">
        <v>2</v>
      </c>
      <c r="S35">
        <v>78</v>
      </c>
      <c r="T35">
        <v>6</v>
      </c>
      <c r="U35">
        <v>74</v>
      </c>
      <c r="W35">
        <f t="shared" si="0"/>
        <v>80</v>
      </c>
      <c r="X35">
        <f t="shared" si="1"/>
        <v>221</v>
      </c>
    </row>
    <row r="36" spans="1:24" x14ac:dyDescent="0.25">
      <c r="A36" t="s">
        <v>31</v>
      </c>
      <c r="B36">
        <v>71</v>
      </c>
      <c r="C36">
        <v>0</v>
      </c>
      <c r="D36">
        <v>1</v>
      </c>
      <c r="E36">
        <v>70</v>
      </c>
      <c r="F36">
        <v>1</v>
      </c>
      <c r="G36">
        <v>70</v>
      </c>
      <c r="H36">
        <v>71</v>
      </c>
      <c r="I36">
        <v>0</v>
      </c>
      <c r="J36">
        <v>7</v>
      </c>
      <c r="K36">
        <v>64</v>
      </c>
      <c r="L36">
        <v>0</v>
      </c>
      <c r="M36">
        <v>71</v>
      </c>
      <c r="N36">
        <v>1</v>
      </c>
      <c r="O36">
        <v>70</v>
      </c>
      <c r="P36">
        <v>8</v>
      </c>
      <c r="Q36">
        <v>63</v>
      </c>
      <c r="R36">
        <v>1</v>
      </c>
      <c r="S36">
        <v>70</v>
      </c>
      <c r="T36">
        <v>1</v>
      </c>
      <c r="U36">
        <v>70</v>
      </c>
      <c r="W36">
        <f t="shared" si="0"/>
        <v>71</v>
      </c>
      <c r="X36">
        <f t="shared" si="1"/>
        <v>162</v>
      </c>
    </row>
    <row r="37" spans="1:24" x14ac:dyDescent="0.25">
      <c r="A37" t="s">
        <v>49</v>
      </c>
      <c r="B37">
        <v>1</v>
      </c>
      <c r="C37">
        <v>23</v>
      </c>
      <c r="D37">
        <v>0</v>
      </c>
      <c r="E37">
        <v>24</v>
      </c>
      <c r="F37">
        <v>5</v>
      </c>
      <c r="G37">
        <v>19</v>
      </c>
      <c r="H37">
        <v>24</v>
      </c>
      <c r="I37">
        <v>0</v>
      </c>
      <c r="J37">
        <v>2</v>
      </c>
      <c r="K37">
        <v>22</v>
      </c>
      <c r="L37">
        <v>1</v>
      </c>
      <c r="M37">
        <v>23</v>
      </c>
      <c r="N37">
        <v>0</v>
      </c>
      <c r="O37">
        <v>24</v>
      </c>
      <c r="P37">
        <v>3</v>
      </c>
      <c r="Q37">
        <v>21</v>
      </c>
      <c r="R37">
        <v>0</v>
      </c>
      <c r="S37">
        <v>24</v>
      </c>
      <c r="T37">
        <v>1</v>
      </c>
      <c r="U37">
        <v>23</v>
      </c>
      <c r="W37">
        <f t="shared" si="0"/>
        <v>24</v>
      </c>
      <c r="X37">
        <f t="shared" si="1"/>
        <v>37</v>
      </c>
    </row>
    <row r="38" spans="1:24" x14ac:dyDescent="0.25">
      <c r="A38" t="s">
        <v>50</v>
      </c>
      <c r="B38">
        <v>0</v>
      </c>
      <c r="C38">
        <v>14</v>
      </c>
      <c r="D38">
        <v>0</v>
      </c>
      <c r="E38">
        <v>14</v>
      </c>
      <c r="F38">
        <v>0</v>
      </c>
      <c r="G38">
        <v>14</v>
      </c>
      <c r="H38">
        <v>14</v>
      </c>
      <c r="I38">
        <v>0</v>
      </c>
      <c r="J38">
        <v>2</v>
      </c>
      <c r="K38">
        <v>12</v>
      </c>
      <c r="L38">
        <v>0</v>
      </c>
      <c r="M38">
        <v>14</v>
      </c>
      <c r="N38">
        <v>0</v>
      </c>
      <c r="O38">
        <v>14</v>
      </c>
      <c r="P38">
        <v>2</v>
      </c>
      <c r="Q38">
        <v>12</v>
      </c>
      <c r="R38">
        <v>1</v>
      </c>
      <c r="S38">
        <v>13</v>
      </c>
      <c r="T38">
        <v>1</v>
      </c>
      <c r="U38">
        <v>13</v>
      </c>
      <c r="W38">
        <f t="shared" si="0"/>
        <v>14</v>
      </c>
      <c r="X38">
        <f t="shared" si="1"/>
        <v>20</v>
      </c>
    </row>
    <row r="39" spans="1:24" x14ac:dyDescent="0.25">
      <c r="A39" t="s">
        <v>51</v>
      </c>
      <c r="B39">
        <v>43</v>
      </c>
      <c r="C39">
        <v>11</v>
      </c>
      <c r="D39">
        <v>1</v>
      </c>
      <c r="E39">
        <v>53</v>
      </c>
      <c r="F39">
        <v>2</v>
      </c>
      <c r="G39">
        <v>52</v>
      </c>
      <c r="H39">
        <v>54</v>
      </c>
      <c r="I39">
        <v>0</v>
      </c>
      <c r="J39">
        <v>3</v>
      </c>
      <c r="K39">
        <v>51</v>
      </c>
      <c r="L39">
        <v>0</v>
      </c>
      <c r="M39">
        <v>54</v>
      </c>
      <c r="N39">
        <v>0</v>
      </c>
      <c r="O39">
        <v>54</v>
      </c>
      <c r="P39">
        <v>7</v>
      </c>
      <c r="Q39">
        <v>47</v>
      </c>
      <c r="R39">
        <v>2</v>
      </c>
      <c r="S39">
        <v>52</v>
      </c>
      <c r="T39">
        <v>3</v>
      </c>
      <c r="U39">
        <v>51</v>
      </c>
      <c r="W39">
        <f t="shared" si="0"/>
        <v>54</v>
      </c>
      <c r="X39">
        <f t="shared" si="1"/>
        <v>115</v>
      </c>
    </row>
    <row r="40" spans="1:24" x14ac:dyDescent="0.25">
      <c r="W40">
        <f t="shared" si="0"/>
        <v>0</v>
      </c>
      <c r="X40">
        <f t="shared" si="1"/>
        <v>0</v>
      </c>
    </row>
    <row r="41" spans="1:24" x14ac:dyDescent="0.25">
      <c r="B41">
        <f>SUM(B19:B39)</f>
        <v>310</v>
      </c>
      <c r="C41">
        <f t="shared" ref="C41:U41" si="15">SUM(C19:C39)</f>
        <v>499</v>
      </c>
      <c r="D41">
        <f t="shared" si="15"/>
        <v>101</v>
      </c>
      <c r="E41">
        <f t="shared" si="15"/>
        <v>708</v>
      </c>
      <c r="F41">
        <f t="shared" si="15"/>
        <v>37</v>
      </c>
      <c r="G41">
        <f t="shared" si="15"/>
        <v>772</v>
      </c>
      <c r="H41">
        <f t="shared" si="15"/>
        <v>790</v>
      </c>
      <c r="I41">
        <f t="shared" si="15"/>
        <v>19</v>
      </c>
      <c r="J41">
        <f t="shared" si="15"/>
        <v>140</v>
      </c>
      <c r="K41">
        <f t="shared" si="15"/>
        <v>669</v>
      </c>
      <c r="L41">
        <f t="shared" si="15"/>
        <v>44</v>
      </c>
      <c r="M41">
        <f t="shared" si="15"/>
        <v>765</v>
      </c>
      <c r="N41">
        <f t="shared" si="15"/>
        <v>9</v>
      </c>
      <c r="O41">
        <f t="shared" si="15"/>
        <v>800</v>
      </c>
      <c r="P41">
        <f t="shared" si="15"/>
        <v>106</v>
      </c>
      <c r="Q41">
        <f t="shared" si="15"/>
        <v>703</v>
      </c>
      <c r="R41">
        <f t="shared" si="15"/>
        <v>30</v>
      </c>
      <c r="S41">
        <f t="shared" si="15"/>
        <v>779</v>
      </c>
      <c r="T41">
        <f t="shared" si="15"/>
        <v>64</v>
      </c>
      <c r="U41">
        <f t="shared" si="15"/>
        <v>745</v>
      </c>
      <c r="V41">
        <f>SUM(B41:U41)</f>
        <v>8090</v>
      </c>
      <c r="W41">
        <f t="shared" si="0"/>
        <v>809</v>
      </c>
      <c r="X41">
        <f t="shared" si="1"/>
        <v>1631</v>
      </c>
    </row>
    <row r="42" spans="1:24" s="2" customFormat="1" x14ac:dyDescent="0.25">
      <c r="A42" s="2" t="s">
        <v>67</v>
      </c>
      <c r="B42" s="2">
        <f>B41/(B41+C41)</f>
        <v>0.38318912237330038</v>
      </c>
      <c r="C42" s="2">
        <f>C41/(B41+C41)</f>
        <v>0.61681087762669962</v>
      </c>
      <c r="D42" s="2">
        <f t="shared" ref="D42" si="16">D41/(D41+E41)</f>
        <v>0.12484548825710753</v>
      </c>
      <c r="E42" s="2">
        <f t="shared" ref="E42" si="17">E41/(D41+E41)</f>
        <v>0.87515451174289249</v>
      </c>
      <c r="F42" s="2">
        <f t="shared" ref="F42" si="18">F41/(F41+G41)</f>
        <v>4.573547589616811E-2</v>
      </c>
      <c r="G42" s="2">
        <f t="shared" ref="G42" si="19">G41/(F41+G41)</f>
        <v>0.95426452410383189</v>
      </c>
      <c r="H42" s="2">
        <f t="shared" ref="H42" si="20">H41/(H41+I41)</f>
        <v>0.97651421508034608</v>
      </c>
      <c r="I42" s="2">
        <f t="shared" ref="I42" si="21">I41/(H41+I41)</f>
        <v>2.3485784919653894E-2</v>
      </c>
      <c r="J42" s="2">
        <f t="shared" ref="J42" si="22">J41/(J41+K41)</f>
        <v>0.17305315203955501</v>
      </c>
      <c r="K42" s="2">
        <f t="shared" ref="K42" si="23">K41/(J41+K41)</f>
        <v>0.82694684796044504</v>
      </c>
      <c r="L42" s="2">
        <f t="shared" ref="L42" si="24">L41/(L41+M41)</f>
        <v>5.4388133498145856E-2</v>
      </c>
      <c r="M42" s="2">
        <f t="shared" ref="M42" si="25">M41/(L41+M41)</f>
        <v>0.94561186650185414</v>
      </c>
      <c r="N42" s="2">
        <f t="shared" ref="N42" si="26">N41/(N41+O41)</f>
        <v>1.1124845488257108E-2</v>
      </c>
      <c r="O42" s="2">
        <f t="shared" ref="O42" si="27">O41/(N41+O41)</f>
        <v>0.9888751545117429</v>
      </c>
      <c r="P42" s="2">
        <f t="shared" ref="P42" si="28">P41/(P41+Q41)</f>
        <v>0.13102595797280595</v>
      </c>
      <c r="Q42" s="2">
        <f t="shared" ref="Q42" si="29">Q41/(P41+Q41)</f>
        <v>0.86897404202719408</v>
      </c>
      <c r="R42" s="2">
        <f t="shared" ref="R42" si="30">R41/(R41+S41)</f>
        <v>3.7082818294190356E-2</v>
      </c>
      <c r="S42" s="2">
        <f t="shared" ref="S42" si="31">S41/(R41+S41)</f>
        <v>0.96291718170580964</v>
      </c>
      <c r="T42" s="2">
        <f t="shared" ref="T42" si="32">T41/(T41+U41)</f>
        <v>7.9110012360939425E-2</v>
      </c>
      <c r="U42" s="2">
        <f t="shared" ref="U42" si="33">U41/(T41+U41)</f>
        <v>0.9208899876390606</v>
      </c>
      <c r="V42" s="2">
        <f>G44/(G44+V41)</f>
        <v>0.16778109248019751</v>
      </c>
      <c r="W42">
        <f t="shared" si="0"/>
        <v>1</v>
      </c>
      <c r="X42">
        <f t="shared" si="1"/>
        <v>2.0160692212608158</v>
      </c>
    </row>
    <row r="43" spans="1:24" x14ac:dyDescent="0.25">
      <c r="B43">
        <f>B42+C42</f>
        <v>1</v>
      </c>
      <c r="D43">
        <f t="shared" ref="D43:R43" si="34">D42+E42</f>
        <v>1</v>
      </c>
      <c r="F43">
        <f t="shared" si="34"/>
        <v>1</v>
      </c>
      <c r="H43">
        <f t="shared" si="34"/>
        <v>1</v>
      </c>
      <c r="J43">
        <f t="shared" si="34"/>
        <v>1</v>
      </c>
      <c r="L43">
        <f t="shared" si="34"/>
        <v>1</v>
      </c>
      <c r="N43">
        <f t="shared" si="34"/>
        <v>1</v>
      </c>
      <c r="P43">
        <f t="shared" si="34"/>
        <v>1</v>
      </c>
      <c r="R43">
        <f t="shared" si="34"/>
        <v>1</v>
      </c>
      <c r="T43">
        <f>T42+U42</f>
        <v>1</v>
      </c>
      <c r="W43">
        <f t="shared" si="0"/>
        <v>1</v>
      </c>
      <c r="X43">
        <f t="shared" si="1"/>
        <v>10</v>
      </c>
    </row>
    <row r="44" spans="1:24" x14ac:dyDescent="0.25">
      <c r="F44" t="s">
        <v>56</v>
      </c>
      <c r="G44">
        <f>B41+D41+F41+H41+J41+L41+N41+P41+R41+T41</f>
        <v>1631</v>
      </c>
      <c r="W44">
        <f t="shared" si="0"/>
        <v>0</v>
      </c>
      <c r="X44">
        <f t="shared" si="1"/>
        <v>0</v>
      </c>
    </row>
    <row r="45" spans="1:24" x14ac:dyDescent="0.25">
      <c r="G45">
        <f>E17+G44</f>
        <v>3269</v>
      </c>
      <c r="W45">
        <f t="shared" si="0"/>
        <v>0</v>
      </c>
      <c r="X45">
        <f t="shared" si="1"/>
        <v>0</v>
      </c>
    </row>
    <row r="46" spans="1:24" x14ac:dyDescent="0.25">
      <c r="W46">
        <f t="shared" si="0"/>
        <v>0</v>
      </c>
      <c r="X46">
        <f t="shared" si="1"/>
        <v>0</v>
      </c>
    </row>
    <row r="47" spans="1:24" x14ac:dyDescent="0.25">
      <c r="A47" t="s">
        <v>52</v>
      </c>
      <c r="B47">
        <f>SUM(B14+B41)</f>
        <v>426</v>
      </c>
      <c r="C47">
        <f t="shared" ref="C47:U47" si="35">SUM(C14+C41)</f>
        <v>1230</v>
      </c>
      <c r="D47">
        <f t="shared" si="35"/>
        <v>109</v>
      </c>
      <c r="E47">
        <f t="shared" si="35"/>
        <v>1547</v>
      </c>
      <c r="F47">
        <f t="shared" si="35"/>
        <v>271</v>
      </c>
      <c r="G47">
        <f t="shared" si="35"/>
        <v>1385</v>
      </c>
      <c r="H47">
        <f t="shared" si="35"/>
        <v>1362</v>
      </c>
      <c r="I47">
        <f t="shared" si="35"/>
        <v>294</v>
      </c>
      <c r="J47">
        <f t="shared" si="35"/>
        <v>565</v>
      </c>
      <c r="K47">
        <f t="shared" si="35"/>
        <v>1091</v>
      </c>
      <c r="L47">
        <f t="shared" si="35"/>
        <v>77</v>
      </c>
      <c r="M47">
        <f t="shared" si="35"/>
        <v>1579</v>
      </c>
      <c r="N47">
        <f t="shared" si="35"/>
        <v>48</v>
      </c>
      <c r="O47">
        <f t="shared" si="35"/>
        <v>1608</v>
      </c>
      <c r="P47">
        <f t="shared" si="35"/>
        <v>158</v>
      </c>
      <c r="Q47">
        <f t="shared" si="35"/>
        <v>1498</v>
      </c>
      <c r="R47">
        <f t="shared" si="35"/>
        <v>40</v>
      </c>
      <c r="S47">
        <f t="shared" si="35"/>
        <v>1616</v>
      </c>
      <c r="T47">
        <f t="shared" si="35"/>
        <v>213</v>
      </c>
      <c r="U47">
        <f t="shared" si="35"/>
        <v>1443</v>
      </c>
      <c r="V47">
        <f t="shared" ref="V47" si="36">SUM(V14+W14+V41+W41)</f>
        <v>18216</v>
      </c>
      <c r="W47">
        <f t="shared" si="0"/>
        <v>1656</v>
      </c>
      <c r="X47">
        <f t="shared" si="1"/>
        <v>3269</v>
      </c>
    </row>
    <row r="50" spans="1:8" x14ac:dyDescent="0.25">
      <c r="B50" t="s">
        <v>53</v>
      </c>
      <c r="C50" t="s">
        <v>54</v>
      </c>
      <c r="D50" t="s">
        <v>55</v>
      </c>
    </row>
    <row r="51" spans="1:8" x14ac:dyDescent="0.25">
      <c r="A51" t="s">
        <v>57</v>
      </c>
      <c r="B51" s="1">
        <f>B41/809</f>
        <v>0.38318912237330038</v>
      </c>
      <c r="C51" s="1">
        <f>B14/846</f>
        <v>0.13711583924349882</v>
      </c>
      <c r="D51">
        <f>B47</f>
        <v>426</v>
      </c>
      <c r="G51">
        <f>310/809*100</f>
        <v>38.318912237330039</v>
      </c>
      <c r="H51">
        <f>116/846*100</f>
        <v>13.711583924349883</v>
      </c>
    </row>
    <row r="52" spans="1:8" x14ac:dyDescent="0.25">
      <c r="A52" t="s">
        <v>58</v>
      </c>
      <c r="B52" s="1">
        <f>D41/809</f>
        <v>0.12484548825710753</v>
      </c>
      <c r="C52" s="1">
        <f>D14/846</f>
        <v>9.4562647754137114E-3</v>
      </c>
      <c r="D52">
        <f>D47</f>
        <v>109</v>
      </c>
    </row>
    <row r="53" spans="1:8" x14ac:dyDescent="0.25">
      <c r="A53" t="s">
        <v>59</v>
      </c>
      <c r="B53" s="1">
        <f>F41/809</f>
        <v>4.573547589616811E-2</v>
      </c>
      <c r="C53" s="1">
        <f>F14/846</f>
        <v>0.27659574468085107</v>
      </c>
      <c r="D53">
        <f>F47</f>
        <v>271</v>
      </c>
    </row>
    <row r="54" spans="1:8" x14ac:dyDescent="0.25">
      <c r="A54" t="s">
        <v>60</v>
      </c>
      <c r="B54" s="1">
        <f>H41/809</f>
        <v>0.97651421508034608</v>
      </c>
      <c r="C54" s="1">
        <f>H14/846</f>
        <v>0.67612293144208035</v>
      </c>
      <c r="D54">
        <f>H47</f>
        <v>1362</v>
      </c>
    </row>
    <row r="55" spans="1:8" x14ac:dyDescent="0.25">
      <c r="A55" t="s">
        <v>61</v>
      </c>
      <c r="B55" s="1">
        <f>J41/809</f>
        <v>0.17305315203955501</v>
      </c>
      <c r="C55" s="1">
        <f>J14/846</f>
        <v>0.50236406619385343</v>
      </c>
      <c r="D55">
        <f>J47</f>
        <v>565</v>
      </c>
    </row>
    <row r="56" spans="1:8" x14ac:dyDescent="0.25">
      <c r="A56" t="s">
        <v>62</v>
      </c>
      <c r="B56" s="1">
        <f>L41/809</f>
        <v>5.4388133498145856E-2</v>
      </c>
      <c r="C56" s="1">
        <f>L14/846</f>
        <v>3.9007092198581561E-2</v>
      </c>
      <c r="D56">
        <f>L47</f>
        <v>77</v>
      </c>
    </row>
    <row r="57" spans="1:8" x14ac:dyDescent="0.25">
      <c r="A57" t="s">
        <v>63</v>
      </c>
      <c r="B57" s="1">
        <f>N41/809</f>
        <v>1.1124845488257108E-2</v>
      </c>
      <c r="C57" s="1">
        <f>N14/846</f>
        <v>4.6099290780141841E-2</v>
      </c>
      <c r="D57">
        <f>N47</f>
        <v>48</v>
      </c>
    </row>
    <row r="58" spans="1:8" x14ac:dyDescent="0.25">
      <c r="A58" t="s">
        <v>64</v>
      </c>
      <c r="B58" s="1">
        <f>P41/809</f>
        <v>0.13102595797280595</v>
      </c>
      <c r="C58" s="1">
        <f>P14/846</f>
        <v>6.1465721040189124E-2</v>
      </c>
      <c r="D58">
        <f>P47</f>
        <v>158</v>
      </c>
    </row>
    <row r="59" spans="1:8" x14ac:dyDescent="0.25">
      <c r="A59" t="s">
        <v>65</v>
      </c>
      <c r="B59" s="1">
        <f>R41/809</f>
        <v>3.7082818294190356E-2</v>
      </c>
      <c r="C59" s="1">
        <f>R14/846</f>
        <v>1.1820330969267139E-2</v>
      </c>
      <c r="D59">
        <f>R47</f>
        <v>40</v>
      </c>
    </row>
    <row r="60" spans="1:8" x14ac:dyDescent="0.25">
      <c r="A60" t="s">
        <v>66</v>
      </c>
      <c r="B60" s="1">
        <f>T41/809</f>
        <v>7.9110012360939425E-2</v>
      </c>
      <c r="C60" s="1">
        <f>T14/846</f>
        <v>0.17612293144208038</v>
      </c>
      <c r="D60">
        <v>213</v>
      </c>
    </row>
    <row r="62" spans="1:8" x14ac:dyDescent="0.25">
      <c r="D62">
        <f>SUM(D51:D60)</f>
        <v>3269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79C-0194-4588-8A5D-DB76AF02B73E}">
  <dimension ref="A1:G47"/>
  <sheetViews>
    <sheetView topLeftCell="A33" workbookViewId="0">
      <selection activeCell="H51" sqref="H51"/>
    </sheetView>
  </sheetViews>
  <sheetFormatPr defaultRowHeight="15" x14ac:dyDescent="0.25"/>
  <cols>
    <col min="1" max="1" width="18.5703125" customWidth="1"/>
    <col min="5" max="5" width="15" customWidth="1"/>
    <col min="6" max="6" width="12.140625" customWidth="1"/>
    <col min="7" max="7" width="13" customWidth="1"/>
  </cols>
  <sheetData>
    <row r="1" spans="1:7" x14ac:dyDescent="0.25">
      <c r="B1" t="s">
        <v>53</v>
      </c>
      <c r="C1" t="s">
        <v>54</v>
      </c>
      <c r="E1" s="1"/>
      <c r="F1" s="1" t="s">
        <v>53</v>
      </c>
      <c r="G1" s="1" t="s">
        <v>54</v>
      </c>
    </row>
    <row r="2" spans="1:7" x14ac:dyDescent="0.25">
      <c r="A2" t="s">
        <v>57</v>
      </c>
      <c r="B2">
        <v>72.77</v>
      </c>
      <c r="C2">
        <v>27.23</v>
      </c>
      <c r="E2" s="1" t="s">
        <v>94</v>
      </c>
      <c r="F2" s="1">
        <v>0.58002936857562404</v>
      </c>
      <c r="G2" s="1">
        <v>0.41997063142437591</v>
      </c>
    </row>
    <row r="3" spans="1:7" x14ac:dyDescent="0.25">
      <c r="A3" t="s">
        <v>58</v>
      </c>
      <c r="B3">
        <v>92.66</v>
      </c>
      <c r="C3">
        <v>7.34</v>
      </c>
      <c r="E3" s="1" t="s">
        <v>74</v>
      </c>
      <c r="F3" s="1">
        <v>0.24778761061946902</v>
      </c>
      <c r="G3" s="1">
        <v>0.75221238938053092</v>
      </c>
    </row>
    <row r="4" spans="1:7" x14ac:dyDescent="0.25">
      <c r="A4" t="s">
        <v>59</v>
      </c>
      <c r="B4">
        <v>13.65</v>
      </c>
      <c r="C4">
        <v>86.35</v>
      </c>
      <c r="E4" s="1" t="s">
        <v>95</v>
      </c>
      <c r="F4" s="1">
        <v>0.92660550458715596</v>
      </c>
      <c r="G4" s="1">
        <v>7.3394495412844041E-2</v>
      </c>
    </row>
    <row r="5" spans="1:7" x14ac:dyDescent="0.25">
      <c r="A5" t="s">
        <v>60</v>
      </c>
      <c r="B5">
        <v>58</v>
      </c>
      <c r="C5">
        <v>42</v>
      </c>
      <c r="E5" s="1" t="s">
        <v>64</v>
      </c>
      <c r="F5" s="1">
        <v>0.67088607594936711</v>
      </c>
      <c r="G5" s="1">
        <v>0.32911392405063289</v>
      </c>
    </row>
    <row r="6" spans="1:7" x14ac:dyDescent="0.25">
      <c r="A6" t="s">
        <v>61</v>
      </c>
      <c r="B6">
        <v>24.78</v>
      </c>
      <c r="C6">
        <v>75.22</v>
      </c>
      <c r="E6" s="1" t="s">
        <v>96</v>
      </c>
      <c r="F6" s="1">
        <v>0.5714285714285714</v>
      </c>
      <c r="G6" s="1">
        <v>0.42857142857142855</v>
      </c>
    </row>
    <row r="7" spans="1:7" x14ac:dyDescent="0.25">
      <c r="A7" t="s">
        <v>62</v>
      </c>
      <c r="B7">
        <v>57.14</v>
      </c>
      <c r="C7">
        <v>42.86</v>
      </c>
      <c r="E7" s="1" t="s">
        <v>99</v>
      </c>
      <c r="F7" s="1">
        <v>0.75</v>
      </c>
      <c r="G7" s="1">
        <v>0.25</v>
      </c>
    </row>
    <row r="8" spans="1:7" x14ac:dyDescent="0.25">
      <c r="A8" t="s">
        <v>63</v>
      </c>
      <c r="B8">
        <v>18.75</v>
      </c>
      <c r="C8">
        <v>81.25</v>
      </c>
      <c r="E8" s="1" t="s">
        <v>90</v>
      </c>
      <c r="F8" s="1">
        <v>0.30046948356807512</v>
      </c>
      <c r="G8" s="1">
        <v>0.69953051643192488</v>
      </c>
    </row>
    <row r="9" spans="1:7" x14ac:dyDescent="0.25">
      <c r="A9" t="s">
        <v>64</v>
      </c>
      <c r="B9">
        <v>67.09</v>
      </c>
      <c r="C9">
        <v>32.909999999999997</v>
      </c>
      <c r="E9" s="1" t="s">
        <v>97</v>
      </c>
      <c r="F9" s="1">
        <v>0.13653136531365315</v>
      </c>
      <c r="G9" s="1">
        <v>0.86346863468634683</v>
      </c>
    </row>
    <row r="10" spans="1:7" x14ac:dyDescent="0.25">
      <c r="A10" t="s">
        <v>65</v>
      </c>
      <c r="B10">
        <v>75</v>
      </c>
      <c r="C10">
        <v>25</v>
      </c>
      <c r="E10" s="1" t="s">
        <v>86</v>
      </c>
      <c r="F10" s="1">
        <v>0.1875</v>
      </c>
      <c r="G10" s="1">
        <v>0.8125</v>
      </c>
    </row>
    <row r="11" spans="1:7" x14ac:dyDescent="0.25">
      <c r="A11" t="s">
        <v>66</v>
      </c>
      <c r="B11">
        <v>30.05</v>
      </c>
      <c r="C11">
        <v>69.95</v>
      </c>
      <c r="E11" s="1" t="s">
        <v>98</v>
      </c>
      <c r="F11" s="1">
        <v>0.72769953051643188</v>
      </c>
      <c r="G11" s="1">
        <v>0.27230046948356806</v>
      </c>
    </row>
    <row r="36" spans="1:7" x14ac:dyDescent="0.25">
      <c r="B36" t="s">
        <v>53</v>
      </c>
      <c r="C36" t="s">
        <v>54</v>
      </c>
    </row>
    <row r="37" spans="1:7" x14ac:dyDescent="0.25">
      <c r="A37" t="s">
        <v>57</v>
      </c>
      <c r="B37" s="1">
        <f>B27/809</f>
        <v>0</v>
      </c>
      <c r="C37" s="1" t="e">
        <f>#REF!/846</f>
        <v>#REF!</v>
      </c>
      <c r="F37" t="s">
        <v>53</v>
      </c>
      <c r="G37" t="s">
        <v>54</v>
      </c>
    </row>
    <row r="38" spans="1:7" x14ac:dyDescent="0.25">
      <c r="A38" t="s">
        <v>58</v>
      </c>
      <c r="B38" s="1">
        <f>D27/809</f>
        <v>0</v>
      </c>
      <c r="C38" s="1" t="e">
        <f>#REF!/846</f>
        <v>#REF!</v>
      </c>
      <c r="E38" t="s">
        <v>57</v>
      </c>
      <c r="F38">
        <v>0.38318912237330038</v>
      </c>
      <c r="G38">
        <v>0.13711583924349882</v>
      </c>
    </row>
    <row r="39" spans="1:7" x14ac:dyDescent="0.25">
      <c r="A39" t="s">
        <v>59</v>
      </c>
      <c r="B39" s="1">
        <f>F27/809</f>
        <v>0</v>
      </c>
      <c r="C39" s="1" t="e">
        <f>#REF!/846</f>
        <v>#REF!</v>
      </c>
      <c r="E39" t="s">
        <v>58</v>
      </c>
      <c r="F39">
        <v>0.12484548825710753</v>
      </c>
      <c r="G39">
        <v>9.4562647754137114E-3</v>
      </c>
    </row>
    <row r="40" spans="1:7" x14ac:dyDescent="0.25">
      <c r="A40" t="s">
        <v>60</v>
      </c>
      <c r="B40" s="1">
        <f>H27/809</f>
        <v>0</v>
      </c>
      <c r="C40" s="1" t="e">
        <f>#REF!/846</f>
        <v>#REF!</v>
      </c>
      <c r="E40" t="s">
        <v>59</v>
      </c>
      <c r="F40">
        <v>4.573547589616811E-2</v>
      </c>
      <c r="G40">
        <v>0.27659574468085107</v>
      </c>
    </row>
    <row r="41" spans="1:7" x14ac:dyDescent="0.25">
      <c r="A41" t="s">
        <v>61</v>
      </c>
      <c r="B41" s="1">
        <f>J27/809</f>
        <v>0</v>
      </c>
      <c r="C41" s="1" t="e">
        <f>#REF!/846</f>
        <v>#REF!</v>
      </c>
      <c r="E41" t="s">
        <v>60</v>
      </c>
      <c r="F41">
        <v>0.97651421508034608</v>
      </c>
      <c r="G41">
        <v>0.67612293144208035</v>
      </c>
    </row>
    <row r="42" spans="1:7" x14ac:dyDescent="0.25">
      <c r="A42" t="s">
        <v>62</v>
      </c>
      <c r="B42" s="1">
        <f>L27/809</f>
        <v>0</v>
      </c>
      <c r="C42" s="1" t="e">
        <f>#REF!/846</f>
        <v>#REF!</v>
      </c>
      <c r="E42" t="s">
        <v>61</v>
      </c>
      <c r="F42">
        <v>0.17305315203955501</v>
      </c>
      <c r="G42">
        <v>0.50236406619385343</v>
      </c>
    </row>
    <row r="43" spans="1:7" x14ac:dyDescent="0.25">
      <c r="A43" t="s">
        <v>63</v>
      </c>
      <c r="B43" s="1">
        <f>N27/809</f>
        <v>0</v>
      </c>
      <c r="C43" s="1" t="e">
        <f>#REF!/846</f>
        <v>#REF!</v>
      </c>
      <c r="E43" t="s">
        <v>62</v>
      </c>
      <c r="F43">
        <v>5.4388133498145856E-2</v>
      </c>
      <c r="G43">
        <v>3.9007092198581561E-2</v>
      </c>
    </row>
    <row r="44" spans="1:7" x14ac:dyDescent="0.25">
      <c r="A44" t="s">
        <v>64</v>
      </c>
      <c r="B44" s="1">
        <f>P27/809</f>
        <v>0</v>
      </c>
      <c r="C44" s="1" t="e">
        <f>#REF!/846</f>
        <v>#REF!</v>
      </c>
      <c r="E44" t="s">
        <v>63</v>
      </c>
      <c r="F44">
        <v>1.1124845488257108E-2</v>
      </c>
      <c r="G44">
        <v>4.6099290780141841E-2</v>
      </c>
    </row>
    <row r="45" spans="1:7" x14ac:dyDescent="0.25">
      <c r="A45" t="s">
        <v>65</v>
      </c>
      <c r="B45" s="1">
        <f>R27/809</f>
        <v>0</v>
      </c>
      <c r="C45" s="1" t="e">
        <f>#REF!/846</f>
        <v>#REF!</v>
      </c>
      <c r="E45" t="s">
        <v>64</v>
      </c>
      <c r="F45">
        <v>0.13102595797280595</v>
      </c>
      <c r="G45">
        <v>6.1465721040189124E-2</v>
      </c>
    </row>
    <row r="46" spans="1:7" x14ac:dyDescent="0.25">
      <c r="A46" t="s">
        <v>66</v>
      </c>
      <c r="B46" s="1">
        <f>T27/809</f>
        <v>0</v>
      </c>
      <c r="C46" s="1" t="e">
        <f>#REF!/846</f>
        <v>#REF!</v>
      </c>
      <c r="E46" t="s">
        <v>65</v>
      </c>
      <c r="F46">
        <v>3.7082818294190356E-2</v>
      </c>
      <c r="G46">
        <v>1.1820330969267139E-2</v>
      </c>
    </row>
    <row r="47" spans="1:7" x14ac:dyDescent="0.25">
      <c r="E47" t="s">
        <v>66</v>
      </c>
      <c r="F47">
        <v>7.9110012360939425E-2</v>
      </c>
      <c r="G47">
        <v>0.17612293144208038</v>
      </c>
    </row>
  </sheetData>
  <sortState xmlns:xlrd2="http://schemas.microsoft.com/office/spreadsheetml/2017/richdata2" ref="E2:G11">
    <sortCondition descending="1" ref="E2:E1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FE37-7B2A-40A9-9241-F777EBAF7058}">
  <dimension ref="A1:AH43"/>
  <sheetViews>
    <sheetView topLeftCell="K29" workbookViewId="0">
      <selection activeCell="K2" activeCellId="1" sqref="AH2 K2"/>
    </sheetView>
  </sheetViews>
  <sheetFormatPr defaultRowHeight="15" x14ac:dyDescent="0.25"/>
  <cols>
    <col min="4" max="4" width="9.140625" style="3"/>
  </cols>
  <sheetData>
    <row r="1" spans="1:34" x14ac:dyDescent="0.25">
      <c r="A1" t="s">
        <v>0</v>
      </c>
      <c r="B1" t="s">
        <v>1</v>
      </c>
      <c r="C1" t="s">
        <v>2</v>
      </c>
      <c r="D1" s="3" t="s">
        <v>1</v>
      </c>
      <c r="E1" t="s">
        <v>3</v>
      </c>
      <c r="F1" t="s">
        <v>4</v>
      </c>
      <c r="G1" t="s">
        <v>3</v>
      </c>
      <c r="H1" t="s">
        <v>5</v>
      </c>
      <c r="I1" t="s">
        <v>6</v>
      </c>
      <c r="J1" t="s">
        <v>5</v>
      </c>
      <c r="K1" t="s">
        <v>7</v>
      </c>
      <c r="L1" t="s">
        <v>8</v>
      </c>
      <c r="M1" t="s">
        <v>7</v>
      </c>
      <c r="N1" t="s">
        <v>9</v>
      </c>
      <c r="O1" t="s">
        <v>10</v>
      </c>
      <c r="P1" t="s">
        <v>9</v>
      </c>
      <c r="Q1" t="s">
        <v>11</v>
      </c>
      <c r="R1" t="s">
        <v>12</v>
      </c>
      <c r="S1" t="s">
        <v>11</v>
      </c>
      <c r="T1" t="s">
        <v>13</v>
      </c>
      <c r="U1" t="s">
        <v>14</v>
      </c>
      <c r="V1" t="s">
        <v>13</v>
      </c>
      <c r="W1" t="s">
        <v>15</v>
      </c>
      <c r="X1" t="s">
        <v>16</v>
      </c>
      <c r="Y1" t="s">
        <v>15</v>
      </c>
      <c r="Z1" t="s">
        <v>17</v>
      </c>
      <c r="AA1" t="s">
        <v>18</v>
      </c>
      <c r="AB1" t="s">
        <v>17</v>
      </c>
      <c r="AC1" t="s">
        <v>19</v>
      </c>
      <c r="AD1" t="s">
        <v>20</v>
      </c>
      <c r="AE1" t="s">
        <v>19</v>
      </c>
      <c r="AG1" t="s">
        <v>71</v>
      </c>
    </row>
    <row r="2" spans="1:34" x14ac:dyDescent="0.25">
      <c r="A2" t="s">
        <v>21</v>
      </c>
      <c r="B2">
        <v>0</v>
      </c>
      <c r="C2">
        <v>27</v>
      </c>
      <c r="D2" s="3">
        <f>B2/(B2+C2)</f>
        <v>0</v>
      </c>
      <c r="E2">
        <v>0</v>
      </c>
      <c r="F2">
        <v>27</v>
      </c>
      <c r="G2">
        <f>E2/(E2+F2)</f>
        <v>0</v>
      </c>
      <c r="H2">
        <v>9</v>
      </c>
      <c r="I2">
        <v>18</v>
      </c>
      <c r="J2">
        <f>H2/(H2+I2)</f>
        <v>0.33333333333333331</v>
      </c>
      <c r="K2">
        <v>0</v>
      </c>
      <c r="L2">
        <v>27</v>
      </c>
      <c r="M2">
        <f>K2/(K2+L2)</f>
        <v>0</v>
      </c>
      <c r="N2">
        <v>26</v>
      </c>
      <c r="O2">
        <v>1</v>
      </c>
      <c r="P2">
        <f>N2/(N2+O2)</f>
        <v>0.96296296296296291</v>
      </c>
      <c r="Q2">
        <v>0</v>
      </c>
      <c r="R2">
        <v>27</v>
      </c>
      <c r="S2">
        <f>Q2/(Q2+R2)</f>
        <v>0</v>
      </c>
      <c r="T2">
        <v>0</v>
      </c>
      <c r="U2">
        <v>27</v>
      </c>
      <c r="V2">
        <f>T2/(T2+U2)</f>
        <v>0</v>
      </c>
      <c r="W2">
        <v>2</v>
      </c>
      <c r="X2">
        <v>25</v>
      </c>
      <c r="Y2">
        <f>W2/(W2+X2)</f>
        <v>7.407407407407407E-2</v>
      </c>
      <c r="Z2">
        <v>0</v>
      </c>
      <c r="AA2">
        <v>27</v>
      </c>
      <c r="AB2">
        <f>Z2/(Z2+AA2)</f>
        <v>0</v>
      </c>
      <c r="AC2">
        <v>17</v>
      </c>
      <c r="AD2">
        <v>10</v>
      </c>
      <c r="AE2">
        <f>AC2/(AC2+AD2)</f>
        <v>0.62962962962962965</v>
      </c>
      <c r="AG2">
        <f>SUM(AC2:AD2)</f>
        <v>27</v>
      </c>
      <c r="AH2" t="e">
        <f>SUM(AC2,Z2,W2,T2,Q2,N2,L)</f>
        <v>#NAME?</v>
      </c>
    </row>
    <row r="3" spans="1:34" x14ac:dyDescent="0.25">
      <c r="A3" t="s">
        <v>22</v>
      </c>
      <c r="B3">
        <v>0</v>
      </c>
      <c r="C3">
        <v>99</v>
      </c>
      <c r="D3" s="3">
        <f t="shared" ref="D3:D38" si="0">B3/(B3+C3)</f>
        <v>0</v>
      </c>
      <c r="E3">
        <v>0</v>
      </c>
      <c r="F3">
        <v>99</v>
      </c>
      <c r="G3">
        <f t="shared" ref="G3:G38" si="1">E3/(E3+F3)</f>
        <v>0</v>
      </c>
      <c r="H3">
        <v>4</v>
      </c>
      <c r="I3">
        <v>95</v>
      </c>
      <c r="J3">
        <f t="shared" ref="J3:J39" si="2">H3/(H3+I3)</f>
        <v>4.0404040404040407E-2</v>
      </c>
      <c r="K3">
        <v>0</v>
      </c>
      <c r="L3">
        <v>99</v>
      </c>
      <c r="M3">
        <f t="shared" ref="M3:M39" si="3">K3/(K3+L3)</f>
        <v>0</v>
      </c>
      <c r="N3">
        <v>1</v>
      </c>
      <c r="O3">
        <v>98</v>
      </c>
      <c r="P3">
        <f t="shared" ref="P3:P39" si="4">N3/(N3+O3)</f>
        <v>1.0101010101010102E-2</v>
      </c>
      <c r="Q3">
        <v>0</v>
      </c>
      <c r="R3">
        <v>99</v>
      </c>
      <c r="S3">
        <f t="shared" ref="S3:S39" si="5">Q3/(Q3+R3)</f>
        <v>0</v>
      </c>
      <c r="T3">
        <v>0</v>
      </c>
      <c r="U3">
        <v>99</v>
      </c>
      <c r="V3">
        <f t="shared" ref="V3:V39" si="6">T3/(T3+U3)</f>
        <v>0</v>
      </c>
      <c r="W3">
        <v>0</v>
      </c>
      <c r="X3">
        <v>99</v>
      </c>
      <c r="Y3">
        <f t="shared" ref="Y3:Y43" si="7">W3/(W3+X3)</f>
        <v>0</v>
      </c>
      <c r="Z3">
        <v>1</v>
      </c>
      <c r="AA3">
        <v>98</v>
      </c>
      <c r="AB3">
        <f t="shared" ref="AB3:AB41" si="8">Z3/(Z3+AA3)</f>
        <v>1.0101010101010102E-2</v>
      </c>
      <c r="AC3">
        <v>0</v>
      </c>
      <c r="AD3">
        <v>99</v>
      </c>
      <c r="AE3">
        <f t="shared" ref="AE3:AE39" si="9">AC3/(AC3+AD3)</f>
        <v>0</v>
      </c>
    </row>
    <row r="4" spans="1:34" x14ac:dyDescent="0.25">
      <c r="A4" t="s">
        <v>23</v>
      </c>
      <c r="B4">
        <v>5</v>
      </c>
      <c r="C4">
        <v>16</v>
      </c>
      <c r="D4" s="3">
        <f t="shared" si="0"/>
        <v>0.23809523809523808</v>
      </c>
      <c r="E4">
        <v>0</v>
      </c>
      <c r="F4">
        <v>21</v>
      </c>
      <c r="G4">
        <f t="shared" si="1"/>
        <v>0</v>
      </c>
      <c r="H4">
        <v>1</v>
      </c>
      <c r="I4">
        <v>20</v>
      </c>
      <c r="J4">
        <f t="shared" si="2"/>
        <v>4.7619047619047616E-2</v>
      </c>
      <c r="K4">
        <v>0</v>
      </c>
      <c r="L4">
        <v>21</v>
      </c>
      <c r="M4">
        <f t="shared" si="3"/>
        <v>0</v>
      </c>
      <c r="N4">
        <v>0</v>
      </c>
      <c r="O4">
        <v>21</v>
      </c>
      <c r="P4">
        <f t="shared" si="4"/>
        <v>0</v>
      </c>
      <c r="Q4">
        <v>0</v>
      </c>
      <c r="R4">
        <v>21</v>
      </c>
      <c r="S4">
        <f t="shared" si="5"/>
        <v>0</v>
      </c>
      <c r="T4">
        <v>0</v>
      </c>
      <c r="U4">
        <v>21</v>
      </c>
      <c r="V4">
        <f t="shared" si="6"/>
        <v>0</v>
      </c>
      <c r="W4">
        <v>0</v>
      </c>
      <c r="X4">
        <v>21</v>
      </c>
      <c r="Y4">
        <f t="shared" si="7"/>
        <v>0</v>
      </c>
      <c r="Z4">
        <v>0</v>
      </c>
      <c r="AA4">
        <v>21</v>
      </c>
      <c r="AB4">
        <f t="shared" si="8"/>
        <v>0</v>
      </c>
      <c r="AC4">
        <v>0</v>
      </c>
      <c r="AD4">
        <v>21</v>
      </c>
      <c r="AE4">
        <f t="shared" si="9"/>
        <v>0</v>
      </c>
    </row>
    <row r="5" spans="1:34" x14ac:dyDescent="0.25">
      <c r="A5" t="s">
        <v>24</v>
      </c>
      <c r="B5">
        <v>4</v>
      </c>
      <c r="C5">
        <v>92</v>
      </c>
      <c r="D5" s="3">
        <f t="shared" si="0"/>
        <v>4.1666666666666664E-2</v>
      </c>
      <c r="E5">
        <v>0</v>
      </c>
      <c r="F5">
        <v>96</v>
      </c>
      <c r="G5">
        <f t="shared" si="1"/>
        <v>0</v>
      </c>
      <c r="H5">
        <v>24</v>
      </c>
      <c r="I5">
        <v>72</v>
      </c>
      <c r="J5">
        <f t="shared" si="2"/>
        <v>0.25</v>
      </c>
      <c r="K5">
        <v>96</v>
      </c>
      <c r="L5">
        <v>0</v>
      </c>
      <c r="M5">
        <f t="shared" si="3"/>
        <v>1</v>
      </c>
      <c r="N5">
        <v>83</v>
      </c>
      <c r="O5">
        <v>13</v>
      </c>
      <c r="P5">
        <f t="shared" si="4"/>
        <v>0.86458333333333337</v>
      </c>
      <c r="Q5">
        <v>2</v>
      </c>
      <c r="R5">
        <v>94</v>
      </c>
      <c r="S5">
        <f t="shared" si="5"/>
        <v>2.0833333333333332E-2</v>
      </c>
      <c r="T5">
        <v>3</v>
      </c>
      <c r="U5">
        <v>93</v>
      </c>
      <c r="V5">
        <f t="shared" si="6"/>
        <v>3.125E-2</v>
      </c>
      <c r="W5">
        <v>7</v>
      </c>
      <c r="X5">
        <v>89</v>
      </c>
      <c r="Y5">
        <f t="shared" si="7"/>
        <v>7.2916666666666671E-2</v>
      </c>
      <c r="Z5">
        <v>1</v>
      </c>
      <c r="AA5">
        <v>95</v>
      </c>
      <c r="AB5">
        <f t="shared" si="8"/>
        <v>1.0416666666666666E-2</v>
      </c>
      <c r="AC5">
        <v>40</v>
      </c>
      <c r="AD5">
        <v>56</v>
      </c>
      <c r="AE5">
        <f t="shared" si="9"/>
        <v>0.41666666666666669</v>
      </c>
    </row>
    <row r="6" spans="1:34" x14ac:dyDescent="0.25">
      <c r="A6" t="s">
        <v>25</v>
      </c>
      <c r="B6">
        <v>32</v>
      </c>
      <c r="C6">
        <v>34</v>
      </c>
      <c r="D6" s="3">
        <f t="shared" si="0"/>
        <v>0.48484848484848486</v>
      </c>
      <c r="E6">
        <v>0</v>
      </c>
      <c r="F6">
        <v>66</v>
      </c>
      <c r="G6">
        <f t="shared" si="1"/>
        <v>0</v>
      </c>
      <c r="H6">
        <v>1</v>
      </c>
      <c r="I6">
        <v>65</v>
      </c>
      <c r="J6">
        <f t="shared" si="2"/>
        <v>1.5151515151515152E-2</v>
      </c>
      <c r="K6">
        <v>14</v>
      </c>
      <c r="L6">
        <v>52</v>
      </c>
      <c r="M6">
        <f t="shared" si="3"/>
        <v>0.21212121212121213</v>
      </c>
      <c r="N6">
        <v>7</v>
      </c>
      <c r="O6">
        <v>59</v>
      </c>
      <c r="P6">
        <f t="shared" si="4"/>
        <v>0.10606060606060606</v>
      </c>
      <c r="Q6">
        <v>5</v>
      </c>
      <c r="R6">
        <v>61</v>
      </c>
      <c r="S6">
        <f t="shared" si="5"/>
        <v>7.575757575757576E-2</v>
      </c>
      <c r="T6">
        <v>0</v>
      </c>
      <c r="U6">
        <v>66</v>
      </c>
      <c r="V6">
        <f t="shared" si="6"/>
        <v>0</v>
      </c>
      <c r="W6">
        <v>6</v>
      </c>
      <c r="X6">
        <v>60</v>
      </c>
      <c r="Y6">
        <f t="shared" si="7"/>
        <v>9.0909090909090912E-2</v>
      </c>
      <c r="Z6">
        <v>0</v>
      </c>
      <c r="AA6">
        <v>66</v>
      </c>
      <c r="AB6">
        <f t="shared" si="8"/>
        <v>0</v>
      </c>
      <c r="AC6">
        <v>8</v>
      </c>
      <c r="AD6">
        <v>58</v>
      </c>
      <c r="AE6">
        <f t="shared" si="9"/>
        <v>0.12121212121212122</v>
      </c>
    </row>
    <row r="7" spans="1:34" x14ac:dyDescent="0.25">
      <c r="A7" t="s">
        <v>26</v>
      </c>
      <c r="B7">
        <v>19</v>
      </c>
      <c r="C7">
        <v>237</v>
      </c>
      <c r="D7" s="3">
        <f t="shared" si="0"/>
        <v>7.421875E-2</v>
      </c>
      <c r="E7">
        <v>0</v>
      </c>
      <c r="F7">
        <v>256</v>
      </c>
      <c r="G7">
        <f t="shared" si="1"/>
        <v>0</v>
      </c>
      <c r="H7">
        <v>127</v>
      </c>
      <c r="I7">
        <v>129</v>
      </c>
      <c r="J7">
        <f t="shared" si="2"/>
        <v>0.49609375</v>
      </c>
      <c r="K7">
        <v>256</v>
      </c>
      <c r="L7">
        <v>0</v>
      </c>
      <c r="M7">
        <f t="shared" si="3"/>
        <v>1</v>
      </c>
      <c r="N7">
        <v>216</v>
      </c>
      <c r="O7">
        <v>40</v>
      </c>
      <c r="P7">
        <f t="shared" si="4"/>
        <v>0.84375</v>
      </c>
      <c r="Q7">
        <v>13</v>
      </c>
      <c r="R7">
        <v>243</v>
      </c>
      <c r="S7">
        <f t="shared" si="5"/>
        <v>5.078125E-2</v>
      </c>
      <c r="T7">
        <v>28</v>
      </c>
      <c r="U7">
        <v>228</v>
      </c>
      <c r="V7">
        <f t="shared" si="6"/>
        <v>0.109375</v>
      </c>
      <c r="W7">
        <v>21</v>
      </c>
      <c r="X7">
        <v>235</v>
      </c>
      <c r="Y7">
        <f t="shared" si="7"/>
        <v>8.203125E-2</v>
      </c>
      <c r="Z7">
        <v>2</v>
      </c>
      <c r="AA7">
        <v>254</v>
      </c>
      <c r="AB7">
        <f t="shared" si="8"/>
        <v>7.8125E-3</v>
      </c>
      <c r="AC7">
        <v>53</v>
      </c>
      <c r="AD7">
        <v>203</v>
      </c>
      <c r="AE7">
        <f t="shared" si="9"/>
        <v>0.20703125</v>
      </c>
    </row>
    <row r="8" spans="1:34" x14ac:dyDescent="0.25">
      <c r="A8" t="s">
        <v>27</v>
      </c>
      <c r="B8">
        <v>1</v>
      </c>
      <c r="C8">
        <v>54</v>
      </c>
      <c r="D8" s="3">
        <f t="shared" si="0"/>
        <v>1.8181818181818181E-2</v>
      </c>
      <c r="E8">
        <v>0</v>
      </c>
      <c r="F8">
        <v>55</v>
      </c>
      <c r="G8">
        <f t="shared" si="1"/>
        <v>0</v>
      </c>
      <c r="H8">
        <v>0</v>
      </c>
      <c r="I8">
        <v>55</v>
      </c>
      <c r="J8">
        <f t="shared" si="2"/>
        <v>0</v>
      </c>
      <c r="K8">
        <v>55</v>
      </c>
      <c r="L8">
        <v>0</v>
      </c>
      <c r="M8">
        <f t="shared" si="3"/>
        <v>1</v>
      </c>
      <c r="N8">
        <v>0</v>
      </c>
      <c r="O8">
        <v>55</v>
      </c>
      <c r="P8">
        <f t="shared" si="4"/>
        <v>0</v>
      </c>
      <c r="Q8">
        <v>1</v>
      </c>
      <c r="R8">
        <v>54</v>
      </c>
      <c r="S8">
        <f t="shared" si="5"/>
        <v>1.8181818181818181E-2</v>
      </c>
      <c r="T8">
        <v>6</v>
      </c>
      <c r="U8">
        <v>49</v>
      </c>
      <c r="V8">
        <f t="shared" si="6"/>
        <v>0.10909090909090909</v>
      </c>
      <c r="W8">
        <v>3</v>
      </c>
      <c r="X8">
        <v>52</v>
      </c>
      <c r="Y8">
        <f t="shared" si="7"/>
        <v>5.4545454545454543E-2</v>
      </c>
      <c r="Z8">
        <v>1</v>
      </c>
      <c r="AA8">
        <v>54</v>
      </c>
      <c r="AB8">
        <f t="shared" si="8"/>
        <v>1.8181818181818181E-2</v>
      </c>
      <c r="AC8">
        <v>0</v>
      </c>
      <c r="AD8">
        <v>55</v>
      </c>
      <c r="AE8">
        <f t="shared" si="9"/>
        <v>0</v>
      </c>
    </row>
    <row r="9" spans="1:34" x14ac:dyDescent="0.25">
      <c r="A9" t="s">
        <v>28</v>
      </c>
      <c r="B9">
        <v>9</v>
      </c>
      <c r="C9">
        <v>19</v>
      </c>
      <c r="D9" s="3">
        <f t="shared" si="0"/>
        <v>0.32142857142857145</v>
      </c>
      <c r="E9">
        <v>5</v>
      </c>
      <c r="F9">
        <v>23</v>
      </c>
      <c r="G9">
        <f t="shared" si="1"/>
        <v>0.17857142857142858</v>
      </c>
      <c r="H9">
        <v>0</v>
      </c>
      <c r="I9">
        <v>28</v>
      </c>
      <c r="J9">
        <f t="shared" si="2"/>
        <v>0</v>
      </c>
      <c r="K9">
        <v>26</v>
      </c>
      <c r="L9">
        <v>2</v>
      </c>
      <c r="M9">
        <f t="shared" si="3"/>
        <v>0.9285714285714286</v>
      </c>
      <c r="N9">
        <v>2</v>
      </c>
      <c r="O9">
        <v>26</v>
      </c>
      <c r="P9">
        <f t="shared" si="4"/>
        <v>7.1428571428571425E-2</v>
      </c>
      <c r="Q9">
        <v>0</v>
      </c>
      <c r="R9">
        <v>28</v>
      </c>
      <c r="S9">
        <f t="shared" si="5"/>
        <v>0</v>
      </c>
      <c r="T9">
        <v>0</v>
      </c>
      <c r="U9">
        <v>28</v>
      </c>
      <c r="V9">
        <f t="shared" si="6"/>
        <v>0</v>
      </c>
      <c r="W9">
        <v>0</v>
      </c>
      <c r="X9">
        <v>28</v>
      </c>
      <c r="Y9">
        <f t="shared" si="7"/>
        <v>0</v>
      </c>
      <c r="Z9">
        <v>0</v>
      </c>
      <c r="AA9">
        <v>28</v>
      </c>
      <c r="AB9">
        <f t="shared" si="8"/>
        <v>0</v>
      </c>
      <c r="AC9">
        <v>1</v>
      </c>
      <c r="AD9">
        <v>27</v>
      </c>
      <c r="AE9">
        <f t="shared" si="9"/>
        <v>3.5714285714285712E-2</v>
      </c>
    </row>
    <row r="10" spans="1:34" x14ac:dyDescent="0.25">
      <c r="A10" t="s">
        <v>29</v>
      </c>
      <c r="B10">
        <v>6</v>
      </c>
      <c r="C10">
        <v>85</v>
      </c>
      <c r="D10" s="3">
        <f t="shared" si="0"/>
        <v>6.5934065934065936E-2</v>
      </c>
      <c r="E10">
        <v>0</v>
      </c>
      <c r="F10">
        <v>91</v>
      </c>
      <c r="G10">
        <f t="shared" si="1"/>
        <v>0</v>
      </c>
      <c r="H10">
        <v>56</v>
      </c>
      <c r="I10">
        <v>35</v>
      </c>
      <c r="J10">
        <f t="shared" si="2"/>
        <v>0.61538461538461542</v>
      </c>
      <c r="K10">
        <v>91</v>
      </c>
      <c r="L10">
        <v>0</v>
      </c>
      <c r="M10">
        <f t="shared" si="3"/>
        <v>1</v>
      </c>
      <c r="N10">
        <v>63</v>
      </c>
      <c r="O10">
        <v>28</v>
      </c>
      <c r="P10">
        <f t="shared" si="4"/>
        <v>0.69230769230769229</v>
      </c>
      <c r="Q10">
        <v>7</v>
      </c>
      <c r="R10">
        <v>84</v>
      </c>
      <c r="S10">
        <f t="shared" si="5"/>
        <v>7.6923076923076927E-2</v>
      </c>
      <c r="T10">
        <v>1</v>
      </c>
      <c r="U10">
        <v>90</v>
      </c>
      <c r="V10">
        <f t="shared" si="6"/>
        <v>1.098901098901099E-2</v>
      </c>
      <c r="W10">
        <v>12</v>
      </c>
      <c r="X10">
        <v>79</v>
      </c>
      <c r="Y10">
        <f t="shared" si="7"/>
        <v>0.13186813186813187</v>
      </c>
      <c r="Z10">
        <v>0</v>
      </c>
      <c r="AA10">
        <v>91</v>
      </c>
      <c r="AB10">
        <f t="shared" si="8"/>
        <v>0</v>
      </c>
      <c r="AC10">
        <v>20</v>
      </c>
      <c r="AD10">
        <v>71</v>
      </c>
      <c r="AE10">
        <f t="shared" si="9"/>
        <v>0.21978021978021978</v>
      </c>
    </row>
    <row r="11" spans="1:34" x14ac:dyDescent="0.25">
      <c r="A11" t="s">
        <v>30</v>
      </c>
      <c r="B11">
        <v>24</v>
      </c>
      <c r="C11">
        <v>0</v>
      </c>
      <c r="D11" s="3">
        <f t="shared" si="0"/>
        <v>1</v>
      </c>
      <c r="E11">
        <v>3</v>
      </c>
      <c r="F11">
        <v>21</v>
      </c>
      <c r="G11">
        <f t="shared" si="1"/>
        <v>0.125</v>
      </c>
      <c r="H11">
        <v>0</v>
      </c>
      <c r="I11">
        <v>24</v>
      </c>
      <c r="J11">
        <f t="shared" si="2"/>
        <v>0</v>
      </c>
      <c r="K11">
        <v>0</v>
      </c>
      <c r="L11">
        <v>24</v>
      </c>
      <c r="M11">
        <f t="shared" si="3"/>
        <v>0</v>
      </c>
      <c r="N11">
        <v>0</v>
      </c>
      <c r="O11">
        <v>24</v>
      </c>
      <c r="P11">
        <f t="shared" si="4"/>
        <v>0</v>
      </c>
      <c r="Q11">
        <v>0</v>
      </c>
      <c r="R11">
        <v>24</v>
      </c>
      <c r="S11">
        <f t="shared" si="5"/>
        <v>0</v>
      </c>
      <c r="T11">
        <v>0</v>
      </c>
      <c r="U11">
        <v>24</v>
      </c>
      <c r="V11">
        <f t="shared" si="6"/>
        <v>0</v>
      </c>
      <c r="W11">
        <v>1</v>
      </c>
      <c r="X11">
        <v>23</v>
      </c>
      <c r="Y11">
        <f t="shared" si="7"/>
        <v>4.1666666666666664E-2</v>
      </c>
      <c r="Z11">
        <v>4</v>
      </c>
      <c r="AA11">
        <v>20</v>
      </c>
      <c r="AB11">
        <f t="shared" si="8"/>
        <v>0.16666666666666666</v>
      </c>
      <c r="AC11">
        <v>0</v>
      </c>
      <c r="AD11">
        <v>24</v>
      </c>
      <c r="AE11">
        <f t="shared" si="9"/>
        <v>0</v>
      </c>
    </row>
    <row r="12" spans="1:34" x14ac:dyDescent="0.25">
      <c r="A12" t="s">
        <v>31</v>
      </c>
      <c r="B12">
        <v>2</v>
      </c>
      <c r="C12">
        <v>31</v>
      </c>
      <c r="D12" s="3">
        <f t="shared" si="0"/>
        <v>6.0606060606060608E-2</v>
      </c>
      <c r="E12">
        <v>0</v>
      </c>
      <c r="F12">
        <v>33</v>
      </c>
      <c r="G12">
        <f t="shared" si="1"/>
        <v>0</v>
      </c>
      <c r="H12">
        <v>5</v>
      </c>
      <c r="I12">
        <v>28</v>
      </c>
      <c r="J12">
        <f t="shared" si="2"/>
        <v>0.15151515151515152</v>
      </c>
      <c r="K12">
        <v>33</v>
      </c>
      <c r="L12">
        <v>0</v>
      </c>
      <c r="M12">
        <f t="shared" si="3"/>
        <v>1</v>
      </c>
      <c r="N12">
        <v>24</v>
      </c>
      <c r="O12">
        <v>9</v>
      </c>
      <c r="P12">
        <f t="shared" si="4"/>
        <v>0.72727272727272729</v>
      </c>
      <c r="Q12">
        <v>1</v>
      </c>
      <c r="R12">
        <v>32</v>
      </c>
      <c r="S12">
        <f t="shared" si="5"/>
        <v>3.0303030303030304E-2</v>
      </c>
      <c r="T12">
        <v>0</v>
      </c>
      <c r="U12">
        <v>33</v>
      </c>
      <c r="V12">
        <f t="shared" si="6"/>
        <v>0</v>
      </c>
      <c r="W12">
        <v>0</v>
      </c>
      <c r="X12">
        <v>33</v>
      </c>
      <c r="Y12">
        <f t="shared" si="7"/>
        <v>0</v>
      </c>
      <c r="Z12">
        <v>1</v>
      </c>
      <c r="AA12">
        <v>32</v>
      </c>
      <c r="AB12">
        <f t="shared" si="8"/>
        <v>3.0303030303030304E-2</v>
      </c>
      <c r="AC12">
        <v>6</v>
      </c>
      <c r="AD12">
        <v>27</v>
      </c>
      <c r="AE12">
        <f t="shared" si="9"/>
        <v>0.18181818181818182</v>
      </c>
    </row>
    <row r="13" spans="1:34" x14ac:dyDescent="0.25">
      <c r="A13" t="s">
        <v>32</v>
      </c>
      <c r="B13">
        <v>14</v>
      </c>
      <c r="C13">
        <v>37</v>
      </c>
      <c r="D13" s="3">
        <f t="shared" si="0"/>
        <v>0.27450980392156865</v>
      </c>
      <c r="E13">
        <v>0</v>
      </c>
      <c r="F13">
        <v>51</v>
      </c>
      <c r="G13">
        <f t="shared" si="1"/>
        <v>0</v>
      </c>
      <c r="H13">
        <v>7</v>
      </c>
      <c r="I13">
        <v>44</v>
      </c>
      <c r="J13">
        <f t="shared" si="2"/>
        <v>0.13725490196078433</v>
      </c>
      <c r="K13">
        <v>1</v>
      </c>
      <c r="L13">
        <v>50</v>
      </c>
      <c r="M13">
        <f t="shared" si="3"/>
        <v>1.9607843137254902E-2</v>
      </c>
      <c r="N13">
        <v>3</v>
      </c>
      <c r="O13">
        <v>48</v>
      </c>
      <c r="P13">
        <f t="shared" si="4"/>
        <v>5.8823529411764705E-2</v>
      </c>
      <c r="Q13">
        <v>4</v>
      </c>
      <c r="R13">
        <v>47</v>
      </c>
      <c r="S13">
        <f t="shared" si="5"/>
        <v>7.8431372549019607E-2</v>
      </c>
      <c r="T13">
        <v>1</v>
      </c>
      <c r="U13">
        <v>50</v>
      </c>
      <c r="V13">
        <f t="shared" si="6"/>
        <v>1.9607843137254902E-2</v>
      </c>
      <c r="W13">
        <v>0</v>
      </c>
      <c r="X13">
        <v>51</v>
      </c>
      <c r="Y13">
        <f t="shared" si="7"/>
        <v>0</v>
      </c>
      <c r="Z13">
        <v>0</v>
      </c>
      <c r="AA13">
        <v>51</v>
      </c>
      <c r="AB13">
        <f t="shared" si="8"/>
        <v>0</v>
      </c>
      <c r="AC13">
        <v>4</v>
      </c>
      <c r="AD13">
        <v>47</v>
      </c>
      <c r="AE13">
        <f t="shared" si="9"/>
        <v>7.8431372549019607E-2</v>
      </c>
    </row>
    <row r="14" spans="1:34" x14ac:dyDescent="0.25">
      <c r="B14">
        <f>SUM(B2:B13)</f>
        <v>116</v>
      </c>
      <c r="C14">
        <f t="shared" ref="C14:AF14" si="10">SUM(C2:C13)</f>
        <v>731</v>
      </c>
      <c r="D14" s="3">
        <f t="shared" si="0"/>
        <v>0.13695395513577333</v>
      </c>
      <c r="E14">
        <f t="shared" si="10"/>
        <v>8</v>
      </c>
      <c r="F14">
        <f t="shared" si="10"/>
        <v>839</v>
      </c>
      <c r="G14">
        <f t="shared" si="1"/>
        <v>9.4451003541912628E-3</v>
      </c>
      <c r="H14">
        <f t="shared" si="10"/>
        <v>234</v>
      </c>
      <c r="I14">
        <f t="shared" si="10"/>
        <v>613</v>
      </c>
      <c r="J14">
        <f t="shared" si="2"/>
        <v>0.27626918536009443</v>
      </c>
      <c r="K14">
        <f t="shared" si="10"/>
        <v>572</v>
      </c>
      <c r="L14">
        <f t="shared" si="10"/>
        <v>275</v>
      </c>
      <c r="M14">
        <f t="shared" si="3"/>
        <v>0.67532467532467533</v>
      </c>
      <c r="N14">
        <f t="shared" si="10"/>
        <v>425</v>
      </c>
      <c r="O14">
        <f t="shared" si="10"/>
        <v>422</v>
      </c>
      <c r="P14">
        <f t="shared" si="4"/>
        <v>0.50177095631641089</v>
      </c>
      <c r="Q14">
        <f t="shared" si="10"/>
        <v>33</v>
      </c>
      <c r="R14">
        <f t="shared" si="10"/>
        <v>814</v>
      </c>
      <c r="S14">
        <f t="shared" si="5"/>
        <v>3.896103896103896E-2</v>
      </c>
      <c r="T14">
        <f t="shared" si="10"/>
        <v>39</v>
      </c>
      <c r="U14">
        <f t="shared" si="10"/>
        <v>808</v>
      </c>
      <c r="V14">
        <f t="shared" si="6"/>
        <v>4.6044864226682407E-2</v>
      </c>
      <c r="W14">
        <f t="shared" si="10"/>
        <v>52</v>
      </c>
      <c r="X14">
        <f t="shared" si="10"/>
        <v>795</v>
      </c>
      <c r="Y14">
        <f t="shared" si="7"/>
        <v>6.1393152302243209E-2</v>
      </c>
      <c r="Z14">
        <f t="shared" si="10"/>
        <v>10</v>
      </c>
      <c r="AA14">
        <f t="shared" si="10"/>
        <v>837</v>
      </c>
      <c r="AB14">
        <f t="shared" si="8"/>
        <v>1.1806375442739079E-2</v>
      </c>
      <c r="AC14">
        <f t="shared" si="10"/>
        <v>149</v>
      </c>
      <c r="AD14">
        <f t="shared" si="10"/>
        <v>698</v>
      </c>
      <c r="AE14">
        <f t="shared" si="9"/>
        <v>0.17591499409681227</v>
      </c>
      <c r="AF14">
        <f t="shared" si="10"/>
        <v>0</v>
      </c>
    </row>
    <row r="15" spans="1:34" x14ac:dyDescent="0.25">
      <c r="A15" s="2" t="s">
        <v>67</v>
      </c>
      <c r="B15" s="2">
        <f>B14/(B14+C14)</f>
        <v>0.13695395513577333</v>
      </c>
      <c r="C15" s="2">
        <f>C14/(B14+C14)</f>
        <v>0.86304604486422665</v>
      </c>
      <c r="D15" s="3">
        <f t="shared" si="0"/>
        <v>0.13695395513577333</v>
      </c>
      <c r="E15" s="2">
        <f>E14/(E14+F14)</f>
        <v>9.4451003541912628E-3</v>
      </c>
      <c r="F15" s="2">
        <f>F14/(E14+F14)</f>
        <v>0.99055489964580878</v>
      </c>
      <c r="G15">
        <f t="shared" si="1"/>
        <v>9.4451003541912628E-3</v>
      </c>
      <c r="H15" s="2">
        <f>H14/(H14+I14)</f>
        <v>0.27626918536009443</v>
      </c>
      <c r="I15" s="2">
        <f>I14/(H14+I14)</f>
        <v>0.72373081463990552</v>
      </c>
      <c r="J15">
        <f t="shared" si="2"/>
        <v>0.27626918536009443</v>
      </c>
      <c r="K15" s="2">
        <f>K14/(K14+L14)</f>
        <v>0.67532467532467533</v>
      </c>
      <c r="L15" s="2">
        <f>L14/(K14+L14)</f>
        <v>0.32467532467532467</v>
      </c>
      <c r="M15">
        <f t="shared" si="3"/>
        <v>0.67532467532467533</v>
      </c>
      <c r="N15" s="2">
        <f>N14/(N14+O14)</f>
        <v>0.50177095631641089</v>
      </c>
      <c r="O15" s="2">
        <f>O14/(N14+O14)</f>
        <v>0.49822904368358911</v>
      </c>
      <c r="P15">
        <f t="shared" si="4"/>
        <v>0.50177095631641089</v>
      </c>
      <c r="Q15" s="2">
        <f>Q14/(Q14+R14)</f>
        <v>3.896103896103896E-2</v>
      </c>
      <c r="R15" s="2">
        <f>R14/(Q14+R14)</f>
        <v>0.96103896103896103</v>
      </c>
      <c r="S15">
        <f t="shared" si="5"/>
        <v>3.896103896103896E-2</v>
      </c>
      <c r="T15" s="2">
        <f>T14/(T14+U14)</f>
        <v>4.6044864226682407E-2</v>
      </c>
      <c r="U15" s="2">
        <f>U14/(T14+U14)</f>
        <v>0.95395513577331759</v>
      </c>
      <c r="V15">
        <f t="shared" si="6"/>
        <v>4.6044864226682407E-2</v>
      </c>
      <c r="W15" s="2">
        <f>W14/(W14+X14)</f>
        <v>6.1393152302243209E-2</v>
      </c>
      <c r="X15" s="2">
        <f>X14/(W14+X14)</f>
        <v>0.93860684769775682</v>
      </c>
      <c r="Y15">
        <f t="shared" si="7"/>
        <v>6.1393152302243209E-2</v>
      </c>
      <c r="Z15" s="2">
        <f>Z14/(Z14+AA14)</f>
        <v>1.1806375442739079E-2</v>
      </c>
      <c r="AA15" s="2">
        <f>AA14/(Z14+AA14)</f>
        <v>0.9881936245572609</v>
      </c>
      <c r="AB15">
        <f t="shared" si="8"/>
        <v>1.1806375442739079E-2</v>
      </c>
      <c r="AC15" s="2">
        <f>AC14/(AC14+AD14)</f>
        <v>0.17591499409681227</v>
      </c>
      <c r="AD15" s="2">
        <f>AD14/(AC14+AD14)</f>
        <v>0.82408500590318767</v>
      </c>
      <c r="AE15">
        <f t="shared" si="9"/>
        <v>0.17591499409681227</v>
      </c>
      <c r="AF15" s="2"/>
    </row>
    <row r="16" spans="1:34" x14ac:dyDescent="0.25">
      <c r="B16">
        <f>SUM(B15+C15)</f>
        <v>1</v>
      </c>
      <c r="D16" s="3">
        <f t="shared" si="0"/>
        <v>1</v>
      </c>
      <c r="E16">
        <f>E15+F15</f>
        <v>1</v>
      </c>
      <c r="H16">
        <f>H15+I15</f>
        <v>1</v>
      </c>
      <c r="J16">
        <f t="shared" si="2"/>
        <v>1</v>
      </c>
      <c r="K16">
        <f>K15+L15</f>
        <v>1</v>
      </c>
      <c r="M16">
        <f t="shared" si="3"/>
        <v>1</v>
      </c>
      <c r="N16">
        <f>N15+O15</f>
        <v>1</v>
      </c>
      <c r="P16">
        <f t="shared" si="4"/>
        <v>1</v>
      </c>
      <c r="Q16">
        <f>Q15+R15</f>
        <v>1</v>
      </c>
      <c r="S16">
        <f t="shared" si="5"/>
        <v>1</v>
      </c>
      <c r="T16">
        <f>SUM(T15+U15)</f>
        <v>1</v>
      </c>
      <c r="V16">
        <f t="shared" si="6"/>
        <v>1</v>
      </c>
      <c r="W16">
        <f>W15+X15</f>
        <v>1</v>
      </c>
      <c r="Y16">
        <f t="shared" si="7"/>
        <v>1</v>
      </c>
      <c r="Z16">
        <f>Z15+AA15</f>
        <v>1</v>
      </c>
      <c r="AB16">
        <f t="shared" si="8"/>
        <v>1</v>
      </c>
      <c r="AC16">
        <f>AC15+AD15</f>
        <v>1</v>
      </c>
      <c r="AE16">
        <f t="shared" si="9"/>
        <v>1</v>
      </c>
    </row>
    <row r="17" spans="1:31" x14ac:dyDescent="0.25">
      <c r="E17" t="s">
        <v>56</v>
      </c>
      <c r="F17">
        <f>B14+E14+H14+K14+N14+Q14+T14+W14+Z14+AC14</f>
        <v>1638</v>
      </c>
      <c r="J17" t="e">
        <f t="shared" si="2"/>
        <v>#DIV/0!</v>
      </c>
      <c r="M17" t="e">
        <f t="shared" si="3"/>
        <v>#DIV/0!</v>
      </c>
      <c r="P17" t="e">
        <f t="shared" si="4"/>
        <v>#DIV/0!</v>
      </c>
      <c r="S17" t="e">
        <f t="shared" si="5"/>
        <v>#DIV/0!</v>
      </c>
      <c r="V17" t="e">
        <f t="shared" si="6"/>
        <v>#DIV/0!</v>
      </c>
      <c r="Y17" t="e">
        <f t="shared" si="7"/>
        <v>#DIV/0!</v>
      </c>
      <c r="AB17" t="e">
        <f t="shared" si="8"/>
        <v>#DIV/0!</v>
      </c>
      <c r="AE17" t="e">
        <f t="shared" si="9"/>
        <v>#DIV/0!</v>
      </c>
    </row>
    <row r="18" spans="1:31" x14ac:dyDescent="0.25">
      <c r="A18" t="s">
        <v>0</v>
      </c>
      <c r="B18" t="s">
        <v>1</v>
      </c>
      <c r="C18" t="s">
        <v>2</v>
      </c>
      <c r="D18" s="3" t="s">
        <v>1</v>
      </c>
      <c r="F18" t="s">
        <v>4</v>
      </c>
      <c r="G18" t="s">
        <v>3</v>
      </c>
      <c r="H18" t="s">
        <v>5</v>
      </c>
      <c r="I18" t="s">
        <v>6</v>
      </c>
      <c r="J18" t="e">
        <f t="shared" si="2"/>
        <v>#VALUE!</v>
      </c>
      <c r="K18" t="s">
        <v>7</v>
      </c>
      <c r="L18" t="s">
        <v>8</v>
      </c>
      <c r="M18" t="e">
        <f t="shared" si="3"/>
        <v>#VALUE!</v>
      </c>
      <c r="N18" t="s">
        <v>9</v>
      </c>
      <c r="O18" t="s">
        <v>10</v>
      </c>
      <c r="P18" t="e">
        <f t="shared" si="4"/>
        <v>#VALUE!</v>
      </c>
      <c r="Q18" t="s">
        <v>11</v>
      </c>
      <c r="R18" t="s">
        <v>12</v>
      </c>
      <c r="S18" t="e">
        <f t="shared" si="5"/>
        <v>#VALUE!</v>
      </c>
      <c r="T18" t="s">
        <v>13</v>
      </c>
      <c r="U18" t="s">
        <v>14</v>
      </c>
      <c r="V18" t="e">
        <f t="shared" si="6"/>
        <v>#VALUE!</v>
      </c>
      <c r="W18" t="s">
        <v>15</v>
      </c>
      <c r="X18" t="s">
        <v>16</v>
      </c>
      <c r="Y18" t="e">
        <f t="shared" si="7"/>
        <v>#VALUE!</v>
      </c>
      <c r="Z18" t="s">
        <v>17</v>
      </c>
      <c r="AA18" t="s">
        <v>18</v>
      </c>
      <c r="AB18" t="e">
        <f t="shared" si="8"/>
        <v>#VALUE!</v>
      </c>
      <c r="AC18" t="s">
        <v>19</v>
      </c>
      <c r="AD18" t="s">
        <v>20</v>
      </c>
      <c r="AE18" t="e">
        <f t="shared" si="9"/>
        <v>#VALUE!</v>
      </c>
    </row>
    <row r="19" spans="1:31" x14ac:dyDescent="0.25">
      <c r="A19" t="s">
        <v>33</v>
      </c>
      <c r="B19">
        <v>16</v>
      </c>
      <c r="C19">
        <v>49</v>
      </c>
      <c r="D19" s="3">
        <f t="shared" si="0"/>
        <v>0.24615384615384617</v>
      </c>
      <c r="E19">
        <v>0</v>
      </c>
      <c r="F19">
        <v>65</v>
      </c>
      <c r="G19">
        <f t="shared" si="1"/>
        <v>0</v>
      </c>
      <c r="H19">
        <v>4</v>
      </c>
      <c r="I19">
        <v>61</v>
      </c>
      <c r="J19">
        <f t="shared" si="2"/>
        <v>6.1538461538461542E-2</v>
      </c>
      <c r="K19">
        <v>65</v>
      </c>
      <c r="L19">
        <v>0</v>
      </c>
      <c r="M19">
        <f t="shared" si="3"/>
        <v>1</v>
      </c>
      <c r="N19">
        <v>10</v>
      </c>
      <c r="O19">
        <v>55</v>
      </c>
      <c r="P19">
        <f t="shared" si="4"/>
        <v>0.15384615384615385</v>
      </c>
      <c r="Q19">
        <v>1</v>
      </c>
      <c r="R19">
        <v>64</v>
      </c>
      <c r="S19">
        <f t="shared" si="5"/>
        <v>1.5384615384615385E-2</v>
      </c>
      <c r="T19">
        <v>0</v>
      </c>
      <c r="U19">
        <v>65</v>
      </c>
      <c r="V19">
        <f t="shared" si="6"/>
        <v>0</v>
      </c>
      <c r="W19">
        <v>2</v>
      </c>
      <c r="X19">
        <v>63</v>
      </c>
      <c r="Y19">
        <f t="shared" si="7"/>
        <v>3.0769230769230771E-2</v>
      </c>
      <c r="Z19">
        <v>0</v>
      </c>
      <c r="AA19">
        <v>65</v>
      </c>
      <c r="AB19">
        <f t="shared" si="8"/>
        <v>0</v>
      </c>
      <c r="AC19">
        <v>8</v>
      </c>
      <c r="AD19">
        <v>57</v>
      </c>
      <c r="AE19">
        <f t="shared" si="9"/>
        <v>0.12307692307692308</v>
      </c>
    </row>
    <row r="20" spans="1:31" x14ac:dyDescent="0.25">
      <c r="A20" t="s">
        <v>34</v>
      </c>
      <c r="B20">
        <v>0</v>
      </c>
      <c r="C20">
        <v>32</v>
      </c>
      <c r="D20" s="3">
        <f t="shared" si="0"/>
        <v>0</v>
      </c>
      <c r="E20">
        <v>0</v>
      </c>
      <c r="F20">
        <v>32</v>
      </c>
      <c r="G20">
        <f t="shared" si="1"/>
        <v>0</v>
      </c>
      <c r="H20">
        <v>0</v>
      </c>
      <c r="I20">
        <v>32</v>
      </c>
      <c r="J20">
        <f t="shared" si="2"/>
        <v>0</v>
      </c>
      <c r="K20">
        <v>32</v>
      </c>
      <c r="L20">
        <v>0</v>
      </c>
      <c r="M20">
        <f t="shared" si="3"/>
        <v>1</v>
      </c>
      <c r="N20">
        <v>0</v>
      </c>
      <c r="O20">
        <v>32</v>
      </c>
      <c r="P20">
        <f t="shared" si="4"/>
        <v>0</v>
      </c>
      <c r="Q20">
        <v>1</v>
      </c>
      <c r="R20">
        <v>31</v>
      </c>
      <c r="S20">
        <f t="shared" si="5"/>
        <v>3.125E-2</v>
      </c>
      <c r="T20">
        <v>0</v>
      </c>
      <c r="U20">
        <v>32</v>
      </c>
      <c r="V20">
        <f t="shared" si="6"/>
        <v>0</v>
      </c>
      <c r="W20">
        <v>0</v>
      </c>
      <c r="X20">
        <v>32</v>
      </c>
      <c r="Y20">
        <f t="shared" si="7"/>
        <v>0</v>
      </c>
      <c r="Z20">
        <v>4</v>
      </c>
      <c r="AA20">
        <v>28</v>
      </c>
      <c r="AB20">
        <f t="shared" si="8"/>
        <v>0.125</v>
      </c>
      <c r="AC20">
        <v>0</v>
      </c>
      <c r="AD20">
        <v>32</v>
      </c>
      <c r="AE20">
        <f t="shared" si="9"/>
        <v>0</v>
      </c>
    </row>
    <row r="21" spans="1:31" x14ac:dyDescent="0.25">
      <c r="A21" t="s">
        <v>35</v>
      </c>
      <c r="B21">
        <v>8</v>
      </c>
      <c r="C21">
        <v>32</v>
      </c>
      <c r="D21" s="3">
        <f t="shared" si="0"/>
        <v>0.2</v>
      </c>
      <c r="E21">
        <v>1</v>
      </c>
      <c r="F21">
        <v>39</v>
      </c>
      <c r="G21">
        <f t="shared" si="1"/>
        <v>2.5000000000000001E-2</v>
      </c>
      <c r="H21">
        <v>4</v>
      </c>
      <c r="I21">
        <v>36</v>
      </c>
      <c r="J21">
        <f t="shared" si="2"/>
        <v>0.1</v>
      </c>
      <c r="K21">
        <v>40</v>
      </c>
      <c r="L21">
        <v>0</v>
      </c>
      <c r="M21">
        <f t="shared" si="3"/>
        <v>1</v>
      </c>
      <c r="N21">
        <v>9</v>
      </c>
      <c r="O21">
        <v>31</v>
      </c>
      <c r="P21">
        <f t="shared" si="4"/>
        <v>0.22500000000000001</v>
      </c>
      <c r="Q21">
        <v>8</v>
      </c>
      <c r="R21">
        <v>32</v>
      </c>
      <c r="S21">
        <f t="shared" si="5"/>
        <v>0.2</v>
      </c>
      <c r="T21">
        <v>4</v>
      </c>
      <c r="U21">
        <v>36</v>
      </c>
      <c r="V21">
        <f t="shared" si="6"/>
        <v>0.1</v>
      </c>
      <c r="W21">
        <v>19</v>
      </c>
      <c r="X21">
        <v>21</v>
      </c>
      <c r="Y21">
        <f t="shared" si="7"/>
        <v>0.47499999999999998</v>
      </c>
      <c r="Z21">
        <v>2</v>
      </c>
      <c r="AA21">
        <v>38</v>
      </c>
      <c r="AB21">
        <f t="shared" si="8"/>
        <v>0.05</v>
      </c>
      <c r="AC21">
        <v>3</v>
      </c>
      <c r="AD21">
        <v>37</v>
      </c>
      <c r="AE21">
        <f t="shared" si="9"/>
        <v>7.4999999999999997E-2</v>
      </c>
    </row>
    <row r="22" spans="1:31" x14ac:dyDescent="0.25">
      <c r="A22" t="s">
        <v>36</v>
      </c>
      <c r="B22">
        <v>0</v>
      </c>
      <c r="C22">
        <v>25</v>
      </c>
      <c r="D22" s="3">
        <f t="shared" si="0"/>
        <v>0</v>
      </c>
      <c r="E22">
        <v>0</v>
      </c>
      <c r="F22">
        <v>25</v>
      </c>
      <c r="G22">
        <f t="shared" si="1"/>
        <v>0</v>
      </c>
      <c r="H22">
        <v>0</v>
      </c>
      <c r="I22">
        <v>25</v>
      </c>
      <c r="J22">
        <f t="shared" si="2"/>
        <v>0</v>
      </c>
      <c r="K22">
        <v>25</v>
      </c>
      <c r="L22">
        <v>0</v>
      </c>
      <c r="M22">
        <f t="shared" si="3"/>
        <v>1</v>
      </c>
      <c r="N22">
        <v>0</v>
      </c>
      <c r="O22">
        <v>25</v>
      </c>
      <c r="P22">
        <f t="shared" si="4"/>
        <v>0</v>
      </c>
      <c r="Q22">
        <v>0</v>
      </c>
      <c r="R22">
        <v>25</v>
      </c>
      <c r="S22">
        <f t="shared" si="5"/>
        <v>0</v>
      </c>
      <c r="T22">
        <v>0</v>
      </c>
      <c r="U22">
        <v>25</v>
      </c>
      <c r="V22">
        <f t="shared" si="6"/>
        <v>0</v>
      </c>
      <c r="W22">
        <v>0</v>
      </c>
      <c r="X22">
        <v>25</v>
      </c>
      <c r="Y22">
        <f t="shared" si="7"/>
        <v>0</v>
      </c>
      <c r="Z22">
        <v>0</v>
      </c>
      <c r="AA22">
        <v>25</v>
      </c>
      <c r="AB22">
        <f t="shared" si="8"/>
        <v>0</v>
      </c>
      <c r="AC22">
        <v>0</v>
      </c>
      <c r="AD22">
        <v>25</v>
      </c>
      <c r="AE22">
        <f t="shared" si="9"/>
        <v>0</v>
      </c>
    </row>
    <row r="23" spans="1:31" x14ac:dyDescent="0.25">
      <c r="A23" t="s">
        <v>37</v>
      </c>
      <c r="B23">
        <v>0</v>
      </c>
      <c r="C23">
        <v>45</v>
      </c>
      <c r="D23" s="3">
        <f t="shared" si="0"/>
        <v>0</v>
      </c>
      <c r="E23">
        <v>0</v>
      </c>
      <c r="F23">
        <v>45</v>
      </c>
      <c r="G23">
        <f t="shared" si="1"/>
        <v>0</v>
      </c>
      <c r="H23">
        <v>0</v>
      </c>
      <c r="I23">
        <v>45</v>
      </c>
      <c r="J23">
        <f t="shared" si="2"/>
        <v>0</v>
      </c>
      <c r="K23">
        <v>36</v>
      </c>
      <c r="L23">
        <v>9</v>
      </c>
      <c r="M23">
        <f t="shared" si="3"/>
        <v>0.8</v>
      </c>
      <c r="N23">
        <v>18</v>
      </c>
      <c r="O23">
        <v>27</v>
      </c>
      <c r="P23">
        <f t="shared" si="4"/>
        <v>0.4</v>
      </c>
      <c r="Q23">
        <v>0</v>
      </c>
      <c r="R23">
        <v>45</v>
      </c>
      <c r="S23">
        <f t="shared" si="5"/>
        <v>0</v>
      </c>
      <c r="T23">
        <v>0</v>
      </c>
      <c r="U23">
        <v>45</v>
      </c>
      <c r="V23">
        <f t="shared" si="6"/>
        <v>0</v>
      </c>
      <c r="W23">
        <v>7</v>
      </c>
      <c r="X23">
        <v>38</v>
      </c>
      <c r="Y23">
        <f t="shared" si="7"/>
        <v>0.15555555555555556</v>
      </c>
      <c r="Z23">
        <v>7</v>
      </c>
      <c r="AA23">
        <v>38</v>
      </c>
      <c r="AB23">
        <f t="shared" si="8"/>
        <v>0.15555555555555556</v>
      </c>
      <c r="AC23">
        <v>3</v>
      </c>
      <c r="AD23">
        <v>42</v>
      </c>
      <c r="AE23">
        <f t="shared" si="9"/>
        <v>6.6666666666666666E-2</v>
      </c>
    </row>
    <row r="24" spans="1:31" x14ac:dyDescent="0.25">
      <c r="A24" t="s">
        <v>38</v>
      </c>
      <c r="B24">
        <v>29</v>
      </c>
      <c r="C24">
        <v>3</v>
      </c>
      <c r="D24" s="3">
        <f t="shared" si="0"/>
        <v>0.90625</v>
      </c>
      <c r="E24">
        <v>0</v>
      </c>
      <c r="F24">
        <v>32</v>
      </c>
      <c r="G24">
        <f t="shared" si="1"/>
        <v>0</v>
      </c>
      <c r="H24">
        <v>17</v>
      </c>
      <c r="I24">
        <v>15</v>
      </c>
      <c r="J24">
        <f t="shared" si="2"/>
        <v>0.53125</v>
      </c>
      <c r="K24">
        <v>28</v>
      </c>
      <c r="L24">
        <v>4</v>
      </c>
      <c r="M24">
        <f t="shared" si="3"/>
        <v>0.875</v>
      </c>
      <c r="N24">
        <v>31</v>
      </c>
      <c r="O24">
        <v>1</v>
      </c>
      <c r="P24">
        <f t="shared" si="4"/>
        <v>0.96875</v>
      </c>
      <c r="Q24">
        <v>0</v>
      </c>
      <c r="R24">
        <v>32</v>
      </c>
      <c r="S24">
        <f t="shared" si="5"/>
        <v>0</v>
      </c>
      <c r="T24">
        <v>0</v>
      </c>
      <c r="U24">
        <v>32</v>
      </c>
      <c r="V24">
        <f t="shared" si="6"/>
        <v>0</v>
      </c>
      <c r="W24">
        <v>2</v>
      </c>
      <c r="X24">
        <v>30</v>
      </c>
      <c r="Y24">
        <f t="shared" si="7"/>
        <v>6.25E-2</v>
      </c>
      <c r="Z24">
        <v>0</v>
      </c>
      <c r="AA24">
        <v>32</v>
      </c>
      <c r="AB24">
        <f t="shared" si="8"/>
        <v>0</v>
      </c>
      <c r="AC24">
        <v>20</v>
      </c>
      <c r="AD24">
        <v>12</v>
      </c>
      <c r="AE24">
        <f t="shared" si="9"/>
        <v>0.625</v>
      </c>
    </row>
    <row r="25" spans="1:31" x14ac:dyDescent="0.25">
      <c r="A25" t="s">
        <v>39</v>
      </c>
      <c r="B25">
        <v>35</v>
      </c>
      <c r="C25">
        <v>0</v>
      </c>
      <c r="D25" s="3">
        <f t="shared" si="0"/>
        <v>1</v>
      </c>
      <c r="E25">
        <v>0</v>
      </c>
      <c r="F25">
        <v>35</v>
      </c>
      <c r="G25">
        <f t="shared" si="1"/>
        <v>0</v>
      </c>
      <c r="H25">
        <v>0</v>
      </c>
      <c r="I25">
        <v>35</v>
      </c>
      <c r="J25">
        <f t="shared" si="2"/>
        <v>0</v>
      </c>
      <c r="K25">
        <v>35</v>
      </c>
      <c r="L25">
        <v>0</v>
      </c>
      <c r="M25">
        <f t="shared" si="3"/>
        <v>1</v>
      </c>
      <c r="N25">
        <v>2</v>
      </c>
      <c r="O25">
        <v>33</v>
      </c>
      <c r="P25">
        <f t="shared" si="4"/>
        <v>5.7142857142857141E-2</v>
      </c>
      <c r="Q25">
        <v>1</v>
      </c>
      <c r="R25">
        <v>34</v>
      </c>
      <c r="S25">
        <f t="shared" si="5"/>
        <v>2.8571428571428571E-2</v>
      </c>
      <c r="T25">
        <v>0</v>
      </c>
      <c r="U25">
        <v>35</v>
      </c>
      <c r="V25">
        <f t="shared" si="6"/>
        <v>0</v>
      </c>
      <c r="W25">
        <v>30</v>
      </c>
      <c r="X25">
        <v>5</v>
      </c>
      <c r="Y25">
        <f t="shared" si="7"/>
        <v>0.8571428571428571</v>
      </c>
      <c r="Z25">
        <v>0</v>
      </c>
      <c r="AA25">
        <v>35</v>
      </c>
      <c r="AB25">
        <f t="shared" si="8"/>
        <v>0</v>
      </c>
      <c r="AC25">
        <v>0</v>
      </c>
      <c r="AD25">
        <v>35</v>
      </c>
      <c r="AE25">
        <f t="shared" si="9"/>
        <v>0</v>
      </c>
    </row>
    <row r="26" spans="1:31" x14ac:dyDescent="0.25">
      <c r="A26" t="s">
        <v>40</v>
      </c>
      <c r="B26">
        <v>0</v>
      </c>
      <c r="C26">
        <v>56</v>
      </c>
      <c r="D26" s="3">
        <f t="shared" si="0"/>
        <v>0</v>
      </c>
      <c r="E26">
        <v>0</v>
      </c>
      <c r="F26">
        <v>56</v>
      </c>
      <c r="G26">
        <f t="shared" si="1"/>
        <v>0</v>
      </c>
      <c r="H26">
        <v>0</v>
      </c>
      <c r="I26">
        <v>56</v>
      </c>
      <c r="J26">
        <f t="shared" si="2"/>
        <v>0</v>
      </c>
      <c r="K26">
        <v>56</v>
      </c>
      <c r="L26">
        <v>0</v>
      </c>
      <c r="M26">
        <f t="shared" si="3"/>
        <v>1</v>
      </c>
      <c r="N26">
        <v>5</v>
      </c>
      <c r="O26">
        <v>51</v>
      </c>
      <c r="P26">
        <f t="shared" si="4"/>
        <v>8.9285714285714288E-2</v>
      </c>
      <c r="Q26">
        <v>4</v>
      </c>
      <c r="R26">
        <v>52</v>
      </c>
      <c r="S26">
        <f t="shared" si="5"/>
        <v>7.1428571428571425E-2</v>
      </c>
      <c r="T26">
        <v>0</v>
      </c>
      <c r="U26">
        <v>56</v>
      </c>
      <c r="V26">
        <f t="shared" si="6"/>
        <v>0</v>
      </c>
      <c r="W26">
        <v>4</v>
      </c>
      <c r="X26">
        <v>52</v>
      </c>
      <c r="Y26">
        <f t="shared" si="7"/>
        <v>7.1428571428571425E-2</v>
      </c>
      <c r="Z26">
        <v>2</v>
      </c>
      <c r="AA26">
        <v>54</v>
      </c>
      <c r="AB26">
        <f t="shared" si="8"/>
        <v>3.5714285714285712E-2</v>
      </c>
      <c r="AC26">
        <v>3</v>
      </c>
      <c r="AD26">
        <v>53</v>
      </c>
      <c r="AE26">
        <f t="shared" si="9"/>
        <v>5.3571428571428568E-2</v>
      </c>
    </row>
    <row r="27" spans="1:31" x14ac:dyDescent="0.25">
      <c r="A27" t="s">
        <v>41</v>
      </c>
      <c r="B27">
        <v>22</v>
      </c>
      <c r="C27">
        <v>12</v>
      </c>
      <c r="D27" s="3">
        <f t="shared" si="0"/>
        <v>0.6470588235294118</v>
      </c>
      <c r="E27">
        <v>14</v>
      </c>
      <c r="F27">
        <v>20</v>
      </c>
      <c r="G27">
        <f t="shared" si="1"/>
        <v>0.41176470588235292</v>
      </c>
      <c r="H27">
        <v>0</v>
      </c>
      <c r="I27">
        <v>34</v>
      </c>
      <c r="J27">
        <f t="shared" si="2"/>
        <v>0</v>
      </c>
      <c r="K27">
        <v>34</v>
      </c>
      <c r="L27">
        <v>0</v>
      </c>
      <c r="M27">
        <f t="shared" si="3"/>
        <v>1</v>
      </c>
      <c r="N27">
        <v>4</v>
      </c>
      <c r="O27">
        <v>30</v>
      </c>
      <c r="P27">
        <f t="shared" si="4"/>
        <v>0.11764705882352941</v>
      </c>
      <c r="Q27">
        <v>12</v>
      </c>
      <c r="R27">
        <v>22</v>
      </c>
      <c r="S27">
        <f t="shared" si="5"/>
        <v>0.35294117647058826</v>
      </c>
      <c r="T27">
        <v>0</v>
      </c>
      <c r="U27">
        <v>34</v>
      </c>
      <c r="V27">
        <f t="shared" si="6"/>
        <v>0</v>
      </c>
      <c r="W27">
        <v>2</v>
      </c>
      <c r="X27">
        <v>32</v>
      </c>
      <c r="Y27">
        <f t="shared" si="7"/>
        <v>5.8823529411764705E-2</v>
      </c>
      <c r="Z27">
        <v>3</v>
      </c>
      <c r="AA27">
        <v>31</v>
      </c>
      <c r="AB27">
        <f t="shared" si="8"/>
        <v>8.8235294117647065E-2</v>
      </c>
      <c r="AC27">
        <v>2</v>
      </c>
      <c r="AD27">
        <v>32</v>
      </c>
      <c r="AE27">
        <f t="shared" si="9"/>
        <v>5.8823529411764705E-2</v>
      </c>
    </row>
    <row r="28" spans="1:31" x14ac:dyDescent="0.25">
      <c r="A28" t="s">
        <v>42</v>
      </c>
      <c r="B28">
        <v>0</v>
      </c>
      <c r="C28">
        <v>57</v>
      </c>
      <c r="D28" s="3">
        <f t="shared" si="0"/>
        <v>0</v>
      </c>
      <c r="E28">
        <v>0</v>
      </c>
      <c r="F28">
        <v>57</v>
      </c>
      <c r="G28">
        <f t="shared" si="1"/>
        <v>0</v>
      </c>
      <c r="H28">
        <v>3</v>
      </c>
      <c r="I28">
        <v>54</v>
      </c>
      <c r="J28">
        <f t="shared" si="2"/>
        <v>5.2631578947368418E-2</v>
      </c>
      <c r="K28">
        <v>57</v>
      </c>
      <c r="L28">
        <v>0</v>
      </c>
      <c r="M28">
        <f t="shared" si="3"/>
        <v>1</v>
      </c>
      <c r="N28">
        <v>11</v>
      </c>
      <c r="O28">
        <v>46</v>
      </c>
      <c r="P28">
        <f t="shared" si="4"/>
        <v>0.19298245614035087</v>
      </c>
      <c r="Q28">
        <v>6</v>
      </c>
      <c r="R28">
        <v>51</v>
      </c>
      <c r="S28">
        <f t="shared" si="5"/>
        <v>0.10526315789473684</v>
      </c>
      <c r="T28">
        <v>2</v>
      </c>
      <c r="U28">
        <v>55</v>
      </c>
      <c r="V28">
        <f t="shared" si="6"/>
        <v>3.5087719298245612E-2</v>
      </c>
      <c r="W28">
        <v>12</v>
      </c>
      <c r="X28">
        <v>45</v>
      </c>
      <c r="Y28">
        <f t="shared" si="7"/>
        <v>0.21052631578947367</v>
      </c>
      <c r="Z28">
        <v>1</v>
      </c>
      <c r="AA28">
        <v>56</v>
      </c>
      <c r="AB28">
        <f t="shared" si="8"/>
        <v>1.7543859649122806E-2</v>
      </c>
      <c r="AC28">
        <v>3</v>
      </c>
      <c r="AD28">
        <v>54</v>
      </c>
      <c r="AE28">
        <f t="shared" si="9"/>
        <v>5.2631578947368418E-2</v>
      </c>
    </row>
    <row r="29" spans="1:31" x14ac:dyDescent="0.25">
      <c r="A29" t="s">
        <v>28</v>
      </c>
      <c r="B29">
        <v>4</v>
      </c>
      <c r="C29">
        <v>15</v>
      </c>
      <c r="D29" s="3">
        <f t="shared" si="0"/>
        <v>0.21052631578947367</v>
      </c>
      <c r="E29">
        <v>0</v>
      </c>
      <c r="F29">
        <v>19</v>
      </c>
      <c r="G29">
        <f t="shared" si="1"/>
        <v>0</v>
      </c>
      <c r="H29">
        <v>0</v>
      </c>
      <c r="I29">
        <v>19</v>
      </c>
      <c r="J29">
        <f t="shared" si="2"/>
        <v>0</v>
      </c>
      <c r="K29">
        <v>19</v>
      </c>
      <c r="L29">
        <v>0</v>
      </c>
      <c r="M29">
        <f t="shared" si="3"/>
        <v>1</v>
      </c>
      <c r="N29">
        <v>3</v>
      </c>
      <c r="O29">
        <v>16</v>
      </c>
      <c r="P29">
        <f t="shared" si="4"/>
        <v>0.15789473684210525</v>
      </c>
      <c r="Q29">
        <v>0</v>
      </c>
      <c r="R29">
        <v>19</v>
      </c>
      <c r="S29">
        <f t="shared" si="5"/>
        <v>0</v>
      </c>
      <c r="T29">
        <v>0</v>
      </c>
      <c r="U29">
        <v>19</v>
      </c>
      <c r="V29">
        <f t="shared" si="6"/>
        <v>0</v>
      </c>
      <c r="W29">
        <v>0</v>
      </c>
      <c r="X29">
        <v>19</v>
      </c>
      <c r="Y29">
        <f t="shared" si="7"/>
        <v>0</v>
      </c>
      <c r="Z29">
        <v>2</v>
      </c>
      <c r="AA29">
        <v>17</v>
      </c>
      <c r="AB29">
        <f t="shared" si="8"/>
        <v>0.10526315789473684</v>
      </c>
      <c r="AC29">
        <v>0</v>
      </c>
      <c r="AD29">
        <v>19</v>
      </c>
      <c r="AE29">
        <f t="shared" si="9"/>
        <v>0</v>
      </c>
    </row>
    <row r="30" spans="1:31" x14ac:dyDescent="0.25">
      <c r="A30" t="s">
        <v>43</v>
      </c>
      <c r="B30">
        <v>2</v>
      </c>
      <c r="C30">
        <v>11</v>
      </c>
      <c r="D30" s="3">
        <f t="shared" si="0"/>
        <v>0.15384615384615385</v>
      </c>
      <c r="E30">
        <v>2</v>
      </c>
      <c r="F30">
        <v>11</v>
      </c>
      <c r="G30">
        <f t="shared" si="1"/>
        <v>0.15384615384615385</v>
      </c>
      <c r="H30">
        <v>0</v>
      </c>
      <c r="I30">
        <v>13</v>
      </c>
      <c r="J30">
        <f t="shared" si="2"/>
        <v>0</v>
      </c>
      <c r="K30">
        <v>13</v>
      </c>
      <c r="L30">
        <v>0</v>
      </c>
      <c r="M30">
        <f t="shared" si="3"/>
        <v>1</v>
      </c>
      <c r="N30">
        <v>0</v>
      </c>
      <c r="O30">
        <v>13</v>
      </c>
      <c r="P30">
        <f t="shared" si="4"/>
        <v>0</v>
      </c>
      <c r="Q30">
        <v>2</v>
      </c>
      <c r="R30">
        <v>11</v>
      </c>
      <c r="S30">
        <f t="shared" si="5"/>
        <v>0.15384615384615385</v>
      </c>
      <c r="T30">
        <v>2</v>
      </c>
      <c r="U30">
        <v>11</v>
      </c>
      <c r="V30">
        <f t="shared" si="6"/>
        <v>0.15384615384615385</v>
      </c>
      <c r="W30">
        <v>0</v>
      </c>
      <c r="X30">
        <v>13</v>
      </c>
      <c r="Y30">
        <f t="shared" si="7"/>
        <v>0</v>
      </c>
      <c r="Z30">
        <v>2</v>
      </c>
      <c r="AA30">
        <v>11</v>
      </c>
      <c r="AB30">
        <f t="shared" si="8"/>
        <v>0.15384615384615385</v>
      </c>
      <c r="AC30">
        <v>0</v>
      </c>
      <c r="AD30">
        <v>13</v>
      </c>
      <c r="AE30">
        <f t="shared" si="9"/>
        <v>0</v>
      </c>
    </row>
    <row r="31" spans="1:31" x14ac:dyDescent="0.25">
      <c r="A31" t="s">
        <v>44</v>
      </c>
      <c r="B31">
        <v>2</v>
      </c>
      <c r="C31">
        <v>32</v>
      </c>
      <c r="D31" s="3">
        <f t="shared" si="0"/>
        <v>5.8823529411764705E-2</v>
      </c>
      <c r="E31">
        <v>1</v>
      </c>
      <c r="F31">
        <v>33</v>
      </c>
      <c r="G31">
        <f t="shared" si="1"/>
        <v>2.9411764705882353E-2</v>
      </c>
      <c r="H31">
        <v>0</v>
      </c>
      <c r="I31">
        <v>34</v>
      </c>
      <c r="J31">
        <f t="shared" si="2"/>
        <v>0</v>
      </c>
      <c r="K31">
        <v>34</v>
      </c>
      <c r="L31">
        <v>0</v>
      </c>
      <c r="M31">
        <f t="shared" si="3"/>
        <v>1</v>
      </c>
      <c r="N31">
        <v>4</v>
      </c>
      <c r="O31">
        <v>30</v>
      </c>
      <c r="P31">
        <f t="shared" si="4"/>
        <v>0.11764705882352941</v>
      </c>
      <c r="Q31">
        <v>4</v>
      </c>
      <c r="R31">
        <v>30</v>
      </c>
      <c r="S31">
        <f t="shared" si="5"/>
        <v>0.11764705882352941</v>
      </c>
      <c r="T31">
        <v>0</v>
      </c>
      <c r="U31">
        <v>34</v>
      </c>
      <c r="V31">
        <f t="shared" si="6"/>
        <v>0</v>
      </c>
      <c r="W31">
        <v>1</v>
      </c>
      <c r="X31">
        <v>33</v>
      </c>
      <c r="Y31">
        <f t="shared" si="7"/>
        <v>2.9411764705882353E-2</v>
      </c>
      <c r="Z31">
        <v>0</v>
      </c>
      <c r="AA31">
        <v>34</v>
      </c>
      <c r="AB31">
        <f t="shared" si="8"/>
        <v>0</v>
      </c>
      <c r="AC31">
        <v>1</v>
      </c>
      <c r="AD31">
        <v>33</v>
      </c>
      <c r="AE31">
        <f t="shared" si="9"/>
        <v>2.9411764705882353E-2</v>
      </c>
    </row>
    <row r="32" spans="1:31" x14ac:dyDescent="0.25">
      <c r="A32" t="s">
        <v>45</v>
      </c>
      <c r="B32">
        <v>0</v>
      </c>
      <c r="C32">
        <v>15</v>
      </c>
      <c r="D32" s="3">
        <f t="shared" si="0"/>
        <v>0</v>
      </c>
      <c r="E32">
        <v>0</v>
      </c>
      <c r="F32">
        <v>15</v>
      </c>
      <c r="G32">
        <f t="shared" si="1"/>
        <v>0</v>
      </c>
      <c r="H32">
        <v>0</v>
      </c>
      <c r="I32">
        <v>15</v>
      </c>
      <c r="J32">
        <f t="shared" si="2"/>
        <v>0</v>
      </c>
      <c r="K32">
        <v>15</v>
      </c>
      <c r="L32">
        <v>0</v>
      </c>
      <c r="M32">
        <f t="shared" si="3"/>
        <v>1</v>
      </c>
      <c r="N32">
        <v>3</v>
      </c>
      <c r="O32">
        <v>12</v>
      </c>
      <c r="P32">
        <f t="shared" si="4"/>
        <v>0.2</v>
      </c>
      <c r="Q32">
        <v>1</v>
      </c>
      <c r="R32">
        <v>14</v>
      </c>
      <c r="S32">
        <f t="shared" si="5"/>
        <v>6.6666666666666666E-2</v>
      </c>
      <c r="T32">
        <v>0</v>
      </c>
      <c r="U32">
        <v>15</v>
      </c>
      <c r="V32">
        <f t="shared" si="6"/>
        <v>0</v>
      </c>
      <c r="W32">
        <v>0</v>
      </c>
      <c r="X32">
        <v>15</v>
      </c>
      <c r="Y32">
        <f t="shared" si="7"/>
        <v>0</v>
      </c>
      <c r="Z32">
        <v>0</v>
      </c>
      <c r="AA32">
        <v>15</v>
      </c>
      <c r="AB32">
        <f t="shared" si="8"/>
        <v>0</v>
      </c>
      <c r="AC32">
        <v>0</v>
      </c>
      <c r="AD32">
        <v>15</v>
      </c>
      <c r="AE32">
        <f t="shared" si="9"/>
        <v>0</v>
      </c>
    </row>
    <row r="33" spans="1:31" x14ac:dyDescent="0.25">
      <c r="A33" t="s">
        <v>46</v>
      </c>
      <c r="B33">
        <v>0</v>
      </c>
      <c r="C33">
        <v>43</v>
      </c>
      <c r="D33" s="3">
        <f t="shared" si="0"/>
        <v>0</v>
      </c>
      <c r="E33">
        <v>0</v>
      </c>
      <c r="F33">
        <v>43</v>
      </c>
      <c r="G33">
        <f t="shared" si="1"/>
        <v>0</v>
      </c>
      <c r="H33">
        <v>0</v>
      </c>
      <c r="I33">
        <v>43</v>
      </c>
      <c r="J33">
        <f t="shared" si="2"/>
        <v>0</v>
      </c>
      <c r="K33">
        <v>37</v>
      </c>
      <c r="L33">
        <v>6</v>
      </c>
      <c r="M33">
        <f t="shared" si="3"/>
        <v>0.86046511627906974</v>
      </c>
      <c r="N33">
        <v>4</v>
      </c>
      <c r="O33">
        <v>39</v>
      </c>
      <c r="P33">
        <f t="shared" si="4"/>
        <v>9.3023255813953487E-2</v>
      </c>
      <c r="Q33">
        <v>0</v>
      </c>
      <c r="R33">
        <v>43</v>
      </c>
      <c r="S33">
        <f t="shared" si="5"/>
        <v>0</v>
      </c>
      <c r="T33">
        <v>0</v>
      </c>
      <c r="U33">
        <v>43</v>
      </c>
      <c r="V33">
        <f t="shared" si="6"/>
        <v>0</v>
      </c>
      <c r="W33">
        <v>3</v>
      </c>
      <c r="X33">
        <v>40</v>
      </c>
      <c r="Y33">
        <f t="shared" si="7"/>
        <v>6.9767441860465115E-2</v>
      </c>
      <c r="Z33">
        <v>0</v>
      </c>
      <c r="AA33">
        <v>43</v>
      </c>
      <c r="AB33">
        <f t="shared" si="8"/>
        <v>0</v>
      </c>
      <c r="AC33">
        <v>2</v>
      </c>
      <c r="AD33">
        <v>41</v>
      </c>
      <c r="AE33">
        <f t="shared" si="9"/>
        <v>4.6511627906976744E-2</v>
      </c>
    </row>
    <row r="34" spans="1:31" x14ac:dyDescent="0.25">
      <c r="A34" t="s">
        <v>47</v>
      </c>
      <c r="B34">
        <v>21</v>
      </c>
      <c r="C34">
        <v>0</v>
      </c>
      <c r="D34" s="3">
        <f t="shared" si="0"/>
        <v>1</v>
      </c>
      <c r="E34">
        <v>21</v>
      </c>
      <c r="F34">
        <v>0</v>
      </c>
      <c r="G34">
        <f t="shared" si="1"/>
        <v>1</v>
      </c>
      <c r="H34">
        <v>0</v>
      </c>
      <c r="I34">
        <v>21</v>
      </c>
      <c r="J34">
        <f t="shared" si="2"/>
        <v>0</v>
      </c>
      <c r="K34">
        <v>21</v>
      </c>
      <c r="L34">
        <v>0</v>
      </c>
      <c r="M34">
        <f t="shared" si="3"/>
        <v>1</v>
      </c>
      <c r="N34">
        <v>12</v>
      </c>
      <c r="O34">
        <v>9</v>
      </c>
      <c r="P34">
        <f t="shared" si="4"/>
        <v>0.5714285714285714</v>
      </c>
      <c r="Q34">
        <v>1</v>
      </c>
      <c r="R34">
        <v>20</v>
      </c>
      <c r="S34">
        <f t="shared" si="5"/>
        <v>4.7619047619047616E-2</v>
      </c>
      <c r="T34">
        <v>0</v>
      </c>
      <c r="U34">
        <v>21</v>
      </c>
      <c r="V34">
        <f t="shared" si="6"/>
        <v>0</v>
      </c>
      <c r="W34">
        <v>0</v>
      </c>
      <c r="X34">
        <v>21</v>
      </c>
      <c r="Y34">
        <f t="shared" si="7"/>
        <v>0</v>
      </c>
      <c r="Z34">
        <v>1</v>
      </c>
      <c r="AA34">
        <v>20</v>
      </c>
      <c r="AB34">
        <f t="shared" si="8"/>
        <v>4.7619047619047616E-2</v>
      </c>
      <c r="AC34">
        <v>7</v>
      </c>
      <c r="AD34">
        <v>14</v>
      </c>
      <c r="AE34">
        <f t="shared" si="9"/>
        <v>0.33333333333333331</v>
      </c>
    </row>
    <row r="35" spans="1:31" x14ac:dyDescent="0.25">
      <c r="A35" t="s">
        <v>48</v>
      </c>
      <c r="B35">
        <v>56</v>
      </c>
      <c r="C35">
        <v>24</v>
      </c>
      <c r="D35" s="3">
        <f t="shared" si="0"/>
        <v>0.7</v>
      </c>
      <c r="E35">
        <v>60</v>
      </c>
      <c r="F35">
        <v>20</v>
      </c>
      <c r="G35">
        <f t="shared" si="1"/>
        <v>0.75</v>
      </c>
      <c r="H35">
        <v>1</v>
      </c>
      <c r="I35">
        <v>79</v>
      </c>
      <c r="J35">
        <f t="shared" si="2"/>
        <v>1.2500000000000001E-2</v>
      </c>
      <c r="K35">
        <v>80</v>
      </c>
      <c r="L35">
        <v>0</v>
      </c>
      <c r="M35">
        <f t="shared" si="3"/>
        <v>1</v>
      </c>
      <c r="N35">
        <v>10</v>
      </c>
      <c r="O35">
        <v>70</v>
      </c>
      <c r="P35">
        <f t="shared" si="4"/>
        <v>0.125</v>
      </c>
      <c r="Q35">
        <v>2</v>
      </c>
      <c r="R35">
        <v>78</v>
      </c>
      <c r="S35">
        <f t="shared" si="5"/>
        <v>2.5000000000000001E-2</v>
      </c>
      <c r="T35">
        <v>0</v>
      </c>
      <c r="U35">
        <v>80</v>
      </c>
      <c r="V35">
        <f t="shared" si="6"/>
        <v>0</v>
      </c>
      <c r="W35">
        <v>4</v>
      </c>
      <c r="X35">
        <v>76</v>
      </c>
      <c r="Y35">
        <f t="shared" si="7"/>
        <v>0.05</v>
      </c>
      <c r="Z35">
        <v>2</v>
      </c>
      <c r="AA35">
        <v>78</v>
      </c>
      <c r="AB35">
        <f t="shared" si="8"/>
        <v>2.5000000000000001E-2</v>
      </c>
      <c r="AC35">
        <v>6</v>
      </c>
      <c r="AD35">
        <v>74</v>
      </c>
      <c r="AE35">
        <f t="shared" si="9"/>
        <v>7.4999999999999997E-2</v>
      </c>
    </row>
    <row r="36" spans="1:31" x14ac:dyDescent="0.25">
      <c r="A36" t="s">
        <v>31</v>
      </c>
      <c r="B36">
        <v>71</v>
      </c>
      <c r="C36">
        <v>0</v>
      </c>
      <c r="D36" s="3">
        <f t="shared" si="0"/>
        <v>1</v>
      </c>
      <c r="E36">
        <v>1</v>
      </c>
      <c r="F36">
        <v>70</v>
      </c>
      <c r="G36">
        <f t="shared" si="1"/>
        <v>1.4084507042253521E-2</v>
      </c>
      <c r="H36">
        <v>1</v>
      </c>
      <c r="I36">
        <v>70</v>
      </c>
      <c r="J36">
        <f t="shared" si="2"/>
        <v>1.4084507042253521E-2</v>
      </c>
      <c r="K36">
        <v>71</v>
      </c>
      <c r="L36">
        <v>0</v>
      </c>
      <c r="M36">
        <f t="shared" si="3"/>
        <v>1</v>
      </c>
      <c r="N36">
        <v>7</v>
      </c>
      <c r="O36">
        <v>64</v>
      </c>
      <c r="P36">
        <f t="shared" si="4"/>
        <v>9.8591549295774641E-2</v>
      </c>
      <c r="Q36">
        <v>0</v>
      </c>
      <c r="R36">
        <v>71</v>
      </c>
      <c r="S36">
        <f t="shared" si="5"/>
        <v>0</v>
      </c>
      <c r="T36">
        <v>1</v>
      </c>
      <c r="U36">
        <v>70</v>
      </c>
      <c r="V36">
        <f t="shared" si="6"/>
        <v>1.4084507042253521E-2</v>
      </c>
      <c r="W36">
        <v>8</v>
      </c>
      <c r="X36">
        <v>63</v>
      </c>
      <c r="Y36">
        <f t="shared" si="7"/>
        <v>0.11267605633802817</v>
      </c>
      <c r="Z36">
        <v>1</v>
      </c>
      <c r="AA36">
        <v>70</v>
      </c>
      <c r="AB36">
        <f t="shared" si="8"/>
        <v>1.4084507042253521E-2</v>
      </c>
      <c r="AC36">
        <v>1</v>
      </c>
      <c r="AD36">
        <v>70</v>
      </c>
      <c r="AE36">
        <f t="shared" si="9"/>
        <v>1.4084507042253521E-2</v>
      </c>
    </row>
    <row r="37" spans="1:31" x14ac:dyDescent="0.25">
      <c r="A37" t="s">
        <v>49</v>
      </c>
      <c r="B37">
        <v>1</v>
      </c>
      <c r="C37">
        <v>23</v>
      </c>
      <c r="D37" s="3">
        <f t="shared" si="0"/>
        <v>4.1666666666666664E-2</v>
      </c>
      <c r="E37">
        <v>0</v>
      </c>
      <c r="F37">
        <v>24</v>
      </c>
      <c r="G37">
        <f t="shared" si="1"/>
        <v>0</v>
      </c>
      <c r="H37">
        <v>5</v>
      </c>
      <c r="I37">
        <v>19</v>
      </c>
      <c r="J37">
        <f t="shared" si="2"/>
        <v>0.20833333333333334</v>
      </c>
      <c r="K37">
        <v>24</v>
      </c>
      <c r="L37">
        <v>0</v>
      </c>
      <c r="M37">
        <f t="shared" si="3"/>
        <v>1</v>
      </c>
      <c r="N37">
        <v>2</v>
      </c>
      <c r="O37">
        <v>22</v>
      </c>
      <c r="P37">
        <f t="shared" si="4"/>
        <v>8.3333333333333329E-2</v>
      </c>
      <c r="Q37">
        <v>1</v>
      </c>
      <c r="R37">
        <v>23</v>
      </c>
      <c r="S37">
        <f t="shared" si="5"/>
        <v>4.1666666666666664E-2</v>
      </c>
      <c r="T37">
        <v>0</v>
      </c>
      <c r="U37">
        <v>24</v>
      </c>
      <c r="V37">
        <f t="shared" si="6"/>
        <v>0</v>
      </c>
      <c r="W37">
        <v>3</v>
      </c>
      <c r="X37">
        <v>21</v>
      </c>
      <c r="Y37">
        <f t="shared" si="7"/>
        <v>0.125</v>
      </c>
      <c r="Z37">
        <v>0</v>
      </c>
      <c r="AA37">
        <v>24</v>
      </c>
      <c r="AB37">
        <f t="shared" si="8"/>
        <v>0</v>
      </c>
      <c r="AC37">
        <v>1</v>
      </c>
      <c r="AD37">
        <v>23</v>
      </c>
      <c r="AE37">
        <f t="shared" si="9"/>
        <v>4.1666666666666664E-2</v>
      </c>
    </row>
    <row r="38" spans="1:31" x14ac:dyDescent="0.25">
      <c r="A38" t="s">
        <v>50</v>
      </c>
      <c r="B38">
        <v>0</v>
      </c>
      <c r="C38">
        <v>14</v>
      </c>
      <c r="D38" s="3">
        <f t="shared" si="0"/>
        <v>0</v>
      </c>
      <c r="E38">
        <v>0</v>
      </c>
      <c r="F38">
        <v>14</v>
      </c>
      <c r="G38">
        <f t="shared" si="1"/>
        <v>0</v>
      </c>
      <c r="H38">
        <v>0</v>
      </c>
      <c r="I38">
        <v>14</v>
      </c>
      <c r="J38">
        <f t="shared" si="2"/>
        <v>0</v>
      </c>
      <c r="K38">
        <v>14</v>
      </c>
      <c r="L38">
        <v>0</v>
      </c>
      <c r="M38">
        <f t="shared" si="3"/>
        <v>1</v>
      </c>
      <c r="N38">
        <v>2</v>
      </c>
      <c r="O38">
        <v>12</v>
      </c>
      <c r="P38">
        <f t="shared" si="4"/>
        <v>0.14285714285714285</v>
      </c>
      <c r="Q38">
        <v>0</v>
      </c>
      <c r="R38">
        <v>14</v>
      </c>
      <c r="S38">
        <f t="shared" si="5"/>
        <v>0</v>
      </c>
      <c r="T38">
        <v>0</v>
      </c>
      <c r="U38">
        <v>14</v>
      </c>
      <c r="V38">
        <f t="shared" si="6"/>
        <v>0</v>
      </c>
      <c r="W38">
        <v>2</v>
      </c>
      <c r="X38">
        <v>12</v>
      </c>
      <c r="Y38">
        <f t="shared" si="7"/>
        <v>0.14285714285714285</v>
      </c>
      <c r="Z38">
        <v>1</v>
      </c>
      <c r="AA38">
        <v>13</v>
      </c>
      <c r="AB38">
        <f t="shared" si="8"/>
        <v>7.1428571428571425E-2</v>
      </c>
      <c r="AC38">
        <v>1</v>
      </c>
      <c r="AD38">
        <v>13</v>
      </c>
      <c r="AE38">
        <f t="shared" si="9"/>
        <v>7.1428571428571425E-2</v>
      </c>
    </row>
    <row r="39" spans="1:31" x14ac:dyDescent="0.25">
      <c r="A39" t="s">
        <v>51</v>
      </c>
      <c r="B39">
        <v>43</v>
      </c>
      <c r="C39">
        <v>11</v>
      </c>
      <c r="D39" s="3">
        <f>B39/(B39+C39)</f>
        <v>0.79629629629629628</v>
      </c>
      <c r="E39">
        <v>1</v>
      </c>
      <c r="F39">
        <v>53</v>
      </c>
      <c r="G39">
        <f>E39/(E39+F39)</f>
        <v>1.8518518518518517E-2</v>
      </c>
      <c r="H39">
        <v>2</v>
      </c>
      <c r="I39">
        <v>52</v>
      </c>
      <c r="J39">
        <f t="shared" si="2"/>
        <v>3.7037037037037035E-2</v>
      </c>
      <c r="K39">
        <v>54</v>
      </c>
      <c r="L39">
        <v>0</v>
      </c>
      <c r="M39">
        <f t="shared" si="3"/>
        <v>1</v>
      </c>
      <c r="N39">
        <v>3</v>
      </c>
      <c r="O39">
        <v>51</v>
      </c>
      <c r="P39">
        <f t="shared" si="4"/>
        <v>5.5555555555555552E-2</v>
      </c>
      <c r="Q39">
        <v>0</v>
      </c>
      <c r="R39">
        <v>54</v>
      </c>
      <c r="S39">
        <f t="shared" si="5"/>
        <v>0</v>
      </c>
      <c r="T39">
        <v>0</v>
      </c>
      <c r="U39">
        <v>54</v>
      </c>
      <c r="V39">
        <f t="shared" si="6"/>
        <v>0</v>
      </c>
      <c r="W39">
        <v>7</v>
      </c>
      <c r="X39">
        <v>47</v>
      </c>
      <c r="Y39">
        <f t="shared" si="7"/>
        <v>0.12962962962962962</v>
      </c>
      <c r="Z39">
        <v>2</v>
      </c>
      <c r="AA39">
        <v>52</v>
      </c>
      <c r="AB39">
        <f t="shared" si="8"/>
        <v>3.7037037037037035E-2</v>
      </c>
      <c r="AC39">
        <v>3</v>
      </c>
      <c r="AD39">
        <v>51</v>
      </c>
      <c r="AE39">
        <f t="shared" si="9"/>
        <v>5.5555555555555552E-2</v>
      </c>
    </row>
    <row r="40" spans="1:31" x14ac:dyDescent="0.25">
      <c r="Y40" t="e">
        <f t="shared" si="7"/>
        <v>#DIV/0!</v>
      </c>
      <c r="AB40" t="e">
        <f t="shared" si="8"/>
        <v>#DIV/0!</v>
      </c>
    </row>
    <row r="41" spans="1:31" x14ac:dyDescent="0.25">
      <c r="Y41" t="e">
        <f t="shared" si="7"/>
        <v>#DIV/0!</v>
      </c>
      <c r="AB41" t="e">
        <f t="shared" si="8"/>
        <v>#DIV/0!</v>
      </c>
    </row>
    <row r="42" spans="1:31" x14ac:dyDescent="0.25">
      <c r="Y42" t="e">
        <f t="shared" si="7"/>
        <v>#DIV/0!</v>
      </c>
    </row>
    <row r="43" spans="1:31" x14ac:dyDescent="0.25">
      <c r="Y43" t="e">
        <f t="shared" si="7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B62B-ACAC-4C48-A747-59BCEC3DA11C}">
  <dimension ref="A1:O37"/>
  <sheetViews>
    <sheetView topLeftCell="A28" workbookViewId="0">
      <selection activeCell="L15" sqref="L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68</v>
      </c>
      <c r="L1" t="s">
        <v>70</v>
      </c>
      <c r="N1" t="s">
        <v>72</v>
      </c>
      <c r="O1" t="s">
        <v>73</v>
      </c>
    </row>
    <row r="2" spans="1:15" x14ac:dyDescent="0.25">
      <c r="A2" t="s">
        <v>21</v>
      </c>
      <c r="B2">
        <v>0</v>
      </c>
      <c r="C2">
        <v>0</v>
      </c>
      <c r="D2">
        <v>0.33333333333333331</v>
      </c>
      <c r="E2">
        <v>0</v>
      </c>
      <c r="F2">
        <v>0.96296296296296291</v>
      </c>
      <c r="G2">
        <v>0</v>
      </c>
      <c r="H2">
        <v>0</v>
      </c>
      <c r="I2">
        <v>7.407407407407407E-2</v>
      </c>
      <c r="J2">
        <v>0</v>
      </c>
      <c r="K2">
        <v>0.62962962962962965</v>
      </c>
      <c r="L2">
        <f>SUM(B2:K2)/(N2*O2)</f>
        <v>1.3717421124828531E-3</v>
      </c>
      <c r="M2">
        <f>L2*100</f>
        <v>0.1371742112482853</v>
      </c>
      <c r="N2">
        <v>27</v>
      </c>
      <c r="O2">
        <v>54</v>
      </c>
    </row>
    <row r="3" spans="1:15" x14ac:dyDescent="0.25">
      <c r="A3" t="s">
        <v>22</v>
      </c>
      <c r="B3">
        <v>0</v>
      </c>
      <c r="C3">
        <v>0</v>
      </c>
      <c r="D3">
        <v>4.0404040404040407E-2</v>
      </c>
      <c r="E3">
        <v>0</v>
      </c>
      <c r="F3">
        <v>1.0101010101010102E-2</v>
      </c>
      <c r="G3">
        <v>0</v>
      </c>
      <c r="H3">
        <v>0</v>
      </c>
      <c r="I3">
        <v>0</v>
      </c>
      <c r="J3">
        <v>1.0101010101010102E-2</v>
      </c>
      <c r="K3">
        <v>0</v>
      </c>
      <c r="L3">
        <f t="shared" ref="L3:L37" si="0">SUM(B3:K3)/(N3*O3)</f>
        <v>1.020304050607081E-4</v>
      </c>
      <c r="M3">
        <f t="shared" ref="M3:M37" si="1">L3*100</f>
        <v>1.020304050607081E-2</v>
      </c>
      <c r="N3">
        <v>99</v>
      </c>
      <c r="O3">
        <v>6</v>
      </c>
    </row>
    <row r="4" spans="1:15" x14ac:dyDescent="0.25">
      <c r="A4" t="s">
        <v>23</v>
      </c>
      <c r="B4">
        <v>0.23809523809523808</v>
      </c>
      <c r="C4">
        <v>0</v>
      </c>
      <c r="D4">
        <v>4.7619047619047616E-2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2.2675736961451248E-3</v>
      </c>
      <c r="M4">
        <f t="shared" si="1"/>
        <v>0.22675736961451248</v>
      </c>
      <c r="N4">
        <v>21</v>
      </c>
      <c r="O4">
        <v>6</v>
      </c>
    </row>
    <row r="5" spans="1:15" x14ac:dyDescent="0.25">
      <c r="A5" t="s">
        <v>24</v>
      </c>
      <c r="B5">
        <v>4.1666666666666664E-2</v>
      </c>
      <c r="C5">
        <v>0</v>
      </c>
      <c r="D5">
        <v>0.25</v>
      </c>
      <c r="E5">
        <v>1</v>
      </c>
      <c r="F5">
        <v>0.86458333333333337</v>
      </c>
      <c r="G5">
        <v>2.0833333333333332E-2</v>
      </c>
      <c r="H5">
        <v>3.125E-2</v>
      </c>
      <c r="I5">
        <v>7.2916666666666671E-2</v>
      </c>
      <c r="J5">
        <v>1.0416666666666666E-2</v>
      </c>
      <c r="K5">
        <v>0.41666666666666669</v>
      </c>
      <c r="L5">
        <f t="shared" si="0"/>
        <v>1.0850694444444444E-4</v>
      </c>
      <c r="M5">
        <f t="shared" si="1"/>
        <v>1.0850694444444444E-2</v>
      </c>
      <c r="N5">
        <v>96</v>
      </c>
      <c r="O5">
        <v>260</v>
      </c>
    </row>
    <row r="6" spans="1:15" x14ac:dyDescent="0.25">
      <c r="A6" t="s">
        <v>25</v>
      </c>
      <c r="B6">
        <v>0.48484848484848486</v>
      </c>
      <c r="C6">
        <v>0</v>
      </c>
      <c r="D6">
        <v>1.5151515151515152E-2</v>
      </c>
      <c r="E6">
        <v>0.21212121212121213</v>
      </c>
      <c r="F6">
        <v>0.10606060606060606</v>
      </c>
      <c r="G6">
        <v>7.575757575757576E-2</v>
      </c>
      <c r="H6">
        <v>0</v>
      </c>
      <c r="I6">
        <v>9.0909090909090912E-2</v>
      </c>
      <c r="J6">
        <v>0</v>
      </c>
      <c r="K6">
        <v>0.12121212121212122</v>
      </c>
      <c r="L6">
        <f t="shared" si="0"/>
        <v>2.2956841138659323E-4</v>
      </c>
      <c r="M6">
        <f t="shared" si="1"/>
        <v>2.2956841138659322E-2</v>
      </c>
      <c r="N6">
        <v>66</v>
      </c>
      <c r="O6">
        <v>73</v>
      </c>
    </row>
    <row r="7" spans="1:15" x14ac:dyDescent="0.25">
      <c r="A7" t="s">
        <v>26</v>
      </c>
      <c r="B7">
        <v>7.421875E-2</v>
      </c>
      <c r="C7">
        <v>0</v>
      </c>
      <c r="D7">
        <v>0.49609375</v>
      </c>
      <c r="E7">
        <v>1</v>
      </c>
      <c r="F7">
        <v>0.84375</v>
      </c>
      <c r="G7">
        <v>5.078125E-2</v>
      </c>
      <c r="H7">
        <v>0.109375</v>
      </c>
      <c r="I7">
        <v>8.203125E-2</v>
      </c>
      <c r="J7">
        <v>7.8125E-3</v>
      </c>
      <c r="K7">
        <v>0.20703125</v>
      </c>
      <c r="L7">
        <f t="shared" si="0"/>
        <v>1.52587890625E-5</v>
      </c>
      <c r="M7">
        <f t="shared" si="1"/>
        <v>1.52587890625E-3</v>
      </c>
      <c r="N7">
        <v>256</v>
      </c>
      <c r="O7">
        <v>735</v>
      </c>
    </row>
    <row r="8" spans="1:15" x14ac:dyDescent="0.25">
      <c r="A8" t="s">
        <v>27</v>
      </c>
      <c r="B8">
        <v>1.8181818181818181E-2</v>
      </c>
      <c r="C8">
        <v>0</v>
      </c>
      <c r="D8">
        <v>0</v>
      </c>
      <c r="E8">
        <v>1</v>
      </c>
      <c r="F8">
        <v>0</v>
      </c>
      <c r="G8">
        <v>1.8181818181818181E-2</v>
      </c>
      <c r="H8">
        <v>0.10909090909090909</v>
      </c>
      <c r="I8">
        <v>5.4545454545454543E-2</v>
      </c>
      <c r="J8">
        <v>1.8181818181818181E-2</v>
      </c>
      <c r="K8">
        <v>0</v>
      </c>
      <c r="L8">
        <f t="shared" si="0"/>
        <v>3.3057851239669413E-4</v>
      </c>
      <c r="M8">
        <f t="shared" si="1"/>
        <v>3.3057851239669415E-2</v>
      </c>
      <c r="N8">
        <v>55</v>
      </c>
      <c r="O8">
        <v>67</v>
      </c>
    </row>
    <row r="9" spans="1:15" x14ac:dyDescent="0.25">
      <c r="A9" t="s">
        <v>28</v>
      </c>
      <c r="B9">
        <v>0.32142857142857145</v>
      </c>
      <c r="C9">
        <v>0.17857142857142858</v>
      </c>
      <c r="D9">
        <v>0</v>
      </c>
      <c r="E9">
        <v>0.9285714285714286</v>
      </c>
      <c r="F9">
        <v>7.1428571428571425E-2</v>
      </c>
      <c r="G9">
        <v>0</v>
      </c>
      <c r="H9">
        <v>0</v>
      </c>
      <c r="I9">
        <v>0</v>
      </c>
      <c r="J9">
        <v>0</v>
      </c>
      <c r="K9">
        <v>3.5714285714285712E-2</v>
      </c>
      <c r="L9">
        <f t="shared" si="0"/>
        <v>1.2755102040816328E-3</v>
      </c>
      <c r="M9">
        <f t="shared" si="1"/>
        <v>0.12755102040816327</v>
      </c>
      <c r="N9">
        <v>28</v>
      </c>
      <c r="O9">
        <v>43</v>
      </c>
    </row>
    <row r="10" spans="1:15" x14ac:dyDescent="0.25">
      <c r="A10" t="s">
        <v>29</v>
      </c>
      <c r="B10">
        <v>6.5934065934065936E-2</v>
      </c>
      <c r="C10">
        <v>0</v>
      </c>
      <c r="D10">
        <v>0.61538461538461542</v>
      </c>
      <c r="E10">
        <v>1</v>
      </c>
      <c r="F10">
        <v>0.69230769230769229</v>
      </c>
      <c r="G10">
        <v>7.6923076923076927E-2</v>
      </c>
      <c r="H10">
        <v>1.098901098901099E-2</v>
      </c>
      <c r="I10">
        <v>0.13186813186813187</v>
      </c>
      <c r="J10">
        <v>0</v>
      </c>
      <c r="K10">
        <v>0.21978021978021978</v>
      </c>
      <c r="L10">
        <f t="shared" si="0"/>
        <v>1.2075836251660429E-4</v>
      </c>
      <c r="M10">
        <f t="shared" si="1"/>
        <v>1.2075836251660428E-2</v>
      </c>
      <c r="N10">
        <v>91</v>
      </c>
      <c r="O10">
        <v>256</v>
      </c>
    </row>
    <row r="11" spans="1:15" x14ac:dyDescent="0.25">
      <c r="A11" t="s">
        <v>30</v>
      </c>
      <c r="B11">
        <v>1</v>
      </c>
      <c r="C11">
        <v>0.125</v>
      </c>
      <c r="D11">
        <v>0</v>
      </c>
      <c r="E11">
        <v>0</v>
      </c>
      <c r="F11">
        <v>0</v>
      </c>
      <c r="G11">
        <v>0</v>
      </c>
      <c r="H11">
        <v>0</v>
      </c>
      <c r="I11">
        <v>4.1666666666666664E-2</v>
      </c>
      <c r="J11">
        <v>0.16666666666666666</v>
      </c>
      <c r="K11">
        <v>0</v>
      </c>
      <c r="L11">
        <f t="shared" si="0"/>
        <v>1.7361111111111112E-3</v>
      </c>
      <c r="M11">
        <f t="shared" si="1"/>
        <v>0.17361111111111113</v>
      </c>
      <c r="N11">
        <v>24</v>
      </c>
      <c r="O11">
        <v>32</v>
      </c>
    </row>
    <row r="12" spans="1:15" x14ac:dyDescent="0.25">
      <c r="A12" t="s">
        <v>31</v>
      </c>
      <c r="B12">
        <v>6.0606060606060608E-2</v>
      </c>
      <c r="C12">
        <v>0</v>
      </c>
      <c r="D12">
        <v>0.15151515151515152</v>
      </c>
      <c r="E12">
        <v>1</v>
      </c>
      <c r="F12">
        <v>0.72727272727272729</v>
      </c>
      <c r="G12">
        <v>3.0303030303030304E-2</v>
      </c>
      <c r="H12">
        <v>0</v>
      </c>
      <c r="I12">
        <v>0</v>
      </c>
      <c r="J12">
        <v>3.0303030303030304E-2</v>
      </c>
      <c r="K12">
        <v>0.18181818181818182</v>
      </c>
      <c r="L12">
        <f t="shared" si="0"/>
        <v>9.182736455463727E-4</v>
      </c>
      <c r="M12">
        <f t="shared" si="1"/>
        <v>9.1827364554637275E-2</v>
      </c>
      <c r="N12">
        <v>33</v>
      </c>
      <c r="O12">
        <v>72</v>
      </c>
    </row>
    <row r="13" spans="1:15" x14ac:dyDescent="0.25">
      <c r="A13" t="s">
        <v>32</v>
      </c>
      <c r="B13">
        <v>0.27450980392156865</v>
      </c>
      <c r="C13">
        <v>0</v>
      </c>
      <c r="D13">
        <v>0.13725490196078433</v>
      </c>
      <c r="E13">
        <v>1.9607843137254902E-2</v>
      </c>
      <c r="F13">
        <v>5.8823529411764705E-2</v>
      </c>
      <c r="G13">
        <v>7.8431372549019607E-2</v>
      </c>
      <c r="H13">
        <v>1.9607843137254902E-2</v>
      </c>
      <c r="I13">
        <v>0</v>
      </c>
      <c r="J13">
        <v>0</v>
      </c>
      <c r="K13">
        <v>7.8431372549019607E-2</v>
      </c>
      <c r="L13">
        <f t="shared" si="0"/>
        <v>3.8446751249519422E-4</v>
      </c>
      <c r="M13">
        <f t="shared" si="1"/>
        <v>3.844675124951942E-2</v>
      </c>
      <c r="N13">
        <v>51</v>
      </c>
      <c r="O13">
        <v>34</v>
      </c>
    </row>
    <row r="14" spans="1:15" x14ac:dyDescent="0.25">
      <c r="M14">
        <f t="shared" si="1"/>
        <v>0</v>
      </c>
    </row>
    <row r="15" spans="1:15" x14ac:dyDescent="0.25">
      <c r="M15">
        <f t="shared" si="1"/>
        <v>0</v>
      </c>
    </row>
    <row r="16" spans="1:15" x14ac:dyDescent="0.25">
      <c r="A16" t="s">
        <v>0</v>
      </c>
      <c r="B16" t="s">
        <v>1</v>
      </c>
      <c r="C16" t="s">
        <v>3</v>
      </c>
      <c r="D16" t="s">
        <v>5</v>
      </c>
      <c r="E16" t="s">
        <v>7</v>
      </c>
      <c r="F16" t="s">
        <v>9</v>
      </c>
      <c r="G16" t="s">
        <v>11</v>
      </c>
      <c r="H16" t="s">
        <v>13</v>
      </c>
      <c r="I16" t="s">
        <v>15</v>
      </c>
      <c r="J16" t="s">
        <v>69</v>
      </c>
      <c r="K16" t="s">
        <v>68</v>
      </c>
      <c r="M16">
        <f t="shared" si="1"/>
        <v>0</v>
      </c>
    </row>
    <row r="17" spans="1:15" x14ac:dyDescent="0.25">
      <c r="A17" t="s">
        <v>33</v>
      </c>
      <c r="B17">
        <v>0.24615384615384617</v>
      </c>
      <c r="C17">
        <v>0</v>
      </c>
      <c r="D17">
        <v>6.1538461538461542E-2</v>
      </c>
      <c r="E17">
        <v>1</v>
      </c>
      <c r="F17">
        <v>0.15384615384615385</v>
      </c>
      <c r="G17">
        <v>1.5384615384615385E-2</v>
      </c>
      <c r="H17">
        <v>0</v>
      </c>
      <c r="I17">
        <v>3.0769230769230771E-2</v>
      </c>
      <c r="J17">
        <v>0</v>
      </c>
      <c r="K17">
        <v>0.12307692307692308</v>
      </c>
      <c r="L17">
        <f t="shared" si="0"/>
        <v>2.3668639053254438E-4</v>
      </c>
      <c r="M17">
        <f t="shared" si="1"/>
        <v>2.3668639053254437E-2</v>
      </c>
      <c r="N17">
        <v>65</v>
      </c>
      <c r="O17">
        <v>106</v>
      </c>
    </row>
    <row r="18" spans="1:15" x14ac:dyDescent="0.25">
      <c r="A18" t="s">
        <v>34</v>
      </c>
      <c r="B18">
        <v>0</v>
      </c>
      <c r="C18">
        <v>0</v>
      </c>
      <c r="D18">
        <v>0</v>
      </c>
      <c r="E18">
        <v>1</v>
      </c>
      <c r="F18">
        <v>0</v>
      </c>
      <c r="G18">
        <v>3.125E-2</v>
      </c>
      <c r="H18">
        <v>0</v>
      </c>
      <c r="I18">
        <v>0</v>
      </c>
      <c r="J18">
        <v>0.125</v>
      </c>
      <c r="K18">
        <v>0</v>
      </c>
      <c r="L18">
        <f t="shared" si="0"/>
        <v>9.765625E-4</v>
      </c>
      <c r="M18">
        <f t="shared" si="1"/>
        <v>9.765625E-2</v>
      </c>
      <c r="N18">
        <v>32</v>
      </c>
      <c r="O18">
        <v>37</v>
      </c>
    </row>
    <row r="19" spans="1:15" x14ac:dyDescent="0.25">
      <c r="A19" t="s">
        <v>35</v>
      </c>
      <c r="B19">
        <v>0.2</v>
      </c>
      <c r="C19">
        <v>2.5000000000000001E-2</v>
      </c>
      <c r="D19">
        <v>0.1</v>
      </c>
      <c r="E19">
        <v>1</v>
      </c>
      <c r="F19">
        <v>0.22500000000000001</v>
      </c>
      <c r="G19">
        <v>0.2</v>
      </c>
      <c r="H19">
        <v>0.1</v>
      </c>
      <c r="I19">
        <v>0.47499999999999998</v>
      </c>
      <c r="J19">
        <v>0.05</v>
      </c>
      <c r="K19">
        <v>7.4999999999999997E-2</v>
      </c>
      <c r="L19">
        <f t="shared" si="0"/>
        <v>6.2500000000000001E-4</v>
      </c>
      <c r="M19">
        <f t="shared" si="1"/>
        <v>6.25E-2</v>
      </c>
      <c r="N19">
        <v>40</v>
      </c>
      <c r="O19">
        <v>98</v>
      </c>
    </row>
    <row r="20" spans="1:15" x14ac:dyDescent="0.25">
      <c r="A20" t="s">
        <v>36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1.6000000000000001E-3</v>
      </c>
      <c r="M20">
        <f t="shared" si="1"/>
        <v>0.16</v>
      </c>
      <c r="N20">
        <v>25</v>
      </c>
      <c r="O20">
        <v>25</v>
      </c>
    </row>
    <row r="21" spans="1:15" x14ac:dyDescent="0.25">
      <c r="A21" t="s">
        <v>37</v>
      </c>
      <c r="B21">
        <v>0</v>
      </c>
      <c r="C21">
        <v>0</v>
      </c>
      <c r="D21">
        <v>0</v>
      </c>
      <c r="E21">
        <v>0.8</v>
      </c>
      <c r="F21">
        <v>0.4</v>
      </c>
      <c r="G21">
        <v>0</v>
      </c>
      <c r="H21">
        <v>0</v>
      </c>
      <c r="I21">
        <v>0.15555555555555556</v>
      </c>
      <c r="J21">
        <v>0.15555555555555556</v>
      </c>
      <c r="K21">
        <v>6.6666666666666666E-2</v>
      </c>
      <c r="L21">
        <f t="shared" si="0"/>
        <v>4.9382716049382717E-4</v>
      </c>
      <c r="M21">
        <f t="shared" si="1"/>
        <v>4.938271604938272E-2</v>
      </c>
      <c r="N21">
        <v>45</v>
      </c>
      <c r="O21">
        <v>71</v>
      </c>
    </row>
    <row r="22" spans="1:15" x14ac:dyDescent="0.25">
      <c r="A22" t="s">
        <v>38</v>
      </c>
      <c r="B22">
        <v>0.90625</v>
      </c>
      <c r="C22">
        <v>0</v>
      </c>
      <c r="D22">
        <v>0.53125</v>
      </c>
      <c r="E22">
        <v>0.875</v>
      </c>
      <c r="F22">
        <v>0.96875</v>
      </c>
      <c r="G22">
        <v>0</v>
      </c>
      <c r="H22">
        <v>0</v>
      </c>
      <c r="I22">
        <v>6.25E-2</v>
      </c>
      <c r="J22">
        <v>0</v>
      </c>
      <c r="K22">
        <v>0.625</v>
      </c>
      <c r="L22">
        <f t="shared" si="0"/>
        <v>9.765625E-4</v>
      </c>
      <c r="M22">
        <f t="shared" si="1"/>
        <v>9.765625E-2</v>
      </c>
      <c r="N22">
        <v>32</v>
      </c>
      <c r="O22">
        <v>127</v>
      </c>
    </row>
    <row r="23" spans="1:15" x14ac:dyDescent="0.25">
      <c r="A23" t="s">
        <v>39</v>
      </c>
      <c r="B23">
        <v>1</v>
      </c>
      <c r="C23">
        <v>0</v>
      </c>
      <c r="D23">
        <v>0</v>
      </c>
      <c r="E23">
        <v>1</v>
      </c>
      <c r="F23">
        <v>5.7142857142857141E-2</v>
      </c>
      <c r="G23">
        <v>2.8571428571428571E-2</v>
      </c>
      <c r="H23">
        <v>0</v>
      </c>
      <c r="I23">
        <v>0.8571428571428571</v>
      </c>
      <c r="J23">
        <v>0</v>
      </c>
      <c r="K23">
        <v>0</v>
      </c>
      <c r="L23">
        <f t="shared" si="0"/>
        <v>8.1632653061224482E-4</v>
      </c>
      <c r="M23">
        <f t="shared" si="1"/>
        <v>8.1632653061224483E-2</v>
      </c>
      <c r="N23">
        <v>35</v>
      </c>
      <c r="O23">
        <v>103</v>
      </c>
    </row>
    <row r="24" spans="1:15" x14ac:dyDescent="0.25">
      <c r="A24" t="s">
        <v>40</v>
      </c>
      <c r="B24">
        <v>0</v>
      </c>
      <c r="C24">
        <v>0</v>
      </c>
      <c r="D24">
        <v>0</v>
      </c>
      <c r="E24">
        <v>1</v>
      </c>
      <c r="F24">
        <v>8.9285714285714288E-2</v>
      </c>
      <c r="G24">
        <v>7.1428571428571425E-2</v>
      </c>
      <c r="H24">
        <v>0</v>
      </c>
      <c r="I24">
        <v>7.1428571428571425E-2</v>
      </c>
      <c r="J24">
        <v>3.5714285714285712E-2</v>
      </c>
      <c r="K24">
        <v>5.3571428571428568E-2</v>
      </c>
      <c r="L24">
        <f t="shared" si="0"/>
        <v>3.1887755102040814E-4</v>
      </c>
      <c r="M24">
        <f t="shared" si="1"/>
        <v>3.1887755102040817E-2</v>
      </c>
      <c r="N24">
        <v>56</v>
      </c>
      <c r="O24">
        <v>74</v>
      </c>
    </row>
    <row r="25" spans="1:15" x14ac:dyDescent="0.25">
      <c r="A25" t="s">
        <v>41</v>
      </c>
      <c r="B25">
        <v>0.6470588235294118</v>
      </c>
      <c r="C25">
        <v>0.41176470588235292</v>
      </c>
      <c r="D25">
        <v>0</v>
      </c>
      <c r="E25">
        <v>1</v>
      </c>
      <c r="F25">
        <v>0.11764705882352941</v>
      </c>
      <c r="G25">
        <v>0.35294117647058826</v>
      </c>
      <c r="H25">
        <v>0</v>
      </c>
      <c r="I25">
        <v>5.8823529411764705E-2</v>
      </c>
      <c r="J25">
        <v>8.8235294117647065E-2</v>
      </c>
      <c r="K25">
        <v>5.8823529411764705E-2</v>
      </c>
      <c r="L25">
        <f t="shared" si="0"/>
        <v>8.6505190311418677E-4</v>
      </c>
      <c r="M25">
        <f t="shared" si="1"/>
        <v>8.6505190311418678E-2</v>
      </c>
      <c r="N25">
        <v>34</v>
      </c>
      <c r="O25">
        <v>93</v>
      </c>
    </row>
    <row r="26" spans="1:15" x14ac:dyDescent="0.25">
      <c r="A26" t="s">
        <v>42</v>
      </c>
      <c r="B26">
        <v>0</v>
      </c>
      <c r="C26">
        <v>0</v>
      </c>
      <c r="D26">
        <v>5.2631578947368418E-2</v>
      </c>
      <c r="E26">
        <v>1</v>
      </c>
      <c r="F26">
        <v>0.19298245614035087</v>
      </c>
      <c r="G26">
        <v>0.10526315789473684</v>
      </c>
      <c r="H26">
        <v>3.5087719298245612E-2</v>
      </c>
      <c r="I26">
        <v>0.21052631578947367</v>
      </c>
      <c r="J26">
        <v>1.7543859649122806E-2</v>
      </c>
      <c r="K26">
        <v>5.2631578947368418E-2</v>
      </c>
      <c r="L26">
        <f t="shared" si="0"/>
        <v>3.0778701138811941E-4</v>
      </c>
      <c r="M26">
        <f t="shared" si="1"/>
        <v>3.077870113881194E-2</v>
      </c>
      <c r="N26">
        <v>57</v>
      </c>
      <c r="O26">
        <v>95</v>
      </c>
    </row>
    <row r="27" spans="1:15" x14ac:dyDescent="0.25">
      <c r="A27" t="s">
        <v>28</v>
      </c>
      <c r="B27">
        <v>0.21052631578947367</v>
      </c>
      <c r="C27">
        <v>0</v>
      </c>
      <c r="D27">
        <v>0</v>
      </c>
      <c r="E27">
        <v>1</v>
      </c>
      <c r="F27">
        <v>0.15789473684210525</v>
      </c>
      <c r="G27">
        <v>0</v>
      </c>
      <c r="H27">
        <v>0</v>
      </c>
      <c r="I27">
        <v>0</v>
      </c>
      <c r="J27">
        <v>0.10526315789473684</v>
      </c>
      <c r="K27">
        <v>0</v>
      </c>
      <c r="L27">
        <f t="shared" si="0"/>
        <v>2.7700831024930752E-3</v>
      </c>
      <c r="M27">
        <f t="shared" si="1"/>
        <v>0.2770083102493075</v>
      </c>
      <c r="N27">
        <v>19</v>
      </c>
      <c r="O27">
        <v>28</v>
      </c>
    </row>
    <row r="28" spans="1:15" x14ac:dyDescent="0.25">
      <c r="A28" t="s">
        <v>43</v>
      </c>
      <c r="B28">
        <v>0.15384615384615385</v>
      </c>
      <c r="C28">
        <v>0.15384615384615385</v>
      </c>
      <c r="D28">
        <v>0</v>
      </c>
      <c r="E28">
        <v>1</v>
      </c>
      <c r="F28">
        <v>0</v>
      </c>
      <c r="G28">
        <v>0.15384615384615385</v>
      </c>
      <c r="H28">
        <v>0.15384615384615385</v>
      </c>
      <c r="I28">
        <v>0</v>
      </c>
      <c r="J28">
        <v>0.15384615384615385</v>
      </c>
      <c r="K28">
        <v>0</v>
      </c>
      <c r="L28">
        <f t="shared" si="0"/>
        <v>5.9171597633136093E-3</v>
      </c>
      <c r="M28">
        <f t="shared" si="1"/>
        <v>0.59171597633136097</v>
      </c>
      <c r="N28">
        <v>13</v>
      </c>
      <c r="O28">
        <v>23</v>
      </c>
    </row>
    <row r="29" spans="1:15" x14ac:dyDescent="0.25">
      <c r="A29" t="s">
        <v>44</v>
      </c>
      <c r="B29">
        <v>5.8823529411764705E-2</v>
      </c>
      <c r="C29">
        <v>2.9411764705882353E-2</v>
      </c>
      <c r="D29">
        <v>0</v>
      </c>
      <c r="E29">
        <v>1</v>
      </c>
      <c r="F29">
        <v>0.11764705882352941</v>
      </c>
      <c r="G29">
        <v>0.11764705882352941</v>
      </c>
      <c r="H29">
        <v>0</v>
      </c>
      <c r="I29">
        <v>2.9411764705882353E-2</v>
      </c>
      <c r="J29">
        <v>0</v>
      </c>
      <c r="K29">
        <v>2.9411764705882353E-2</v>
      </c>
      <c r="L29">
        <f t="shared" si="0"/>
        <v>8.6505190311418666E-4</v>
      </c>
      <c r="M29">
        <f t="shared" si="1"/>
        <v>8.6505190311418664E-2</v>
      </c>
      <c r="N29">
        <v>34</v>
      </c>
      <c r="O29">
        <v>47</v>
      </c>
    </row>
    <row r="30" spans="1:15" x14ac:dyDescent="0.25">
      <c r="A30" t="s">
        <v>45</v>
      </c>
      <c r="B30">
        <v>0</v>
      </c>
      <c r="C30">
        <v>0</v>
      </c>
      <c r="D30">
        <v>0</v>
      </c>
      <c r="E30">
        <v>1</v>
      </c>
      <c r="F30">
        <v>0.2</v>
      </c>
      <c r="G30">
        <v>6.6666666666666666E-2</v>
      </c>
      <c r="H30">
        <v>0</v>
      </c>
      <c r="I30">
        <v>0</v>
      </c>
      <c r="J30">
        <v>0</v>
      </c>
      <c r="K30">
        <v>0</v>
      </c>
      <c r="L30">
        <f t="shared" si="0"/>
        <v>4.4444444444444444E-3</v>
      </c>
      <c r="M30">
        <f t="shared" si="1"/>
        <v>0.44444444444444442</v>
      </c>
      <c r="N30">
        <v>15</v>
      </c>
      <c r="O30">
        <v>19</v>
      </c>
    </row>
    <row r="31" spans="1:15" x14ac:dyDescent="0.25">
      <c r="A31" t="s">
        <v>46</v>
      </c>
      <c r="B31">
        <v>0</v>
      </c>
      <c r="C31">
        <v>0</v>
      </c>
      <c r="D31">
        <v>0</v>
      </c>
      <c r="E31">
        <v>0.86046511627906974</v>
      </c>
      <c r="F31">
        <v>9.3023255813953487E-2</v>
      </c>
      <c r="G31">
        <v>0</v>
      </c>
      <c r="H31">
        <v>0</v>
      </c>
      <c r="I31">
        <v>6.9767441860465115E-2</v>
      </c>
      <c r="J31">
        <v>0</v>
      </c>
      <c r="K31">
        <v>4.6511627906976744E-2</v>
      </c>
      <c r="L31">
        <f t="shared" si="0"/>
        <v>5.408328826392644E-4</v>
      </c>
      <c r="M31">
        <f t="shared" si="1"/>
        <v>5.4083288263926443E-2</v>
      </c>
      <c r="N31">
        <v>43</v>
      </c>
      <c r="O31">
        <v>46</v>
      </c>
    </row>
    <row r="32" spans="1:15" x14ac:dyDescent="0.25">
      <c r="A32" t="s">
        <v>47</v>
      </c>
      <c r="B32">
        <v>1</v>
      </c>
      <c r="C32">
        <v>1</v>
      </c>
      <c r="D32">
        <v>0</v>
      </c>
      <c r="E32">
        <v>1</v>
      </c>
      <c r="F32">
        <v>0.5714285714285714</v>
      </c>
      <c r="G32">
        <v>4.7619047619047616E-2</v>
      </c>
      <c r="H32">
        <v>0</v>
      </c>
      <c r="I32">
        <v>0</v>
      </c>
      <c r="J32">
        <v>4.7619047619047616E-2</v>
      </c>
      <c r="K32">
        <v>0.33333333333333331</v>
      </c>
      <c r="L32">
        <f t="shared" si="0"/>
        <v>2.2675736961451243E-3</v>
      </c>
      <c r="M32">
        <f t="shared" si="1"/>
        <v>0.22675736961451243</v>
      </c>
      <c r="N32">
        <v>21</v>
      </c>
      <c r="O32">
        <v>84</v>
      </c>
    </row>
    <row r="33" spans="1:15" x14ac:dyDescent="0.25">
      <c r="A33" t="s">
        <v>48</v>
      </c>
      <c r="B33">
        <v>0.7</v>
      </c>
      <c r="C33">
        <v>0.75</v>
      </c>
      <c r="D33">
        <v>1.2500000000000001E-2</v>
      </c>
      <c r="E33">
        <v>1</v>
      </c>
      <c r="F33">
        <v>0.125</v>
      </c>
      <c r="G33">
        <v>2.5000000000000001E-2</v>
      </c>
      <c r="H33">
        <v>0</v>
      </c>
      <c r="I33">
        <v>0.05</v>
      </c>
      <c r="J33">
        <v>2.5000000000000001E-2</v>
      </c>
      <c r="K33">
        <v>7.4999999999999997E-2</v>
      </c>
      <c r="L33">
        <f t="shared" si="0"/>
        <v>1.5624999999999998E-4</v>
      </c>
      <c r="M33">
        <f t="shared" si="1"/>
        <v>1.5624999999999998E-2</v>
      </c>
      <c r="N33">
        <v>80</v>
      </c>
      <c r="O33">
        <v>221</v>
      </c>
    </row>
    <row r="34" spans="1:15" x14ac:dyDescent="0.25">
      <c r="A34" t="s">
        <v>31</v>
      </c>
      <c r="B34">
        <v>1</v>
      </c>
      <c r="C34">
        <v>1.4084507042253521E-2</v>
      </c>
      <c r="D34">
        <v>1.4084507042253521E-2</v>
      </c>
      <c r="E34">
        <v>1</v>
      </c>
      <c r="F34">
        <v>9.8591549295774641E-2</v>
      </c>
      <c r="G34">
        <v>0</v>
      </c>
      <c r="H34">
        <v>1.4084507042253521E-2</v>
      </c>
      <c r="I34">
        <v>0.11267605633802817</v>
      </c>
      <c r="J34">
        <v>1.4084507042253521E-2</v>
      </c>
      <c r="K34">
        <v>1.4084507042253521E-2</v>
      </c>
      <c r="L34">
        <f t="shared" si="0"/>
        <v>1.98373338623289E-4</v>
      </c>
      <c r="M34">
        <f t="shared" si="1"/>
        <v>1.9837333862328901E-2</v>
      </c>
      <c r="N34">
        <v>71</v>
      </c>
      <c r="O34">
        <v>162</v>
      </c>
    </row>
    <row r="35" spans="1:15" x14ac:dyDescent="0.25">
      <c r="A35" t="s">
        <v>49</v>
      </c>
      <c r="B35">
        <v>4.1666666666666664E-2</v>
      </c>
      <c r="C35">
        <v>0</v>
      </c>
      <c r="D35">
        <v>0.20833333333333334</v>
      </c>
      <c r="E35">
        <v>1</v>
      </c>
      <c r="F35">
        <v>8.3333333333333329E-2</v>
      </c>
      <c r="G35">
        <v>4.1666666666666664E-2</v>
      </c>
      <c r="H35">
        <v>0</v>
      </c>
      <c r="I35">
        <v>0.125</v>
      </c>
      <c r="J35">
        <v>0</v>
      </c>
      <c r="K35">
        <v>4.1666666666666664E-2</v>
      </c>
      <c r="L35">
        <f t="shared" si="0"/>
        <v>1.7361111111111112E-3</v>
      </c>
      <c r="M35">
        <f t="shared" si="1"/>
        <v>0.17361111111111113</v>
      </c>
      <c r="N35">
        <v>24</v>
      </c>
      <c r="O35">
        <v>37</v>
      </c>
    </row>
    <row r="36" spans="1:15" x14ac:dyDescent="0.25">
      <c r="A36" t="s">
        <v>50</v>
      </c>
      <c r="B36">
        <v>0</v>
      </c>
      <c r="C36">
        <v>0</v>
      </c>
      <c r="D36">
        <v>0</v>
      </c>
      <c r="E36">
        <v>1</v>
      </c>
      <c r="F36">
        <v>0.14285714285714285</v>
      </c>
      <c r="G36">
        <v>0</v>
      </c>
      <c r="H36">
        <v>0</v>
      </c>
      <c r="I36">
        <v>0.14285714285714285</v>
      </c>
      <c r="J36">
        <v>7.1428571428571425E-2</v>
      </c>
      <c r="K36">
        <v>7.1428571428571425E-2</v>
      </c>
      <c r="L36">
        <f t="shared" si="0"/>
        <v>5.1020408163265302E-3</v>
      </c>
      <c r="M36">
        <f t="shared" si="1"/>
        <v>0.51020408163265307</v>
      </c>
      <c r="N36">
        <v>14</v>
      </c>
      <c r="O36">
        <v>20</v>
      </c>
    </row>
    <row r="37" spans="1:15" x14ac:dyDescent="0.25">
      <c r="A37" t="s">
        <v>51</v>
      </c>
      <c r="B37">
        <v>0.79629629629629628</v>
      </c>
      <c r="C37">
        <v>1.8518518518518517E-2</v>
      </c>
      <c r="D37">
        <v>3.7037037037037035E-2</v>
      </c>
      <c r="E37">
        <v>1</v>
      </c>
      <c r="F37">
        <v>5.5555555555555552E-2</v>
      </c>
      <c r="G37">
        <v>0</v>
      </c>
      <c r="H37">
        <v>0</v>
      </c>
      <c r="I37">
        <v>0.12962962962962962</v>
      </c>
      <c r="J37">
        <v>3.7037037037037035E-2</v>
      </c>
      <c r="K37">
        <v>5.5555555555555552E-2</v>
      </c>
      <c r="L37">
        <f t="shared" si="0"/>
        <v>3.4293552812071334E-4</v>
      </c>
      <c r="M37">
        <f t="shared" si="1"/>
        <v>3.4293552812071332E-2</v>
      </c>
      <c r="N37">
        <v>54</v>
      </c>
      <c r="O37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4518-1A58-4D76-83A2-FBAE28487495}">
  <dimension ref="A1:M11"/>
  <sheetViews>
    <sheetView workbookViewId="0">
      <selection activeCell="L11" sqref="L11"/>
    </sheetView>
  </sheetViews>
  <sheetFormatPr defaultRowHeight="15" x14ac:dyDescent="0.25"/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I1" t="s">
        <v>82</v>
      </c>
      <c r="J1" t="s">
        <v>91</v>
      </c>
      <c r="K1" t="s">
        <v>92</v>
      </c>
      <c r="L1" t="s">
        <v>93</v>
      </c>
      <c r="M1" t="s">
        <v>83</v>
      </c>
    </row>
    <row r="2" spans="1:13" x14ac:dyDescent="0.25">
      <c r="A2" t="s">
        <v>84</v>
      </c>
      <c r="B2">
        <v>4</v>
      </c>
      <c r="C2">
        <v>87</v>
      </c>
      <c r="D2">
        <v>1</v>
      </c>
      <c r="E2">
        <v>3</v>
      </c>
      <c r="F2">
        <v>27</v>
      </c>
      <c r="G2">
        <v>60</v>
      </c>
      <c r="H2">
        <f>(D2+G2)/91</f>
        <v>0.67032967032967028</v>
      </c>
      <c r="I2" s="2">
        <v>0.67</v>
      </c>
      <c r="J2" s="2">
        <f>D2/(D2+E2)</f>
        <v>0.25</v>
      </c>
      <c r="K2" s="2">
        <f>D2/(D2+F2)</f>
        <v>3.5714285714285712E-2</v>
      </c>
      <c r="L2" s="2">
        <f>(2*I2*J2)/(I2+J2)</f>
        <v>0.3641304347826087</v>
      </c>
      <c r="M2" t="s">
        <v>85</v>
      </c>
    </row>
    <row r="3" spans="1:13" x14ac:dyDescent="0.25">
      <c r="A3" t="s">
        <v>86</v>
      </c>
      <c r="B3">
        <v>11</v>
      </c>
      <c r="C3">
        <v>80</v>
      </c>
      <c r="D3">
        <v>6</v>
      </c>
      <c r="E3">
        <v>5</v>
      </c>
      <c r="F3">
        <v>15</v>
      </c>
      <c r="G3">
        <v>65</v>
      </c>
      <c r="H3">
        <f t="shared" ref="H3:H10" si="0">(D3+G3)/91</f>
        <v>0.78021978021978022</v>
      </c>
      <c r="I3" s="2">
        <v>0.78</v>
      </c>
      <c r="J3" s="2">
        <f>D3/(D3+E3)</f>
        <v>0.54545454545454541</v>
      </c>
      <c r="K3" s="2">
        <f t="shared" ref="K3:K10" si="1">D3/(D3+F3)</f>
        <v>0.2857142857142857</v>
      </c>
      <c r="L3" s="2">
        <f t="shared" ref="L3:L10" si="2">(2*I3*J3)/(I3+J3)</f>
        <v>0.64197530864197527</v>
      </c>
      <c r="M3">
        <v>0.28000000000000003</v>
      </c>
    </row>
    <row r="4" spans="1:13" x14ac:dyDescent="0.25">
      <c r="A4" t="s">
        <v>59</v>
      </c>
      <c r="B4">
        <v>3</v>
      </c>
      <c r="C4">
        <v>88</v>
      </c>
      <c r="D4">
        <v>3</v>
      </c>
      <c r="E4">
        <v>0</v>
      </c>
      <c r="F4">
        <v>3</v>
      </c>
      <c r="G4">
        <v>85</v>
      </c>
      <c r="H4">
        <f t="shared" si="0"/>
        <v>0.96703296703296704</v>
      </c>
      <c r="I4" s="2">
        <v>0.97</v>
      </c>
      <c r="J4" s="2">
        <f>D4/(D4+E4)</f>
        <v>1</v>
      </c>
      <c r="K4" s="2">
        <f t="shared" si="1"/>
        <v>0.5</v>
      </c>
      <c r="L4" s="2">
        <f t="shared" si="2"/>
        <v>0.98477157360406087</v>
      </c>
      <c r="M4">
        <v>0.69</v>
      </c>
    </row>
    <row r="5" spans="1:13" x14ac:dyDescent="0.25">
      <c r="A5" t="s">
        <v>64</v>
      </c>
      <c r="B5">
        <v>0</v>
      </c>
      <c r="C5">
        <v>91</v>
      </c>
      <c r="D5">
        <v>0</v>
      </c>
      <c r="E5">
        <v>0</v>
      </c>
      <c r="F5">
        <v>14</v>
      </c>
      <c r="G5">
        <v>77</v>
      </c>
      <c r="H5">
        <f t="shared" si="0"/>
        <v>0.84615384615384615</v>
      </c>
      <c r="I5" s="2">
        <v>0.85</v>
      </c>
      <c r="J5" s="2"/>
      <c r="K5" s="2">
        <f t="shared" si="1"/>
        <v>0</v>
      </c>
      <c r="L5" s="2"/>
    </row>
    <row r="6" spans="1:13" x14ac:dyDescent="0.25">
      <c r="A6" t="s">
        <v>87</v>
      </c>
      <c r="B6">
        <v>31</v>
      </c>
      <c r="C6">
        <v>60</v>
      </c>
      <c r="D6">
        <v>25</v>
      </c>
      <c r="E6">
        <v>6</v>
      </c>
      <c r="F6">
        <v>5</v>
      </c>
      <c r="G6">
        <v>55</v>
      </c>
      <c r="H6">
        <f t="shared" si="0"/>
        <v>0.87912087912087911</v>
      </c>
      <c r="I6" s="2">
        <v>0.88</v>
      </c>
      <c r="J6" s="2">
        <f>D6/(D6+E6)</f>
        <v>0.80645161290322576</v>
      </c>
      <c r="K6" s="2">
        <f t="shared" si="1"/>
        <v>0.83333333333333337</v>
      </c>
      <c r="L6" s="2">
        <f t="shared" si="2"/>
        <v>0.84162203519510315</v>
      </c>
      <c r="M6">
        <v>0.73</v>
      </c>
    </row>
    <row r="7" spans="1:13" x14ac:dyDescent="0.25">
      <c r="A7" t="s">
        <v>88</v>
      </c>
      <c r="B7">
        <v>58</v>
      </c>
      <c r="C7">
        <v>33</v>
      </c>
      <c r="D7">
        <v>8</v>
      </c>
      <c r="E7">
        <v>50</v>
      </c>
      <c r="F7">
        <v>4</v>
      </c>
      <c r="G7">
        <v>29</v>
      </c>
      <c r="H7">
        <f t="shared" si="0"/>
        <v>0.40659340659340659</v>
      </c>
      <c r="I7" s="2">
        <v>0.41</v>
      </c>
      <c r="J7" s="2">
        <f>D7/(D7+E7)</f>
        <v>0.13793103448275862</v>
      </c>
      <c r="K7" s="2">
        <f t="shared" si="1"/>
        <v>0.66666666666666663</v>
      </c>
      <c r="L7" s="2">
        <f t="shared" si="2"/>
        <v>0.20641913152926369</v>
      </c>
      <c r="M7">
        <v>0.02</v>
      </c>
    </row>
    <row r="8" spans="1:13" x14ac:dyDescent="0.25">
      <c r="A8" t="s">
        <v>89</v>
      </c>
      <c r="B8">
        <v>67</v>
      </c>
      <c r="C8">
        <v>24</v>
      </c>
      <c r="D8">
        <v>67</v>
      </c>
      <c r="E8">
        <v>0</v>
      </c>
      <c r="F8">
        <v>0</v>
      </c>
      <c r="G8">
        <v>24</v>
      </c>
      <c r="H8">
        <f t="shared" si="0"/>
        <v>1</v>
      </c>
      <c r="I8" s="2">
        <v>1</v>
      </c>
      <c r="J8" s="2">
        <f>D8/(D8+E8)</f>
        <v>1</v>
      </c>
      <c r="K8" s="2">
        <f t="shared" si="1"/>
        <v>1</v>
      </c>
      <c r="L8" s="2">
        <f t="shared" si="2"/>
        <v>1</v>
      </c>
      <c r="M8">
        <v>1</v>
      </c>
    </row>
    <row r="9" spans="1:13" x14ac:dyDescent="0.25">
      <c r="A9" t="s">
        <v>90</v>
      </c>
      <c r="B9">
        <v>26</v>
      </c>
      <c r="C9">
        <v>65</v>
      </c>
      <c r="D9">
        <v>19</v>
      </c>
      <c r="E9">
        <v>7</v>
      </c>
      <c r="F9">
        <v>8</v>
      </c>
      <c r="G9">
        <v>57</v>
      </c>
      <c r="H9">
        <f t="shared" si="0"/>
        <v>0.8351648351648352</v>
      </c>
      <c r="I9" s="2">
        <v>0.84</v>
      </c>
      <c r="J9" s="2">
        <f>D9/(D9+E9)</f>
        <v>0.73076923076923073</v>
      </c>
      <c r="K9" s="2">
        <f t="shared" si="1"/>
        <v>0.70370370370370372</v>
      </c>
      <c r="L9" s="2">
        <f t="shared" si="2"/>
        <v>0.78158667972575901</v>
      </c>
      <c r="M9">
        <v>0.6</v>
      </c>
    </row>
    <row r="10" spans="1:13" x14ac:dyDescent="0.25">
      <c r="A10" t="s">
        <v>58</v>
      </c>
      <c r="B10">
        <v>2</v>
      </c>
      <c r="C10">
        <v>89</v>
      </c>
      <c r="D10">
        <v>2</v>
      </c>
      <c r="E10">
        <v>0</v>
      </c>
      <c r="F10">
        <v>10</v>
      </c>
      <c r="G10">
        <v>79</v>
      </c>
      <c r="H10">
        <f t="shared" si="0"/>
        <v>0.89010989010989006</v>
      </c>
      <c r="I10" s="2">
        <v>0.89</v>
      </c>
      <c r="J10" s="2">
        <f>D10/(D10+E10)</f>
        <v>1</v>
      </c>
      <c r="K10" s="2">
        <f t="shared" si="1"/>
        <v>0.16666666666666666</v>
      </c>
      <c r="L10" s="2">
        <f t="shared" si="2"/>
        <v>0.94179894179894175</v>
      </c>
      <c r="M10">
        <v>0.38</v>
      </c>
    </row>
    <row r="11" spans="1:13" x14ac:dyDescent="0.25">
      <c r="A11" t="s">
        <v>72</v>
      </c>
      <c r="B11">
        <f>SUM(B2:B10)</f>
        <v>202</v>
      </c>
      <c r="C11">
        <f t="shared" ref="C11:M11" si="3">SUM(C2:C10)</f>
        <v>617</v>
      </c>
      <c r="D11">
        <f t="shared" si="3"/>
        <v>131</v>
      </c>
      <c r="E11">
        <f t="shared" si="3"/>
        <v>71</v>
      </c>
      <c r="F11">
        <f t="shared" si="3"/>
        <v>86</v>
      </c>
      <c r="G11">
        <f t="shared" si="3"/>
        <v>531</v>
      </c>
      <c r="H11">
        <f>SUM(H2:H10)/9</f>
        <v>0.80830280830280821</v>
      </c>
      <c r="I11">
        <f>SUM(I2:I10)/9</f>
        <v>0.81</v>
      </c>
      <c r="J11">
        <f>SUM(J2:J10)/9</f>
        <v>0.6078451581788622</v>
      </c>
      <c r="K11">
        <f>SUM(K2:K10)/9</f>
        <v>0.46575543797766028</v>
      </c>
      <c r="L11" s="2">
        <f>SUM(L2:L10)/9</f>
        <v>0.64025601169752355</v>
      </c>
      <c r="M11">
        <f t="shared" si="3"/>
        <v>3.6999999999999997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2024-02-16T20:00:13Z</cp:lastPrinted>
  <dcterms:created xsi:type="dcterms:W3CDTF">2015-06-05T18:17:20Z</dcterms:created>
  <dcterms:modified xsi:type="dcterms:W3CDTF">2024-08-21T23:54:35Z</dcterms:modified>
</cp:coreProperties>
</file>