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hartEx1.xml" ContentType="application/vnd.ms-office.chartex+xml"/>
  <Override PartName="/xl/charts/style50.xml" ContentType="application/vnd.ms-office.chartstyle+xml"/>
  <Override PartName="/xl/charts/colors50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 hidePivotFieldList="1"/>
  <mc:AlternateContent xmlns:mc="http://schemas.openxmlformats.org/markup-compatibility/2006">
    <mc:Choice Requires="x15">
      <x15ac:absPath xmlns:x15ac="http://schemas.microsoft.com/office/spreadsheetml/2010/11/ac" url="/Users/krishnasowjanyapallem/Desktop/blackboard/data minning/assignments/"/>
    </mc:Choice>
  </mc:AlternateContent>
  <bookViews>
    <workbookView xWindow="0" yWindow="460" windowWidth="23040" windowHeight="19940" activeTab="5"/>
  </bookViews>
  <sheets>
    <sheet name="Data" sheetId="1" r:id="rId1"/>
    <sheet name="Q5" sheetId="7" r:id="rId2"/>
    <sheet name="Q4" sheetId="6" r:id="rId3"/>
    <sheet name="Q3" sheetId="5" r:id="rId4"/>
    <sheet name="Q2" sheetId="4" r:id="rId5"/>
    <sheet name="Q1" sheetId="3" r:id="rId6"/>
  </sheets>
  <definedNames>
    <definedName name="_xlnm._FilterDatabase" localSheetId="3" hidden="1">'Q3'!$A$6:$A$56</definedName>
    <definedName name="_xlchart.v1.0" hidden="1">'Q3'!$A$7:$A$56</definedName>
    <definedName name="_xlchart.v1.1" hidden="1">'Q3'!$A$7:$A$56</definedName>
  </definedNames>
  <calcPr calcId="150001" concurrentCalc="0"/>
  <pivotCaches>
    <pivotCache cacheId="0" r:id="rId7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0" i="5" l="1"/>
  <c r="J26" i="5"/>
  <c r="J24" i="5"/>
  <c r="J29" i="5"/>
  <c r="J25" i="5"/>
  <c r="J27" i="5"/>
  <c r="J23" i="5"/>
  <c r="J20" i="5"/>
  <c r="K17" i="5"/>
  <c r="Z17" i="1"/>
  <c r="AA11" i="1"/>
  <c r="K14" i="5"/>
  <c r="AA15" i="1"/>
  <c r="K13" i="5"/>
  <c r="K15" i="5"/>
  <c r="AA16" i="1"/>
  <c r="J32" i="5"/>
  <c r="J33" i="5"/>
  <c r="J35" i="5"/>
  <c r="AA14" i="1"/>
  <c r="K12" i="5"/>
  <c r="AA13" i="1"/>
  <c r="K19" i="5"/>
  <c r="AA10" i="1"/>
  <c r="K16" i="5"/>
  <c r="AA9" i="1"/>
  <c r="AA12" i="1"/>
  <c r="K18" i="5"/>
  <c r="C9" i="5"/>
  <c r="C38" i="5"/>
  <c r="C18" i="5"/>
  <c r="C47" i="5"/>
  <c r="C55" i="5"/>
  <c r="C39" i="5"/>
  <c r="C40" i="5"/>
  <c r="C56" i="5"/>
  <c r="C33" i="5"/>
  <c r="C14" i="5"/>
  <c r="C41" i="5"/>
  <c r="C26" i="5"/>
  <c r="C34" i="5"/>
  <c r="C36" i="5"/>
  <c r="C15" i="5"/>
  <c r="C27" i="5"/>
  <c r="C35" i="5"/>
  <c r="C22" i="5"/>
  <c r="C43" i="5"/>
  <c r="C44" i="5"/>
  <c r="C52" i="5"/>
  <c r="C29" i="5"/>
  <c r="C8" i="5"/>
  <c r="C16" i="5"/>
  <c r="J34" i="5"/>
  <c r="C37" i="5"/>
  <c r="AA17" i="1"/>
  <c r="K20" i="5"/>
  <c r="C25" i="5"/>
  <c r="C42" i="5"/>
  <c r="C49" i="5"/>
  <c r="C48" i="5"/>
  <c r="C7" i="5"/>
  <c r="C17" i="5"/>
  <c r="C50" i="5"/>
  <c r="C31" i="5"/>
  <c r="C53" i="5"/>
  <c r="C10" i="5"/>
  <c r="C30" i="5"/>
  <c r="C23" i="5"/>
  <c r="C51" i="5"/>
  <c r="C19" i="5"/>
  <c r="C24" i="5"/>
  <c r="C28" i="5"/>
  <c r="C21" i="5"/>
  <c r="C20" i="5"/>
  <c r="C11" i="5"/>
  <c r="C54" i="5"/>
  <c r="C45" i="5"/>
  <c r="C13" i="5"/>
  <c r="C12" i="5"/>
  <c r="C32" i="5"/>
  <c r="C46" i="5"/>
</calcChain>
</file>

<file path=xl/sharedStrings.xml><?xml version="1.0" encoding="utf-8"?>
<sst xmlns="http://schemas.openxmlformats.org/spreadsheetml/2006/main" count="266" uniqueCount="117">
  <si>
    <t>Title</t>
  </si>
  <si>
    <t>Year Released</t>
  </si>
  <si>
    <t>U.S. Box Office Receipts (Inflation Adjusted Millions $)</t>
  </si>
  <si>
    <t>Rating</t>
  </si>
  <si>
    <t>Genre</t>
  </si>
  <si>
    <t>Budget (Non-Inflation Adjusted Millions $)</t>
  </si>
  <si>
    <t>World Box Office Receipts (Non-Inflation Adjusted Millions $)</t>
  </si>
  <si>
    <t>U.S. Box Office Receipts (Non-Inflation Adjusted Millions $)</t>
  </si>
  <si>
    <t>Snow White and the Seven Dwarfs</t>
  </si>
  <si>
    <t>G</t>
  </si>
  <si>
    <t>Animated</t>
  </si>
  <si>
    <t>American Graffiti</t>
  </si>
  <si>
    <t>PG</t>
  </si>
  <si>
    <t>Drama</t>
  </si>
  <si>
    <t>Fantasia</t>
  </si>
  <si>
    <t>Gone With the Wind</t>
  </si>
  <si>
    <t>Pinocchio</t>
  </si>
  <si>
    <t>The Robe</t>
  </si>
  <si>
    <t>UR</t>
  </si>
  <si>
    <t>The Sting</t>
  </si>
  <si>
    <t>The Godfather</t>
  </si>
  <si>
    <t>R</t>
  </si>
  <si>
    <t>Sleeping Beauty</t>
  </si>
  <si>
    <t>Grease</t>
  </si>
  <si>
    <t>Comedy</t>
  </si>
  <si>
    <t>Around the World in 80 Days</t>
  </si>
  <si>
    <t>Action</t>
  </si>
  <si>
    <t>Airport</t>
  </si>
  <si>
    <t>Star Wars</t>
  </si>
  <si>
    <t>SciFi/Fantasy</t>
  </si>
  <si>
    <t>Doctor Zhivago</t>
  </si>
  <si>
    <t>PG-13</t>
  </si>
  <si>
    <t>Jaws</t>
  </si>
  <si>
    <t>The Exorcist</t>
  </si>
  <si>
    <t>Horror</t>
  </si>
  <si>
    <t>The Ten Commandments</t>
  </si>
  <si>
    <t>Ben-Hur</t>
  </si>
  <si>
    <t>The Empire Strikes Back</t>
  </si>
  <si>
    <t>Raiders of the Lost Ark</t>
  </si>
  <si>
    <t>Ghostbusters</t>
  </si>
  <si>
    <t>Return of the Jedi</t>
  </si>
  <si>
    <t>Cleopatra</t>
  </si>
  <si>
    <t>The Lion King</t>
  </si>
  <si>
    <t>Forrest Gump</t>
  </si>
  <si>
    <t>Jurassic Park</t>
  </si>
  <si>
    <t>Shrek 2</t>
  </si>
  <si>
    <t>Independence Day</t>
  </si>
  <si>
    <t>LOTR: The Return of the King</t>
  </si>
  <si>
    <t>Star Wars: The Phantom Menace</t>
  </si>
  <si>
    <t>Spider-Man</t>
  </si>
  <si>
    <t>The Dark Knight</t>
  </si>
  <si>
    <t>Titanic</t>
  </si>
  <si>
    <t>Marvel's The Avengers</t>
  </si>
  <si>
    <t>Pirates of the Caribbean: Dead Man's Chest</t>
  </si>
  <si>
    <t>Avatar</t>
  </si>
  <si>
    <t>The Sound of Music</t>
  </si>
  <si>
    <t>Musical</t>
  </si>
  <si>
    <t>--</t>
  </si>
  <si>
    <t>E.T.</t>
  </si>
  <si>
    <t>The Jungle Book</t>
  </si>
  <si>
    <t>One Hundred and One Dalmatians</t>
  </si>
  <si>
    <t>Mary Poppins</t>
  </si>
  <si>
    <t>The Graduate</t>
  </si>
  <si>
    <t>Close Encounters of the Third Kind</t>
  </si>
  <si>
    <t>Butch Cassidy and the Sundance Kid</t>
  </si>
  <si>
    <t>Western</t>
  </si>
  <si>
    <t>Bambi</t>
  </si>
  <si>
    <t>Love Story</t>
  </si>
  <si>
    <t>Beverly Hills Cop</t>
  </si>
  <si>
    <t>Home Alone</t>
  </si>
  <si>
    <t>Blazing Saddles</t>
  </si>
  <si>
    <t>Batman</t>
  </si>
  <si>
    <t>BIN limit</t>
  </si>
  <si>
    <t>Bin</t>
  </si>
  <si>
    <t>More</t>
  </si>
  <si>
    <t>Frequency</t>
  </si>
  <si>
    <t>percentage</t>
  </si>
  <si>
    <t>Row Labels</t>
  </si>
  <si>
    <t>Grand Total</t>
  </si>
  <si>
    <t>Column Labels</t>
  </si>
  <si>
    <t>Count of Rating</t>
  </si>
  <si>
    <t>Average of U.S. Box Office Receipts (Inflation Adjusted Millions $)</t>
  </si>
  <si>
    <t>scatter chart  is graphical representation used to tell the relation between two quantitative variables.</t>
  </si>
  <si>
    <t>correlation measures the relation between two variables which varies from -1 to +1.</t>
  </si>
  <si>
    <t>this scatter chart gives information between years and U.S. box office receipts(inflation adjusted million dollars).</t>
  </si>
  <si>
    <t>according to the trendline representation, we can tell that as years pass on U.S. offcie box office amount decreases.</t>
  </si>
  <si>
    <t>complete scatter chart indicates negative linear realtionship</t>
  </si>
  <si>
    <t>complete scatter chart indicates positive linear realtionship with correaltion positive value.</t>
  </si>
  <si>
    <t>this scatter chart gives information between budget and U.S. box office receipts(non-inflation adjusted million dollars).</t>
  </si>
  <si>
    <t>according to the trendline representation, we can tell that as budget investment is moves high  U.S. offcie box office amount increases.</t>
  </si>
  <si>
    <t>Minimum</t>
  </si>
  <si>
    <t>Q1</t>
  </si>
  <si>
    <t>Median</t>
  </si>
  <si>
    <t>Q3</t>
  </si>
  <si>
    <t>Maximum</t>
  </si>
  <si>
    <t>Mean</t>
  </si>
  <si>
    <t>Range</t>
  </si>
  <si>
    <t>IQR</t>
  </si>
  <si>
    <t>1.5*IQR</t>
  </si>
  <si>
    <t>lower limit</t>
  </si>
  <si>
    <t>upper limit</t>
  </si>
  <si>
    <t>outliers</t>
  </si>
  <si>
    <t>outlier</t>
  </si>
  <si>
    <t>two outliers are available</t>
  </si>
  <si>
    <t>sci-Fi/Fantasy have high movie rating</t>
  </si>
  <si>
    <t>there are no movies with under-rated from 1980 to 2010.</t>
  </si>
  <si>
    <t>over 1980- 2012, there was one restricted movie</t>
  </si>
  <si>
    <t>every year there is atleast one PG-3 rated movie</t>
  </si>
  <si>
    <t>PG rated movies are not released from 2004 to 2012</t>
  </si>
  <si>
    <t>no more general movies are seen after 1994</t>
  </si>
  <si>
    <t>from this pivot table we can justify that on an average US box office is filled with highest by musicaland then horror movies.</t>
  </si>
  <si>
    <t>western and comedy are two Genres earn lowest US box office. Among all the genres given.</t>
  </si>
  <si>
    <r>
      <rPr>
        <sz val="7"/>
        <color theme="1"/>
        <rFont val="Times New Roman"/>
        <family val="1"/>
      </rPr>
      <t xml:space="preserve">  </t>
    </r>
    <r>
      <rPr>
        <b/>
        <sz val="18"/>
        <color theme="1"/>
        <rFont val="Times New Roman"/>
        <family val="1"/>
      </rPr>
      <t>U.S. box office receipts for each genre–rating pair for all movies in the dataset. Interpret the results.</t>
    </r>
  </si>
  <si>
    <t xml:space="preserve">Use the PivotTable to display the average inflation-adjusted </t>
  </si>
  <si>
    <t>Determine which combinations of genre and rating are most represented in the top 50 movie data</t>
  </si>
  <si>
    <t>frequency distribution, percent frequency distribution, and histogram for inflation-adjusted U.S. box office receipts</t>
  </si>
  <si>
    <t>SCATTER PLOT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</si>
</sst>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$&quot;#,##0_);[Red]\(&quot;$&quot;#,##0\)"/>
  </numFmts>
  <fonts count="12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</font>
    <font>
      <sz val="12"/>
      <name val="Times New Roman"/>
      <family val="1"/>
    </font>
    <font>
      <u/>
      <sz val="12"/>
      <color theme="10"/>
      <name val="Times New Roman"/>
      <family val="1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.5"/>
      <color theme="1"/>
      <name val="Times New Roman"/>
      <family val="1"/>
    </font>
    <font>
      <sz val="11"/>
      <color rgb="FFFF0000"/>
      <name val="Calibri"/>
      <family val="2"/>
      <scheme val="minor"/>
    </font>
    <font>
      <sz val="11"/>
      <color rgb="FFFF0000"/>
      <name val="Calibri (Body)"/>
    </font>
    <font>
      <sz val="7"/>
      <color theme="1"/>
      <name val="Times New Roman"/>
      <family val="1"/>
    </font>
    <font>
      <b/>
      <sz val="18"/>
      <color theme="1"/>
      <name val="Times New Roman"/>
      <family val="1"/>
    </font>
    <font>
      <b/>
      <sz val="16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41">
    <xf numFmtId="0" fontId="0" fillId="0" borderId="0" xfId="0"/>
    <xf numFmtId="0" fontId="2" fillId="0" borderId="0" xfId="0" applyFont="1" applyFill="1" applyAlignment="1">
      <alignment vertical="center" wrapText="1"/>
    </xf>
    <xf numFmtId="6" fontId="2" fillId="0" borderId="0" xfId="0" applyNumberFormat="1" applyFont="1" applyFill="1" applyAlignment="1">
      <alignment horizontal="right" vertical="center" wrapText="1"/>
    </xf>
    <xf numFmtId="0" fontId="2" fillId="0" borderId="0" xfId="0" applyFont="1" applyFill="1" applyAlignment="1">
      <alignment horizontal="left" vertical="center" wrapText="1"/>
    </xf>
    <xf numFmtId="0" fontId="2" fillId="0" borderId="0" xfId="1" applyFont="1" applyFill="1" applyAlignment="1">
      <alignment vertical="center" wrapText="1"/>
    </xf>
    <xf numFmtId="0" fontId="2" fillId="0" borderId="0" xfId="0" applyFont="1" applyFill="1" applyAlignment="1">
      <alignment horizontal="right" vertical="center" wrapText="1"/>
    </xf>
    <xf numFmtId="0" fontId="0" fillId="0" borderId="0" xfId="0" applyAlignment="1">
      <alignment wrapText="1"/>
    </xf>
    <xf numFmtId="0" fontId="2" fillId="0" borderId="0" xfId="0" applyFont="1" applyFill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0" fillId="0" borderId="0" xfId="0" applyAlignment="1">
      <alignment horizontal="right" wrapText="1"/>
    </xf>
    <xf numFmtId="0" fontId="0" fillId="0" borderId="0" xfId="0" applyAlignment="1">
      <alignment horizontal="right"/>
    </xf>
    <xf numFmtId="0" fontId="1" fillId="0" borderId="0" xfId="0" applyFont="1" applyFill="1" applyBorder="1" applyAlignment="1">
      <alignment wrapText="1"/>
    </xf>
    <xf numFmtId="0" fontId="1" fillId="0" borderId="0" xfId="0" applyFont="1" applyFill="1" applyBorder="1" applyAlignment="1">
      <alignment horizontal="center" wrapText="1"/>
    </xf>
    <xf numFmtId="0" fontId="1" fillId="0" borderId="0" xfId="0" applyFont="1" applyFill="1" applyBorder="1" applyAlignment="1">
      <alignment horizontal="right" wrapText="1"/>
    </xf>
    <xf numFmtId="0" fontId="1" fillId="0" borderId="0" xfId="0" applyFont="1" applyFill="1" applyBorder="1" applyAlignment="1">
      <alignment horizontal="left" wrapText="1"/>
    </xf>
    <xf numFmtId="0" fontId="1" fillId="0" borderId="0" xfId="0" applyFont="1" applyBorder="1" applyAlignment="1">
      <alignment horizontal="right" wrapText="1"/>
    </xf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" xfId="0" applyFill="1" applyBorder="1" applyAlignment="1"/>
    <xf numFmtId="0" fontId="5" fillId="0" borderId="2" xfId="0" applyFont="1" applyFill="1" applyBorder="1" applyAlignment="1">
      <alignment horizontal="center"/>
    </xf>
    <xf numFmtId="9" fontId="0" fillId="0" borderId="0" xfId="2" applyFont="1" applyAlignment="1">
      <alignment wrapText="1"/>
    </xf>
    <xf numFmtId="9" fontId="0" fillId="0" borderId="0" xfId="0" applyNumberFormat="1" applyAlignment="1">
      <alignment wrapText="1"/>
    </xf>
    <xf numFmtId="0" fontId="0" fillId="0" borderId="0" xfId="0" pivotButton="1"/>
    <xf numFmtId="0" fontId="0" fillId="0" borderId="0" xfId="0" applyAlignment="1">
      <alignment horizontal="left" indent="1"/>
    </xf>
    <xf numFmtId="0" fontId="0" fillId="0" borderId="0" xfId="0" applyNumberFormat="1"/>
    <xf numFmtId="0" fontId="0" fillId="0" borderId="0" xfId="0"/>
    <xf numFmtId="0" fontId="0" fillId="0" borderId="0" xfId="0" applyAlignment="1"/>
    <xf numFmtId="6" fontId="0" fillId="0" borderId="0" xfId="0" applyNumberFormat="1"/>
    <xf numFmtId="0" fontId="6" fillId="0" borderId="0" xfId="0" applyFont="1"/>
    <xf numFmtId="0" fontId="7" fillId="0" borderId="0" xfId="0" applyFont="1"/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/>
    <xf numFmtId="0" fontId="8" fillId="0" borderId="0" xfId="0" applyFont="1" applyAlignment="1">
      <alignment horizontal="center"/>
    </xf>
    <xf numFmtId="0" fontId="6" fillId="0" borderId="0" xfId="0" applyFont="1" applyAlignment="1">
      <alignment horizontal="left" vertical="top"/>
    </xf>
    <xf numFmtId="0" fontId="10" fillId="0" borderId="0" xfId="0" applyFont="1"/>
    <xf numFmtId="0" fontId="11" fillId="0" borderId="0" xfId="0" applyFont="1"/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pivotCacheDefinition" Target="pivotCache/pivotCacheDefinition1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Ex1.xml.rels><?xml version="1.0" encoding="UTF-8" standalone="yes"?>
<Relationships xmlns="http://schemas.openxmlformats.org/package/2006/relationships"><Relationship Id="rId1" Type="http://schemas.microsoft.com/office/2011/relationships/chartStyle" Target="style50.xml"/><Relationship Id="rId2" Type="http://schemas.microsoft.com/office/2011/relationships/chartColorStyle" Target="colors5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scatter chart </a:t>
            </a:r>
          </a:p>
          <a:p>
            <a:pPr>
              <a:defRPr/>
            </a:pPr>
            <a:r>
              <a:rPr lang="en-US"/>
              <a:t>Year Released    vs</a:t>
            </a:r>
            <a:r>
              <a:rPr lang="en-US" baseline="0"/>
              <a:t>   </a:t>
            </a:r>
            <a:r>
              <a:rPr lang="en-US"/>
              <a:t>U.S. Box Office Receipts (Inflation Adjusted Millions $)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Data!$C$1</c:f>
              <c:strCache>
                <c:ptCount val="1"/>
                <c:pt idx="0">
                  <c:v>U.S. Box Office Receipts (Inflation Adjusted Millions $)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00124262713675831"/>
                  <c:y val="-0.37148244694669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800" baseline="0"/>
                      <a:t>y = -2.8465x + 6339.9</a:t>
                    </a:r>
                    <a:br>
                      <a:rPr lang="en-US" sz="1800" baseline="0"/>
                    </a:br>
                    <a:r>
                      <a:rPr lang="en-US" sz="1800" baseline="0"/>
                      <a:t>R² = 0.05082</a:t>
                    </a:r>
                    <a:endParaRPr lang="en-US" sz="18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Data!$B$2:$B$51</c:f>
              <c:numCache>
                <c:formatCode>General</c:formatCode>
                <c:ptCount val="50"/>
                <c:pt idx="0">
                  <c:v>1937.0</c:v>
                </c:pt>
                <c:pt idx="1">
                  <c:v>1973.0</c:v>
                </c:pt>
                <c:pt idx="2">
                  <c:v>1940.0</c:v>
                </c:pt>
                <c:pt idx="3">
                  <c:v>1939.0</c:v>
                </c:pt>
                <c:pt idx="4">
                  <c:v>1940.0</c:v>
                </c:pt>
                <c:pt idx="5">
                  <c:v>1953.0</c:v>
                </c:pt>
                <c:pt idx="6">
                  <c:v>1973.0</c:v>
                </c:pt>
                <c:pt idx="7">
                  <c:v>1972.0</c:v>
                </c:pt>
                <c:pt idx="8">
                  <c:v>1959.0</c:v>
                </c:pt>
                <c:pt idx="9">
                  <c:v>1978.0</c:v>
                </c:pt>
                <c:pt idx="10">
                  <c:v>1956.0</c:v>
                </c:pt>
                <c:pt idx="11">
                  <c:v>1970.0</c:v>
                </c:pt>
                <c:pt idx="12">
                  <c:v>1977.0</c:v>
                </c:pt>
                <c:pt idx="13">
                  <c:v>1965.0</c:v>
                </c:pt>
                <c:pt idx="14">
                  <c:v>1975.0</c:v>
                </c:pt>
                <c:pt idx="15">
                  <c:v>1973.0</c:v>
                </c:pt>
                <c:pt idx="16">
                  <c:v>1956.0</c:v>
                </c:pt>
                <c:pt idx="17">
                  <c:v>1959.0</c:v>
                </c:pt>
                <c:pt idx="18">
                  <c:v>1980.0</c:v>
                </c:pt>
                <c:pt idx="19">
                  <c:v>1981.0</c:v>
                </c:pt>
                <c:pt idx="20">
                  <c:v>1984.0</c:v>
                </c:pt>
                <c:pt idx="21">
                  <c:v>1983.0</c:v>
                </c:pt>
                <c:pt idx="22">
                  <c:v>1963.0</c:v>
                </c:pt>
                <c:pt idx="23">
                  <c:v>1994.0</c:v>
                </c:pt>
                <c:pt idx="24">
                  <c:v>1994.0</c:v>
                </c:pt>
                <c:pt idx="25">
                  <c:v>1993.0</c:v>
                </c:pt>
                <c:pt idx="26">
                  <c:v>2004.0</c:v>
                </c:pt>
                <c:pt idx="27">
                  <c:v>1996.0</c:v>
                </c:pt>
                <c:pt idx="28">
                  <c:v>2003.0</c:v>
                </c:pt>
                <c:pt idx="29">
                  <c:v>1999.0</c:v>
                </c:pt>
                <c:pt idx="30">
                  <c:v>2002.0</c:v>
                </c:pt>
                <c:pt idx="31">
                  <c:v>2008.0</c:v>
                </c:pt>
                <c:pt idx="32">
                  <c:v>1997.0</c:v>
                </c:pt>
                <c:pt idx="33">
                  <c:v>2012.0</c:v>
                </c:pt>
                <c:pt idx="34">
                  <c:v>2006.0</c:v>
                </c:pt>
                <c:pt idx="35">
                  <c:v>2009.0</c:v>
                </c:pt>
                <c:pt idx="36">
                  <c:v>1965.0</c:v>
                </c:pt>
                <c:pt idx="37">
                  <c:v>1982.0</c:v>
                </c:pt>
                <c:pt idx="38">
                  <c:v>1967.0</c:v>
                </c:pt>
                <c:pt idx="39">
                  <c:v>1961.0</c:v>
                </c:pt>
                <c:pt idx="40">
                  <c:v>1964.0</c:v>
                </c:pt>
                <c:pt idx="41">
                  <c:v>1967.0</c:v>
                </c:pt>
                <c:pt idx="42">
                  <c:v>1977.0</c:v>
                </c:pt>
                <c:pt idx="43">
                  <c:v>1969.0</c:v>
                </c:pt>
                <c:pt idx="44">
                  <c:v>1942.0</c:v>
                </c:pt>
                <c:pt idx="45">
                  <c:v>1970.0</c:v>
                </c:pt>
                <c:pt idx="46">
                  <c:v>1984.0</c:v>
                </c:pt>
                <c:pt idx="47">
                  <c:v>1990.0</c:v>
                </c:pt>
                <c:pt idx="48">
                  <c:v>1974.0</c:v>
                </c:pt>
                <c:pt idx="49">
                  <c:v>1989.0</c:v>
                </c:pt>
              </c:numCache>
            </c:numRef>
          </c:xVal>
          <c:yVal>
            <c:numRef>
              <c:f>Data!$C$2:$C$51</c:f>
              <c:numCache>
                <c:formatCode>"$"#,##0_);[Red]\("$"#,##0\)</c:formatCode>
                <c:ptCount val="50"/>
                <c:pt idx="0">
                  <c:v>854.4</c:v>
                </c:pt>
                <c:pt idx="1">
                  <c:v>515.2</c:v>
                </c:pt>
                <c:pt idx="2">
                  <c:v>651.0</c:v>
                </c:pt>
                <c:pt idx="3">
                  <c:v>1649.5</c:v>
                </c:pt>
                <c:pt idx="4">
                  <c:v>528.5</c:v>
                </c:pt>
                <c:pt idx="5">
                  <c:v>513.0</c:v>
                </c:pt>
                <c:pt idx="6">
                  <c:v>715.0</c:v>
                </c:pt>
                <c:pt idx="7">
                  <c:v>622.8</c:v>
                </c:pt>
                <c:pt idx="8">
                  <c:v>569.7</c:v>
                </c:pt>
                <c:pt idx="9">
                  <c:v>561.9</c:v>
                </c:pt>
                <c:pt idx="10">
                  <c:v>506.6</c:v>
                </c:pt>
                <c:pt idx="11">
                  <c:v>518.2</c:v>
                </c:pt>
                <c:pt idx="12">
                  <c:v>1425.9</c:v>
                </c:pt>
                <c:pt idx="13">
                  <c:v>973.2</c:v>
                </c:pt>
                <c:pt idx="14">
                  <c:v>1029.3</c:v>
                </c:pt>
                <c:pt idx="15">
                  <c:v>808.7</c:v>
                </c:pt>
                <c:pt idx="16">
                  <c:v>1052.8</c:v>
                </c:pt>
                <c:pt idx="17">
                  <c:v>844.2</c:v>
                </c:pt>
                <c:pt idx="18">
                  <c:v>771.7</c:v>
                </c:pt>
                <c:pt idx="19">
                  <c:v>683.4</c:v>
                </c:pt>
                <c:pt idx="20">
                  <c:v>515.2</c:v>
                </c:pt>
                <c:pt idx="21">
                  <c:v>740.5</c:v>
                </c:pt>
                <c:pt idx="22">
                  <c:v>526.7</c:v>
                </c:pt>
                <c:pt idx="23">
                  <c:v>722.1</c:v>
                </c:pt>
                <c:pt idx="24">
                  <c:v>618.3</c:v>
                </c:pt>
                <c:pt idx="25">
                  <c:v>675.7</c:v>
                </c:pt>
                <c:pt idx="26">
                  <c:v>557.4</c:v>
                </c:pt>
                <c:pt idx="27">
                  <c:v>549.1</c:v>
                </c:pt>
                <c:pt idx="28">
                  <c:v>495.8</c:v>
                </c:pt>
                <c:pt idx="29">
                  <c:v>719.6</c:v>
                </c:pt>
                <c:pt idx="30">
                  <c:v>552.0</c:v>
                </c:pt>
                <c:pt idx="31">
                  <c:v>589.0</c:v>
                </c:pt>
                <c:pt idx="32">
                  <c:v>1095.8</c:v>
                </c:pt>
                <c:pt idx="33">
                  <c:v>623.4</c:v>
                </c:pt>
                <c:pt idx="34">
                  <c:v>512.5</c:v>
                </c:pt>
                <c:pt idx="35">
                  <c:v>804.1</c:v>
                </c:pt>
                <c:pt idx="36">
                  <c:v>1144.5</c:v>
                </c:pt>
                <c:pt idx="37">
                  <c:v>1131.8</c:v>
                </c:pt>
                <c:pt idx="38">
                  <c:v>870.5</c:v>
                </c:pt>
                <c:pt idx="39">
                  <c:v>824.8</c:v>
                </c:pt>
                <c:pt idx="40">
                  <c:v>686.0</c:v>
                </c:pt>
                <c:pt idx="41">
                  <c:v>670.7</c:v>
                </c:pt>
                <c:pt idx="42">
                  <c:v>611.8</c:v>
                </c:pt>
                <c:pt idx="43">
                  <c:v>553.0</c:v>
                </c:pt>
                <c:pt idx="44">
                  <c:v>552.0</c:v>
                </c:pt>
                <c:pt idx="45">
                  <c:v>548.7</c:v>
                </c:pt>
                <c:pt idx="46">
                  <c:v>547.7</c:v>
                </c:pt>
                <c:pt idx="47">
                  <c:v>528.1</c:v>
                </c:pt>
                <c:pt idx="48">
                  <c:v>495.6</c:v>
                </c:pt>
                <c:pt idx="49">
                  <c:v>493.5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B03-4792-B1C4-48C58338AB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90385248"/>
        <c:axId val="-606373136"/>
      </c:scatterChart>
      <c:valAx>
        <c:axId val="-490385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</a:t>
                </a:r>
                <a:r>
                  <a:rPr lang="en-US" baseline="0"/>
                  <a:t> 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06373136"/>
        <c:crosses val="autoZero"/>
        <c:crossBetween val="midCat"/>
      </c:valAx>
      <c:valAx>
        <c:axId val="-60637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U.S. Box Office Receipts (Inflation Adjusted Millions $)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_);[Red]\(&quot;$&quot;#,##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90385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Data!$G$1</c:f>
              <c:strCache>
                <c:ptCount val="1"/>
                <c:pt idx="0">
                  <c:v>World Box Office Receipts (Non-Inflation Adjusted Millions $)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0468325068905594"/>
                  <c:y val="-0.401965596250247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800" baseline="0"/>
                      <a:t>y = 8.9645x + 270.88</a:t>
                    </a:r>
                    <a:br>
                      <a:rPr lang="en-US" sz="1800" baseline="0"/>
                    </a:br>
                    <a:r>
                      <a:rPr lang="en-US" sz="1800" baseline="0"/>
                      <a:t>R² = 0.05626</a:t>
                    </a:r>
                    <a:endParaRPr lang="en-US" sz="18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strRef>
              <c:f>Data!$F$2:$F$51</c:f>
              <c:strCache>
                <c:ptCount val="50"/>
                <c:pt idx="0">
                  <c:v>$1 </c:v>
                </c:pt>
                <c:pt idx="1">
                  <c:v>$1 </c:v>
                </c:pt>
                <c:pt idx="2">
                  <c:v>$2 </c:v>
                </c:pt>
                <c:pt idx="3">
                  <c:v>$3 </c:v>
                </c:pt>
                <c:pt idx="4">
                  <c:v>$3 </c:v>
                </c:pt>
                <c:pt idx="5">
                  <c:v>$5 </c:v>
                </c:pt>
                <c:pt idx="6">
                  <c:v>$6 </c:v>
                </c:pt>
                <c:pt idx="7">
                  <c:v>$6 </c:v>
                </c:pt>
                <c:pt idx="8">
                  <c:v>$6 </c:v>
                </c:pt>
                <c:pt idx="9">
                  <c:v>$6 </c:v>
                </c:pt>
                <c:pt idx="10">
                  <c:v>$6 </c:v>
                </c:pt>
                <c:pt idx="11">
                  <c:v>$10 </c:v>
                </c:pt>
                <c:pt idx="12">
                  <c:v>$11 </c:v>
                </c:pt>
                <c:pt idx="13">
                  <c:v>$11 </c:v>
                </c:pt>
                <c:pt idx="14">
                  <c:v>$12 </c:v>
                </c:pt>
                <c:pt idx="15">
                  <c:v>$12 </c:v>
                </c:pt>
                <c:pt idx="16">
                  <c:v>$14 </c:v>
                </c:pt>
                <c:pt idx="17">
                  <c:v>$15 </c:v>
                </c:pt>
                <c:pt idx="18">
                  <c:v>$18 </c:v>
                </c:pt>
                <c:pt idx="19">
                  <c:v>$20 </c:v>
                </c:pt>
                <c:pt idx="20">
                  <c:v>$30 </c:v>
                </c:pt>
                <c:pt idx="21">
                  <c:v>$33 </c:v>
                </c:pt>
                <c:pt idx="22">
                  <c:v>$44 </c:v>
                </c:pt>
                <c:pt idx="23">
                  <c:v>$45 </c:v>
                </c:pt>
                <c:pt idx="24">
                  <c:v>$55 </c:v>
                </c:pt>
                <c:pt idx="25">
                  <c:v>$63 </c:v>
                </c:pt>
                <c:pt idx="26">
                  <c:v>$75 </c:v>
                </c:pt>
                <c:pt idx="27">
                  <c:v>$75 </c:v>
                </c:pt>
                <c:pt idx="28">
                  <c:v>$94 </c:v>
                </c:pt>
                <c:pt idx="29">
                  <c:v>$110 </c:v>
                </c:pt>
                <c:pt idx="30">
                  <c:v>$139 </c:v>
                </c:pt>
                <c:pt idx="31">
                  <c:v>$150 </c:v>
                </c:pt>
                <c:pt idx="32">
                  <c:v>$200 </c:v>
                </c:pt>
                <c:pt idx="33">
                  <c:v>$220 </c:v>
                </c:pt>
                <c:pt idx="34">
                  <c:v>$225 </c:v>
                </c:pt>
                <c:pt idx="35">
                  <c:v>$230 </c:v>
                </c:pt>
                <c:pt idx="36">
                  <c:v>--</c:v>
                </c:pt>
                <c:pt idx="37">
                  <c:v>--</c:v>
                </c:pt>
                <c:pt idx="38">
                  <c:v>--</c:v>
                </c:pt>
                <c:pt idx="39">
                  <c:v>--</c:v>
                </c:pt>
                <c:pt idx="40">
                  <c:v>--</c:v>
                </c:pt>
                <c:pt idx="41">
                  <c:v>--</c:v>
                </c:pt>
                <c:pt idx="42">
                  <c:v>--</c:v>
                </c:pt>
                <c:pt idx="43">
                  <c:v>--</c:v>
                </c:pt>
                <c:pt idx="44">
                  <c:v>--</c:v>
                </c:pt>
                <c:pt idx="45">
                  <c:v>--</c:v>
                </c:pt>
                <c:pt idx="46">
                  <c:v>--</c:v>
                </c:pt>
                <c:pt idx="47">
                  <c:v>--</c:v>
                </c:pt>
                <c:pt idx="48">
                  <c:v>--</c:v>
                </c:pt>
                <c:pt idx="49">
                  <c:v>--</c:v>
                </c:pt>
              </c:strCache>
            </c:strRef>
          </c:xVal>
          <c:yVal>
            <c:numRef>
              <c:f>Data!$G$2:$G$51</c:f>
              <c:numCache>
                <c:formatCode>"$"#,##0_);[Red]\("$"#,##0\)</c:formatCode>
                <c:ptCount val="50"/>
                <c:pt idx="0">
                  <c:v>184.9</c:v>
                </c:pt>
                <c:pt idx="1">
                  <c:v>115.0</c:v>
                </c:pt>
                <c:pt idx="2">
                  <c:v>76.4</c:v>
                </c:pt>
                <c:pt idx="3">
                  <c:v>390.5</c:v>
                </c:pt>
                <c:pt idx="4">
                  <c:v>84.3</c:v>
                </c:pt>
                <c:pt idx="5">
                  <c:v>36.0</c:v>
                </c:pt>
                <c:pt idx="6">
                  <c:v>159.6</c:v>
                </c:pt>
                <c:pt idx="7">
                  <c:v>134.8</c:v>
                </c:pt>
                <c:pt idx="8">
                  <c:v>51.6</c:v>
                </c:pt>
                <c:pt idx="9">
                  <c:v>379.8</c:v>
                </c:pt>
                <c:pt idx="10">
                  <c:v>42.0</c:v>
                </c:pt>
                <c:pt idx="11">
                  <c:v>100.5</c:v>
                </c:pt>
                <c:pt idx="12">
                  <c:v>797.9</c:v>
                </c:pt>
                <c:pt idx="13">
                  <c:v>111.7</c:v>
                </c:pt>
                <c:pt idx="14">
                  <c:v>471.0</c:v>
                </c:pt>
                <c:pt idx="15">
                  <c:v>357.5</c:v>
                </c:pt>
                <c:pt idx="16">
                  <c:v>80.0</c:v>
                </c:pt>
                <c:pt idx="17">
                  <c:v>70.0</c:v>
                </c:pt>
                <c:pt idx="18">
                  <c:v>533.9</c:v>
                </c:pt>
                <c:pt idx="19">
                  <c:v>384.0</c:v>
                </c:pt>
                <c:pt idx="20">
                  <c:v>291.6</c:v>
                </c:pt>
                <c:pt idx="21">
                  <c:v>573.0</c:v>
                </c:pt>
                <c:pt idx="22">
                  <c:v>57.8</c:v>
                </c:pt>
                <c:pt idx="23">
                  <c:v>951.6</c:v>
                </c:pt>
                <c:pt idx="24">
                  <c:v>680.0</c:v>
                </c:pt>
                <c:pt idx="25">
                  <c:v>920.0</c:v>
                </c:pt>
                <c:pt idx="26">
                  <c:v>912.0</c:v>
                </c:pt>
                <c:pt idx="27">
                  <c:v>813.1</c:v>
                </c:pt>
                <c:pt idx="28">
                  <c:v>1129.2</c:v>
                </c:pt>
                <c:pt idx="29">
                  <c:v>1027.0</c:v>
                </c:pt>
                <c:pt idx="30">
                  <c:v>806.7</c:v>
                </c:pt>
                <c:pt idx="31">
                  <c:v>1001.9</c:v>
                </c:pt>
                <c:pt idx="32">
                  <c:v>2185.4</c:v>
                </c:pt>
                <c:pt idx="33">
                  <c:v>1511.8</c:v>
                </c:pt>
                <c:pt idx="34">
                  <c:v>1065.7</c:v>
                </c:pt>
                <c:pt idx="35">
                  <c:v>2778.2</c:v>
                </c:pt>
                <c:pt idx="36">
                  <c:v>163.2</c:v>
                </c:pt>
                <c:pt idx="37">
                  <c:v>757.0</c:v>
                </c:pt>
                <c:pt idx="38">
                  <c:v>205.8</c:v>
                </c:pt>
                <c:pt idx="39">
                  <c:v>215.0</c:v>
                </c:pt>
                <c:pt idx="40">
                  <c:v>102.3</c:v>
                </c:pt>
                <c:pt idx="41">
                  <c:v>104.4</c:v>
                </c:pt>
                <c:pt idx="42">
                  <c:v>300.0</c:v>
                </c:pt>
                <c:pt idx="43">
                  <c:v>102.3</c:v>
                </c:pt>
                <c:pt idx="44">
                  <c:v>268.0</c:v>
                </c:pt>
                <c:pt idx="45">
                  <c:v>106.4</c:v>
                </c:pt>
                <c:pt idx="46">
                  <c:v>316.4</c:v>
                </c:pt>
                <c:pt idx="47">
                  <c:v>533.8</c:v>
                </c:pt>
                <c:pt idx="48">
                  <c:v>119.5</c:v>
                </c:pt>
                <c:pt idx="49">
                  <c:v>413.0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49B-4457-B866-FFB0E87A52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05346448"/>
        <c:axId val="-605342688"/>
      </c:scatterChart>
      <c:valAx>
        <c:axId val="-605346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budget</a:t>
                </a:r>
              </a:p>
            </c:rich>
          </c:tx>
          <c:layout>
            <c:manualLayout>
              <c:xMode val="edge"/>
              <c:yMode val="edge"/>
              <c:x val="0.478705784250695"/>
              <c:y val="0.922584817222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05342688"/>
        <c:crosses val="autoZero"/>
        <c:crossBetween val="midCat"/>
      </c:valAx>
      <c:valAx>
        <c:axId val="-60534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non-inflammation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_);[Red]\(&quot;$&quot;#,##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05346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Data!$Y$9:$Y$16</c:f>
              <c:strCache>
                <c:ptCount val="8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  <c:pt idx="7">
                  <c:v>More</c:v>
                </c:pt>
              </c:strCache>
            </c:strRef>
          </c:cat>
          <c:val>
            <c:numRef>
              <c:f>Data!$Z$9:$Z$16</c:f>
              <c:numCache>
                <c:formatCode>General</c:formatCode>
                <c:ptCount val="8"/>
                <c:pt idx="0">
                  <c:v>39.0</c:v>
                </c:pt>
                <c:pt idx="1">
                  <c:v>7.0</c:v>
                </c:pt>
                <c:pt idx="2">
                  <c:v>1.0</c:v>
                </c:pt>
                <c:pt idx="3">
                  <c:v>2.0</c:v>
                </c:pt>
                <c:pt idx="4">
                  <c:v>1.0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E60-4207-BBD0-269C5271A1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605315616"/>
        <c:axId val="-605311584"/>
      </c:barChart>
      <c:catAx>
        <c:axId val="-605315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05311584"/>
        <c:crosses val="autoZero"/>
        <c:auto val="1"/>
        <c:lblAlgn val="ctr"/>
        <c:lblOffset val="100"/>
        <c:noMultiLvlLbl val="0"/>
      </c:catAx>
      <c:valAx>
        <c:axId val="-6053115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0531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Histogram</a:t>
            </a:r>
          </a:p>
        </c:rich>
      </c:tx>
      <c:layout>
        <c:manualLayout>
          <c:xMode val="edge"/>
          <c:yMode val="edge"/>
          <c:x val="0.455811754200828"/>
          <c:y val="0.01506591337099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84211786670996"/>
          <c:y val="0.0942094017094017"/>
          <c:w val="0.843623264875396"/>
          <c:h val="0.754554647015277"/>
        </c:manualLayout>
      </c:layout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Data!$Y$9:$Y$16</c:f>
              <c:strCache>
                <c:ptCount val="8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  <c:pt idx="7">
                  <c:v>More</c:v>
                </c:pt>
              </c:strCache>
            </c:strRef>
          </c:cat>
          <c:val>
            <c:numRef>
              <c:f>Data!$Z$9:$Z$16</c:f>
              <c:numCache>
                <c:formatCode>General</c:formatCode>
                <c:ptCount val="8"/>
                <c:pt idx="0">
                  <c:v>39.0</c:v>
                </c:pt>
                <c:pt idx="1">
                  <c:v>7.0</c:v>
                </c:pt>
                <c:pt idx="2">
                  <c:v>1.0</c:v>
                </c:pt>
                <c:pt idx="3">
                  <c:v>2.0</c:v>
                </c:pt>
                <c:pt idx="4">
                  <c:v>1.0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30A-407D-B709-64B9C473DD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493390944"/>
        <c:axId val="-493386912"/>
      </c:barChart>
      <c:catAx>
        <c:axId val="-493390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93386912"/>
        <c:crosses val="autoZero"/>
        <c:auto val="1"/>
        <c:lblAlgn val="ctr"/>
        <c:lblOffset val="100"/>
        <c:noMultiLvlLbl val="0"/>
      </c:catAx>
      <c:valAx>
        <c:axId val="-4933869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93390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Data!$G$1</c:f>
              <c:strCache>
                <c:ptCount val="1"/>
                <c:pt idx="0">
                  <c:v>World Box Office Receipts (Non-Inflation Adjusted Millions $)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0468325068905594"/>
                  <c:y val="-0.401965596250247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800" baseline="0"/>
                      <a:t>y = 8.9645x + 270.88</a:t>
                    </a:r>
                    <a:br>
                      <a:rPr lang="en-US" sz="1800" baseline="0"/>
                    </a:br>
                    <a:r>
                      <a:rPr lang="en-US" sz="1800" baseline="0"/>
                      <a:t>R² = 0.05626</a:t>
                    </a:r>
                    <a:endParaRPr lang="en-US" sz="18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strRef>
              <c:f>Data!$F$2:$F$51</c:f>
              <c:strCache>
                <c:ptCount val="50"/>
                <c:pt idx="0">
                  <c:v>$1 </c:v>
                </c:pt>
                <c:pt idx="1">
                  <c:v>$1 </c:v>
                </c:pt>
                <c:pt idx="2">
                  <c:v>$2 </c:v>
                </c:pt>
                <c:pt idx="3">
                  <c:v>$3 </c:v>
                </c:pt>
                <c:pt idx="4">
                  <c:v>$3 </c:v>
                </c:pt>
                <c:pt idx="5">
                  <c:v>$5 </c:v>
                </c:pt>
                <c:pt idx="6">
                  <c:v>$6 </c:v>
                </c:pt>
                <c:pt idx="7">
                  <c:v>$6 </c:v>
                </c:pt>
                <c:pt idx="8">
                  <c:v>$6 </c:v>
                </c:pt>
                <c:pt idx="9">
                  <c:v>$6 </c:v>
                </c:pt>
                <c:pt idx="10">
                  <c:v>$6 </c:v>
                </c:pt>
                <c:pt idx="11">
                  <c:v>$10 </c:v>
                </c:pt>
                <c:pt idx="12">
                  <c:v>$11 </c:v>
                </c:pt>
                <c:pt idx="13">
                  <c:v>$11 </c:v>
                </c:pt>
                <c:pt idx="14">
                  <c:v>$12 </c:v>
                </c:pt>
                <c:pt idx="15">
                  <c:v>$12 </c:v>
                </c:pt>
                <c:pt idx="16">
                  <c:v>$14 </c:v>
                </c:pt>
                <c:pt idx="17">
                  <c:v>$15 </c:v>
                </c:pt>
                <c:pt idx="18">
                  <c:v>$18 </c:v>
                </c:pt>
                <c:pt idx="19">
                  <c:v>$20 </c:v>
                </c:pt>
                <c:pt idx="20">
                  <c:v>$30 </c:v>
                </c:pt>
                <c:pt idx="21">
                  <c:v>$33 </c:v>
                </c:pt>
                <c:pt idx="22">
                  <c:v>$44 </c:v>
                </c:pt>
                <c:pt idx="23">
                  <c:v>$45 </c:v>
                </c:pt>
                <c:pt idx="24">
                  <c:v>$55 </c:v>
                </c:pt>
                <c:pt idx="25">
                  <c:v>$63 </c:v>
                </c:pt>
                <c:pt idx="26">
                  <c:v>$75 </c:v>
                </c:pt>
                <c:pt idx="27">
                  <c:v>$75 </c:v>
                </c:pt>
                <c:pt idx="28">
                  <c:v>$94 </c:v>
                </c:pt>
                <c:pt idx="29">
                  <c:v>$110 </c:v>
                </c:pt>
                <c:pt idx="30">
                  <c:v>$139 </c:v>
                </c:pt>
                <c:pt idx="31">
                  <c:v>$150 </c:v>
                </c:pt>
                <c:pt idx="32">
                  <c:v>$200 </c:v>
                </c:pt>
                <c:pt idx="33">
                  <c:v>$220 </c:v>
                </c:pt>
                <c:pt idx="34">
                  <c:v>$225 </c:v>
                </c:pt>
                <c:pt idx="35">
                  <c:v>$230 </c:v>
                </c:pt>
                <c:pt idx="36">
                  <c:v>--</c:v>
                </c:pt>
                <c:pt idx="37">
                  <c:v>--</c:v>
                </c:pt>
                <c:pt idx="38">
                  <c:v>--</c:v>
                </c:pt>
                <c:pt idx="39">
                  <c:v>--</c:v>
                </c:pt>
                <c:pt idx="40">
                  <c:v>--</c:v>
                </c:pt>
                <c:pt idx="41">
                  <c:v>--</c:v>
                </c:pt>
                <c:pt idx="42">
                  <c:v>--</c:v>
                </c:pt>
                <c:pt idx="43">
                  <c:v>--</c:v>
                </c:pt>
                <c:pt idx="44">
                  <c:v>--</c:v>
                </c:pt>
                <c:pt idx="45">
                  <c:v>--</c:v>
                </c:pt>
                <c:pt idx="46">
                  <c:v>--</c:v>
                </c:pt>
                <c:pt idx="47">
                  <c:v>--</c:v>
                </c:pt>
                <c:pt idx="48">
                  <c:v>--</c:v>
                </c:pt>
                <c:pt idx="49">
                  <c:v>--</c:v>
                </c:pt>
              </c:strCache>
            </c:strRef>
          </c:xVal>
          <c:yVal>
            <c:numRef>
              <c:f>Data!$G$2:$G$51</c:f>
              <c:numCache>
                <c:formatCode>"$"#,##0_);[Red]\("$"#,##0\)</c:formatCode>
                <c:ptCount val="50"/>
                <c:pt idx="0">
                  <c:v>184.9</c:v>
                </c:pt>
                <c:pt idx="1">
                  <c:v>115.0</c:v>
                </c:pt>
                <c:pt idx="2">
                  <c:v>76.4</c:v>
                </c:pt>
                <c:pt idx="3">
                  <c:v>390.5</c:v>
                </c:pt>
                <c:pt idx="4">
                  <c:v>84.3</c:v>
                </c:pt>
                <c:pt idx="5">
                  <c:v>36.0</c:v>
                </c:pt>
                <c:pt idx="6">
                  <c:v>159.6</c:v>
                </c:pt>
                <c:pt idx="7">
                  <c:v>134.8</c:v>
                </c:pt>
                <c:pt idx="8">
                  <c:v>51.6</c:v>
                </c:pt>
                <c:pt idx="9">
                  <c:v>379.8</c:v>
                </c:pt>
                <c:pt idx="10">
                  <c:v>42.0</c:v>
                </c:pt>
                <c:pt idx="11">
                  <c:v>100.5</c:v>
                </c:pt>
                <c:pt idx="12">
                  <c:v>797.9</c:v>
                </c:pt>
                <c:pt idx="13">
                  <c:v>111.7</c:v>
                </c:pt>
                <c:pt idx="14">
                  <c:v>471.0</c:v>
                </c:pt>
                <c:pt idx="15">
                  <c:v>357.5</c:v>
                </c:pt>
                <c:pt idx="16">
                  <c:v>80.0</c:v>
                </c:pt>
                <c:pt idx="17">
                  <c:v>70.0</c:v>
                </c:pt>
                <c:pt idx="18">
                  <c:v>533.9</c:v>
                </c:pt>
                <c:pt idx="19">
                  <c:v>384.0</c:v>
                </c:pt>
                <c:pt idx="20">
                  <c:v>291.6</c:v>
                </c:pt>
                <c:pt idx="21">
                  <c:v>573.0</c:v>
                </c:pt>
                <c:pt idx="22">
                  <c:v>57.8</c:v>
                </c:pt>
                <c:pt idx="23">
                  <c:v>951.6</c:v>
                </c:pt>
                <c:pt idx="24">
                  <c:v>680.0</c:v>
                </c:pt>
                <c:pt idx="25">
                  <c:v>920.0</c:v>
                </c:pt>
                <c:pt idx="26">
                  <c:v>912.0</c:v>
                </c:pt>
                <c:pt idx="27">
                  <c:v>813.1</c:v>
                </c:pt>
                <c:pt idx="28">
                  <c:v>1129.2</c:v>
                </c:pt>
                <c:pt idx="29">
                  <c:v>1027.0</c:v>
                </c:pt>
                <c:pt idx="30">
                  <c:v>806.7</c:v>
                </c:pt>
                <c:pt idx="31">
                  <c:v>1001.9</c:v>
                </c:pt>
                <c:pt idx="32">
                  <c:v>2185.4</c:v>
                </c:pt>
                <c:pt idx="33">
                  <c:v>1511.8</c:v>
                </c:pt>
                <c:pt idx="34">
                  <c:v>1065.7</c:v>
                </c:pt>
                <c:pt idx="35">
                  <c:v>2778.2</c:v>
                </c:pt>
                <c:pt idx="36">
                  <c:v>163.2</c:v>
                </c:pt>
                <c:pt idx="37">
                  <c:v>757.0</c:v>
                </c:pt>
                <c:pt idx="38">
                  <c:v>205.8</c:v>
                </c:pt>
                <c:pt idx="39">
                  <c:v>215.0</c:v>
                </c:pt>
                <c:pt idx="40">
                  <c:v>102.3</c:v>
                </c:pt>
                <c:pt idx="41">
                  <c:v>104.4</c:v>
                </c:pt>
                <c:pt idx="42">
                  <c:v>300.0</c:v>
                </c:pt>
                <c:pt idx="43">
                  <c:v>102.3</c:v>
                </c:pt>
                <c:pt idx="44">
                  <c:v>268.0</c:v>
                </c:pt>
                <c:pt idx="45">
                  <c:v>106.4</c:v>
                </c:pt>
                <c:pt idx="46">
                  <c:v>316.4</c:v>
                </c:pt>
                <c:pt idx="47">
                  <c:v>533.8</c:v>
                </c:pt>
                <c:pt idx="48">
                  <c:v>119.5</c:v>
                </c:pt>
                <c:pt idx="49">
                  <c:v>413.0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8B7-49CD-AAE0-D04CA1CBEB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06127616"/>
        <c:axId val="-606124224"/>
      </c:scatterChart>
      <c:valAx>
        <c:axId val="-606127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budget</a:t>
                </a:r>
              </a:p>
            </c:rich>
          </c:tx>
          <c:layout>
            <c:manualLayout>
              <c:xMode val="edge"/>
              <c:yMode val="edge"/>
              <c:x val="0.478705784250695"/>
              <c:y val="0.922584817222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06124224"/>
        <c:crosses val="autoZero"/>
        <c:crossBetween val="midCat"/>
      </c:valAx>
      <c:valAx>
        <c:axId val="-60612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non-inflammation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_);[Red]\(&quot;$&quot;#,##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06127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scatter chart </a:t>
            </a:r>
          </a:p>
          <a:p>
            <a:pPr>
              <a:defRPr/>
            </a:pPr>
            <a:r>
              <a:rPr lang="en-US"/>
              <a:t>Year Released    vs</a:t>
            </a:r>
            <a:r>
              <a:rPr lang="en-US" baseline="0"/>
              <a:t>   </a:t>
            </a:r>
            <a:r>
              <a:rPr lang="en-US"/>
              <a:t>U.S. Box Office Receipts (Inflation Adjusted Millions $)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Data!$C$1</c:f>
              <c:strCache>
                <c:ptCount val="1"/>
                <c:pt idx="0">
                  <c:v>U.S. Box Office Receipts (Inflation Adjusted Millions $)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00124262713675831"/>
                  <c:y val="-0.37148244694669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800" baseline="0"/>
                      <a:t>y = -2.8465x + 6339.9</a:t>
                    </a:r>
                    <a:br>
                      <a:rPr lang="en-US" sz="1800" baseline="0"/>
                    </a:br>
                    <a:r>
                      <a:rPr lang="en-US" sz="1800" baseline="0"/>
                      <a:t>R² = 0.05082</a:t>
                    </a:r>
                    <a:endParaRPr lang="en-US" sz="18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Data!$B$2:$B$51</c:f>
              <c:numCache>
                <c:formatCode>General</c:formatCode>
                <c:ptCount val="50"/>
                <c:pt idx="0">
                  <c:v>1937.0</c:v>
                </c:pt>
                <c:pt idx="1">
                  <c:v>1973.0</c:v>
                </c:pt>
                <c:pt idx="2">
                  <c:v>1940.0</c:v>
                </c:pt>
                <c:pt idx="3">
                  <c:v>1939.0</c:v>
                </c:pt>
                <c:pt idx="4">
                  <c:v>1940.0</c:v>
                </c:pt>
                <c:pt idx="5">
                  <c:v>1953.0</c:v>
                </c:pt>
                <c:pt idx="6">
                  <c:v>1973.0</c:v>
                </c:pt>
                <c:pt idx="7">
                  <c:v>1972.0</c:v>
                </c:pt>
                <c:pt idx="8">
                  <c:v>1959.0</c:v>
                </c:pt>
                <c:pt idx="9">
                  <c:v>1978.0</c:v>
                </c:pt>
                <c:pt idx="10">
                  <c:v>1956.0</c:v>
                </c:pt>
                <c:pt idx="11">
                  <c:v>1970.0</c:v>
                </c:pt>
                <c:pt idx="12">
                  <c:v>1977.0</c:v>
                </c:pt>
                <c:pt idx="13">
                  <c:v>1965.0</c:v>
                </c:pt>
                <c:pt idx="14">
                  <c:v>1975.0</c:v>
                </c:pt>
                <c:pt idx="15">
                  <c:v>1973.0</c:v>
                </c:pt>
                <c:pt idx="16">
                  <c:v>1956.0</c:v>
                </c:pt>
                <c:pt idx="17">
                  <c:v>1959.0</c:v>
                </c:pt>
                <c:pt idx="18">
                  <c:v>1980.0</c:v>
                </c:pt>
                <c:pt idx="19">
                  <c:v>1981.0</c:v>
                </c:pt>
                <c:pt idx="20">
                  <c:v>1984.0</c:v>
                </c:pt>
                <c:pt idx="21">
                  <c:v>1983.0</c:v>
                </c:pt>
                <c:pt idx="22">
                  <c:v>1963.0</c:v>
                </c:pt>
                <c:pt idx="23">
                  <c:v>1994.0</c:v>
                </c:pt>
                <c:pt idx="24">
                  <c:v>1994.0</c:v>
                </c:pt>
                <c:pt idx="25">
                  <c:v>1993.0</c:v>
                </c:pt>
                <c:pt idx="26">
                  <c:v>2004.0</c:v>
                </c:pt>
                <c:pt idx="27">
                  <c:v>1996.0</c:v>
                </c:pt>
                <c:pt idx="28">
                  <c:v>2003.0</c:v>
                </c:pt>
                <c:pt idx="29">
                  <c:v>1999.0</c:v>
                </c:pt>
                <c:pt idx="30">
                  <c:v>2002.0</c:v>
                </c:pt>
                <c:pt idx="31">
                  <c:v>2008.0</c:v>
                </c:pt>
                <c:pt idx="32">
                  <c:v>1997.0</c:v>
                </c:pt>
                <c:pt idx="33">
                  <c:v>2012.0</c:v>
                </c:pt>
                <c:pt idx="34">
                  <c:v>2006.0</c:v>
                </c:pt>
                <c:pt idx="35">
                  <c:v>2009.0</c:v>
                </c:pt>
                <c:pt idx="36">
                  <c:v>1965.0</c:v>
                </c:pt>
                <c:pt idx="37">
                  <c:v>1982.0</c:v>
                </c:pt>
                <c:pt idx="38">
                  <c:v>1967.0</c:v>
                </c:pt>
                <c:pt idx="39">
                  <c:v>1961.0</c:v>
                </c:pt>
                <c:pt idx="40">
                  <c:v>1964.0</c:v>
                </c:pt>
                <c:pt idx="41">
                  <c:v>1967.0</c:v>
                </c:pt>
                <c:pt idx="42">
                  <c:v>1977.0</c:v>
                </c:pt>
                <c:pt idx="43">
                  <c:v>1969.0</c:v>
                </c:pt>
                <c:pt idx="44">
                  <c:v>1942.0</c:v>
                </c:pt>
                <c:pt idx="45">
                  <c:v>1970.0</c:v>
                </c:pt>
                <c:pt idx="46">
                  <c:v>1984.0</c:v>
                </c:pt>
                <c:pt idx="47">
                  <c:v>1990.0</c:v>
                </c:pt>
                <c:pt idx="48">
                  <c:v>1974.0</c:v>
                </c:pt>
                <c:pt idx="49">
                  <c:v>1989.0</c:v>
                </c:pt>
              </c:numCache>
            </c:numRef>
          </c:xVal>
          <c:yVal>
            <c:numRef>
              <c:f>Data!$C$2:$C$51</c:f>
              <c:numCache>
                <c:formatCode>"$"#,##0_);[Red]\("$"#,##0\)</c:formatCode>
                <c:ptCount val="50"/>
                <c:pt idx="0">
                  <c:v>854.4</c:v>
                </c:pt>
                <c:pt idx="1">
                  <c:v>515.2</c:v>
                </c:pt>
                <c:pt idx="2">
                  <c:v>651.0</c:v>
                </c:pt>
                <c:pt idx="3">
                  <c:v>1649.5</c:v>
                </c:pt>
                <c:pt idx="4">
                  <c:v>528.5</c:v>
                </c:pt>
                <c:pt idx="5">
                  <c:v>513.0</c:v>
                </c:pt>
                <c:pt idx="6">
                  <c:v>715.0</c:v>
                </c:pt>
                <c:pt idx="7">
                  <c:v>622.8</c:v>
                </c:pt>
                <c:pt idx="8">
                  <c:v>569.7</c:v>
                </c:pt>
                <c:pt idx="9">
                  <c:v>561.9</c:v>
                </c:pt>
                <c:pt idx="10">
                  <c:v>506.6</c:v>
                </c:pt>
                <c:pt idx="11">
                  <c:v>518.2</c:v>
                </c:pt>
                <c:pt idx="12">
                  <c:v>1425.9</c:v>
                </c:pt>
                <c:pt idx="13">
                  <c:v>973.2</c:v>
                </c:pt>
                <c:pt idx="14">
                  <c:v>1029.3</c:v>
                </c:pt>
                <c:pt idx="15">
                  <c:v>808.7</c:v>
                </c:pt>
                <c:pt idx="16">
                  <c:v>1052.8</c:v>
                </c:pt>
                <c:pt idx="17">
                  <c:v>844.2</c:v>
                </c:pt>
                <c:pt idx="18">
                  <c:v>771.7</c:v>
                </c:pt>
                <c:pt idx="19">
                  <c:v>683.4</c:v>
                </c:pt>
                <c:pt idx="20">
                  <c:v>515.2</c:v>
                </c:pt>
                <c:pt idx="21">
                  <c:v>740.5</c:v>
                </c:pt>
                <c:pt idx="22">
                  <c:v>526.7</c:v>
                </c:pt>
                <c:pt idx="23">
                  <c:v>722.1</c:v>
                </c:pt>
                <c:pt idx="24">
                  <c:v>618.3</c:v>
                </c:pt>
                <c:pt idx="25">
                  <c:v>675.7</c:v>
                </c:pt>
                <c:pt idx="26">
                  <c:v>557.4</c:v>
                </c:pt>
                <c:pt idx="27">
                  <c:v>549.1</c:v>
                </c:pt>
                <c:pt idx="28">
                  <c:v>495.8</c:v>
                </c:pt>
                <c:pt idx="29">
                  <c:v>719.6</c:v>
                </c:pt>
                <c:pt idx="30">
                  <c:v>552.0</c:v>
                </c:pt>
                <c:pt idx="31">
                  <c:v>589.0</c:v>
                </c:pt>
                <c:pt idx="32">
                  <c:v>1095.8</c:v>
                </c:pt>
                <c:pt idx="33">
                  <c:v>623.4</c:v>
                </c:pt>
                <c:pt idx="34">
                  <c:v>512.5</c:v>
                </c:pt>
                <c:pt idx="35">
                  <c:v>804.1</c:v>
                </c:pt>
                <c:pt idx="36">
                  <c:v>1144.5</c:v>
                </c:pt>
                <c:pt idx="37">
                  <c:v>1131.8</c:v>
                </c:pt>
                <c:pt idx="38">
                  <c:v>870.5</c:v>
                </c:pt>
                <c:pt idx="39">
                  <c:v>824.8</c:v>
                </c:pt>
                <c:pt idx="40">
                  <c:v>686.0</c:v>
                </c:pt>
                <c:pt idx="41">
                  <c:v>670.7</c:v>
                </c:pt>
                <c:pt idx="42">
                  <c:v>611.8</c:v>
                </c:pt>
                <c:pt idx="43">
                  <c:v>553.0</c:v>
                </c:pt>
                <c:pt idx="44">
                  <c:v>552.0</c:v>
                </c:pt>
                <c:pt idx="45">
                  <c:v>548.7</c:v>
                </c:pt>
                <c:pt idx="46">
                  <c:v>547.7</c:v>
                </c:pt>
                <c:pt idx="47">
                  <c:v>528.1</c:v>
                </c:pt>
                <c:pt idx="48">
                  <c:v>495.6</c:v>
                </c:pt>
                <c:pt idx="49">
                  <c:v>493.5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77E-4BBA-B745-C41C71A146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45639296"/>
        <c:axId val="-445635536"/>
      </c:scatterChart>
      <c:valAx>
        <c:axId val="-445639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</a:t>
                </a:r>
                <a:r>
                  <a:rPr lang="en-US" baseline="0"/>
                  <a:t> 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45635536"/>
        <c:crosses val="autoZero"/>
        <c:crossBetween val="midCat"/>
      </c:valAx>
      <c:valAx>
        <c:axId val="-4456355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U.S. Box Office Receipts (Inflation Adjusted Millions $)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_);[Red]\(&quot;$&quot;#,##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45639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Outliner of U.S. Box Office Receipts (Inflation Adjusted Millions $)</a:t>
            </a:r>
          </a:p>
        </cx:rich>
      </cx:tx>
    </cx:title>
    <cx:plotArea>
      <cx:plotAreaRegion>
        <cx:series layoutId="boxWhisker" uniqueId="{AC8EC161-8A9C-4F90-9257-EB187ABAC75C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microsoft.com/office/2014/relationships/chartEx" Target="../charts/chartEx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171450</xdr:colOff>
      <xdr:row>3</xdr:row>
      <xdr:rowOff>0</xdr:rowOff>
    </xdr:from>
    <xdr:to>
      <xdr:col>23</xdr:col>
      <xdr:colOff>76200</xdr:colOff>
      <xdr:row>25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215900</xdr:colOff>
      <xdr:row>28</xdr:row>
      <xdr:rowOff>114300</xdr:rowOff>
    </xdr:from>
    <xdr:to>
      <xdr:col>23</xdr:col>
      <xdr:colOff>114300</xdr:colOff>
      <xdr:row>47</xdr:row>
      <xdr:rowOff>266700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317500</xdr:colOff>
      <xdr:row>18</xdr:row>
      <xdr:rowOff>25400</xdr:rowOff>
    </xdr:from>
    <xdr:to>
      <xdr:col>30</xdr:col>
      <xdr:colOff>368300</xdr:colOff>
      <xdr:row>41</xdr:row>
      <xdr:rowOff>50800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116114</xdr:colOff>
      <xdr:row>4</xdr:row>
      <xdr:rowOff>19957</xdr:rowOff>
    </xdr:from>
    <xdr:to>
      <xdr:col>17</xdr:col>
      <xdr:colOff>90714</xdr:colOff>
      <xdr:row>35</xdr:row>
      <xdr:rowOff>41728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375557</xdr:colOff>
      <xdr:row>39</xdr:row>
      <xdr:rowOff>146958</xdr:rowOff>
    </xdr:from>
    <xdr:to>
      <xdr:col>8</xdr:col>
      <xdr:colOff>699407</xdr:colOff>
      <xdr:row>52</xdr:row>
      <xdr:rowOff>46265</xdr:rowOff>
    </xdr:to>
    <mc:AlternateContent xmlns:mc="http://schemas.openxmlformats.org/markup-compatibility/2006">
      <mc:Choice xmlns:cx1="http://schemas.microsoft.com/office/drawing/2015/9/8/chartex" xmlns="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F6F2F9DA-A730-47E2-9CB6-236E8A26AF3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3" name="Rectangle 2"/>
            <xdr:cNvSpPr>
              <a:spLocks noTextEdit="1"/>
            </xdr:cNvSpPr>
          </xdr:nvSpPr>
          <xdr:spPr>
            <a:xfrm>
              <a:off x="3804557" y="7788729"/>
              <a:ext cx="4283529" cy="241118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9</xdr:row>
      <xdr:rowOff>0</xdr:rowOff>
    </xdr:from>
    <xdr:to>
      <xdr:col>13</xdr:col>
      <xdr:colOff>393700</xdr:colOff>
      <xdr:row>37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0</xdr:rowOff>
    </xdr:from>
    <xdr:to>
      <xdr:col>13</xdr:col>
      <xdr:colOff>400050</xdr:colOff>
      <xdr:row>31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3181.939405787038" createdVersion="4" refreshedVersion="4" minRefreshableVersion="3" recordCount="50">
  <cacheSource type="worksheet">
    <worksheetSource ref="A1:H51" sheet="Data"/>
  </cacheSource>
  <cacheFields count="8">
    <cacheField name="Title" numFmtId="0">
      <sharedItems/>
    </cacheField>
    <cacheField name="Year Released" numFmtId="0">
      <sharedItems containsSemiMixedTypes="0" containsString="0" containsNumber="1" containsInteger="1" minValue="1937" maxValue="2012" count="39">
        <n v="1937"/>
        <n v="1973"/>
        <n v="1940"/>
        <n v="1939"/>
        <n v="1953"/>
        <n v="1972"/>
        <n v="1959"/>
        <n v="1978"/>
        <n v="1956"/>
        <n v="1970"/>
        <n v="1977"/>
        <n v="1965"/>
        <n v="1975"/>
        <n v="1980"/>
        <n v="1981"/>
        <n v="1984"/>
        <n v="1983"/>
        <n v="1963"/>
        <n v="1994"/>
        <n v="1993"/>
        <n v="2004"/>
        <n v="1996"/>
        <n v="2003"/>
        <n v="1999"/>
        <n v="2002"/>
        <n v="2008"/>
        <n v="1997"/>
        <n v="2012"/>
        <n v="2006"/>
        <n v="2009"/>
        <n v="1982"/>
        <n v="1967"/>
        <n v="1961"/>
        <n v="1964"/>
        <n v="1969"/>
        <n v="1942"/>
        <n v="1990"/>
        <n v="1974"/>
        <n v="1989"/>
      </sharedItems>
    </cacheField>
    <cacheField name="U.S. Box Office Receipts (Inflation Adjusted Millions $)" numFmtId="6">
      <sharedItems containsSemiMixedTypes="0" containsString="0" containsNumber="1" minValue="493.5" maxValue="1649.5" count="48">
        <n v="854.4"/>
        <n v="515.20000000000005"/>
        <n v="651"/>
        <n v="1649.5"/>
        <n v="528.5"/>
        <n v="513"/>
        <n v="715"/>
        <n v="622.79999999999995"/>
        <n v="569.70000000000005"/>
        <n v="561.9"/>
        <n v="506.6"/>
        <n v="518.20000000000005"/>
        <n v="1425.9"/>
        <n v="973.2"/>
        <n v="1029.3"/>
        <n v="808.7"/>
        <n v="1052.8"/>
        <n v="844.2"/>
        <n v="771.7"/>
        <n v="683.4"/>
        <n v="740.5"/>
        <n v="526.70000000000005"/>
        <n v="722.1"/>
        <n v="618.29999999999995"/>
        <n v="675.7"/>
        <n v="557.4"/>
        <n v="549.1"/>
        <n v="495.8"/>
        <n v="719.6"/>
        <n v="552"/>
        <n v="589"/>
        <n v="1095.8"/>
        <n v="623.4"/>
        <n v="512.5"/>
        <n v="804.1"/>
        <n v="1144.5"/>
        <n v="1131.8"/>
        <n v="870.5"/>
        <n v="824.8"/>
        <n v="686"/>
        <n v="670.7"/>
        <n v="611.79999999999995"/>
        <n v="553"/>
        <n v="548.70000000000005"/>
        <n v="547.70000000000005"/>
        <n v="528.1"/>
        <n v="495.6"/>
        <n v="493.5"/>
      </sharedItems>
    </cacheField>
    <cacheField name="Rating" numFmtId="0">
      <sharedItems count="5">
        <s v="G"/>
        <s v="PG"/>
        <s v="UR"/>
        <s v="R"/>
        <s v="PG-13"/>
      </sharedItems>
    </cacheField>
    <cacheField name="Genre" numFmtId="0">
      <sharedItems count="8">
        <s v="Animated"/>
        <s v="Drama"/>
        <s v="Comedy"/>
        <s v="Action"/>
        <s v="SciFi/Fantasy"/>
        <s v="Horror"/>
        <s v="Musical"/>
        <s v="Western"/>
      </sharedItems>
    </cacheField>
    <cacheField name="Budget (Non-Inflation Adjusted Millions $)" numFmtId="0">
      <sharedItems containsMixedTypes="1" containsNumber="1" containsInteger="1" minValue="1" maxValue="230"/>
    </cacheField>
    <cacheField name="World Box Office Receipts (Non-Inflation Adjusted Millions $)" numFmtId="6">
      <sharedItems containsSemiMixedTypes="0" containsString="0" containsNumber="1" minValue="36" maxValue="2778.2"/>
    </cacheField>
    <cacheField name="U.S. Box Office Receipts (Non-Inflation Adjusted Millions $)" numFmtId="6">
      <sharedItems containsSemiMixedTypes="0" containsString="0" containsNumber="1" minValue="36" maxValue="760.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">
  <r>
    <s v="Snow White and the Seven Dwarfs"/>
    <x v="0"/>
    <x v="0"/>
    <x v="0"/>
    <x v="0"/>
    <n v="1"/>
    <n v="184.9"/>
    <n v="184.9"/>
  </r>
  <r>
    <s v="American Graffiti"/>
    <x v="1"/>
    <x v="1"/>
    <x v="1"/>
    <x v="1"/>
    <n v="1"/>
    <n v="115"/>
    <n v="115"/>
  </r>
  <r>
    <s v="Fantasia"/>
    <x v="2"/>
    <x v="2"/>
    <x v="0"/>
    <x v="0"/>
    <n v="2"/>
    <n v="76.400000000000006"/>
    <n v="76.400000000000006"/>
  </r>
  <r>
    <s v="Gone With the Wind"/>
    <x v="3"/>
    <x v="3"/>
    <x v="0"/>
    <x v="1"/>
    <n v="3"/>
    <n v="390.5"/>
    <n v="198.7"/>
  </r>
  <r>
    <s v="Pinocchio"/>
    <x v="2"/>
    <x v="4"/>
    <x v="0"/>
    <x v="0"/>
    <n v="3"/>
    <n v="84.3"/>
    <n v="84.3"/>
  </r>
  <r>
    <s v="The Robe"/>
    <x v="4"/>
    <x v="5"/>
    <x v="2"/>
    <x v="1"/>
    <n v="5"/>
    <n v="36"/>
    <n v="36"/>
  </r>
  <r>
    <s v="The Sting"/>
    <x v="1"/>
    <x v="6"/>
    <x v="1"/>
    <x v="1"/>
    <n v="6"/>
    <n v="159.6"/>
    <n v="159.6"/>
  </r>
  <r>
    <s v="The Godfather"/>
    <x v="5"/>
    <x v="7"/>
    <x v="3"/>
    <x v="1"/>
    <n v="6"/>
    <n v="134.80000000000001"/>
    <n v="134.6"/>
  </r>
  <r>
    <s v="Sleeping Beauty"/>
    <x v="6"/>
    <x v="8"/>
    <x v="0"/>
    <x v="0"/>
    <n v="6"/>
    <n v="51.6"/>
    <n v="51.6"/>
  </r>
  <r>
    <s v="Grease"/>
    <x v="7"/>
    <x v="9"/>
    <x v="1"/>
    <x v="2"/>
    <n v="6"/>
    <n v="379.8"/>
    <n v="181.5"/>
  </r>
  <r>
    <s v="Around the World in 80 Days"/>
    <x v="8"/>
    <x v="10"/>
    <x v="0"/>
    <x v="3"/>
    <n v="6"/>
    <n v="42"/>
    <n v="42"/>
  </r>
  <r>
    <s v="Airport"/>
    <x v="9"/>
    <x v="11"/>
    <x v="0"/>
    <x v="1"/>
    <n v="10"/>
    <n v="100.5"/>
    <n v="100.5"/>
  </r>
  <r>
    <s v="Star Wars"/>
    <x v="10"/>
    <x v="12"/>
    <x v="1"/>
    <x v="4"/>
    <n v="11"/>
    <n v="797.9"/>
    <n v="460.9"/>
  </r>
  <r>
    <s v="Doctor Zhivago"/>
    <x v="11"/>
    <x v="13"/>
    <x v="4"/>
    <x v="1"/>
    <n v="11"/>
    <n v="111.7"/>
    <n v="111.7"/>
  </r>
  <r>
    <s v="Jaws"/>
    <x v="12"/>
    <x v="14"/>
    <x v="1"/>
    <x v="3"/>
    <n v="12"/>
    <n v="471"/>
    <n v="260"/>
  </r>
  <r>
    <s v="The Exorcist"/>
    <x v="1"/>
    <x v="15"/>
    <x v="3"/>
    <x v="5"/>
    <n v="12"/>
    <n v="357.5"/>
    <n v="204.7"/>
  </r>
  <r>
    <s v="The Ten Commandments"/>
    <x v="8"/>
    <x v="16"/>
    <x v="0"/>
    <x v="1"/>
    <n v="14"/>
    <n v="80"/>
    <n v="80"/>
  </r>
  <r>
    <s v="Ben-Hur"/>
    <x v="6"/>
    <x v="17"/>
    <x v="0"/>
    <x v="1"/>
    <n v="15"/>
    <n v="70"/>
    <n v="70"/>
  </r>
  <r>
    <s v="The Empire Strikes Back"/>
    <x v="13"/>
    <x v="18"/>
    <x v="1"/>
    <x v="4"/>
    <n v="18"/>
    <n v="533.9"/>
    <n v="290.2"/>
  </r>
  <r>
    <s v="Raiders of the Lost Ark"/>
    <x v="14"/>
    <x v="19"/>
    <x v="1"/>
    <x v="3"/>
    <n v="20"/>
    <n v="384"/>
    <n v="248.1"/>
  </r>
  <r>
    <s v="Ghostbusters"/>
    <x v="15"/>
    <x v="1"/>
    <x v="1"/>
    <x v="4"/>
    <n v="30"/>
    <n v="291.60000000000002"/>
    <n v="238.6"/>
  </r>
  <r>
    <s v="Return of the Jedi"/>
    <x v="16"/>
    <x v="20"/>
    <x v="1"/>
    <x v="4"/>
    <n v="33"/>
    <n v="573"/>
    <n v="309.10000000000002"/>
  </r>
  <r>
    <s v="Cleopatra"/>
    <x v="17"/>
    <x v="21"/>
    <x v="2"/>
    <x v="1"/>
    <n v="44"/>
    <n v="57.8"/>
    <n v="57.8"/>
  </r>
  <r>
    <s v="The Lion King"/>
    <x v="18"/>
    <x v="22"/>
    <x v="0"/>
    <x v="0"/>
    <n v="45"/>
    <n v="951.6"/>
    <n v="422.7"/>
  </r>
  <r>
    <s v="Forrest Gump"/>
    <x v="18"/>
    <x v="23"/>
    <x v="4"/>
    <x v="1"/>
    <n v="55"/>
    <n v="680"/>
    <n v="329.7"/>
  </r>
  <r>
    <s v="Jurassic Park"/>
    <x v="19"/>
    <x v="24"/>
    <x v="4"/>
    <x v="3"/>
    <n v="63"/>
    <n v="920"/>
    <n v="357.1"/>
  </r>
  <r>
    <s v="Shrek 2"/>
    <x v="20"/>
    <x v="25"/>
    <x v="1"/>
    <x v="0"/>
    <n v="75"/>
    <n v="912"/>
    <n v="436.5"/>
  </r>
  <r>
    <s v="Independence Day"/>
    <x v="21"/>
    <x v="26"/>
    <x v="4"/>
    <x v="4"/>
    <n v="75"/>
    <n v="813.1"/>
    <n v="306.10000000000002"/>
  </r>
  <r>
    <s v="LOTR: The Return of the King"/>
    <x v="22"/>
    <x v="27"/>
    <x v="4"/>
    <x v="4"/>
    <n v="94"/>
    <n v="1129.2"/>
    <n v="377"/>
  </r>
  <r>
    <s v="Star Wars: The Phantom Menace"/>
    <x v="23"/>
    <x v="28"/>
    <x v="1"/>
    <x v="4"/>
    <n v="110"/>
    <n v="1027"/>
    <n v="474.5"/>
  </r>
  <r>
    <s v="Spider-Man"/>
    <x v="24"/>
    <x v="29"/>
    <x v="4"/>
    <x v="4"/>
    <n v="139"/>
    <n v="806.7"/>
    <n v="403.7"/>
  </r>
  <r>
    <s v="The Dark Knight"/>
    <x v="25"/>
    <x v="30"/>
    <x v="4"/>
    <x v="4"/>
    <n v="150"/>
    <n v="1001.9"/>
    <n v="533.29999999999995"/>
  </r>
  <r>
    <s v="Titanic"/>
    <x v="26"/>
    <x v="31"/>
    <x v="4"/>
    <x v="1"/>
    <n v="200"/>
    <n v="2185.4"/>
    <n v="658.6"/>
  </r>
  <r>
    <s v="Marvel's The Avengers"/>
    <x v="27"/>
    <x v="32"/>
    <x v="4"/>
    <x v="4"/>
    <n v="220"/>
    <n v="1511.8"/>
    <n v="623.4"/>
  </r>
  <r>
    <s v="Pirates of the Caribbean: Dead Man's Chest"/>
    <x v="28"/>
    <x v="33"/>
    <x v="4"/>
    <x v="3"/>
    <n v="225"/>
    <n v="1065.7"/>
    <n v="423.3"/>
  </r>
  <r>
    <s v="Avatar"/>
    <x v="29"/>
    <x v="34"/>
    <x v="4"/>
    <x v="3"/>
    <n v="230"/>
    <n v="2778.2"/>
    <n v="760.5"/>
  </r>
  <r>
    <s v="The Sound of Music"/>
    <x v="11"/>
    <x v="35"/>
    <x v="0"/>
    <x v="6"/>
    <s v="--"/>
    <n v="163.19999999999999"/>
    <n v="163.19999999999999"/>
  </r>
  <r>
    <s v="E.T."/>
    <x v="30"/>
    <x v="36"/>
    <x v="1"/>
    <x v="4"/>
    <s v="--"/>
    <n v="757"/>
    <n v="434.9"/>
  </r>
  <r>
    <s v="The Jungle Book"/>
    <x v="31"/>
    <x v="37"/>
    <x v="0"/>
    <x v="0"/>
    <s v="--"/>
    <n v="205.8"/>
    <n v="141.80000000000001"/>
  </r>
  <r>
    <s v="One Hundred and One Dalmatians"/>
    <x v="32"/>
    <x v="38"/>
    <x v="0"/>
    <x v="0"/>
    <s v="--"/>
    <n v="215"/>
    <n v="152.6"/>
  </r>
  <r>
    <s v="Mary Poppins"/>
    <x v="33"/>
    <x v="39"/>
    <x v="0"/>
    <x v="6"/>
    <s v="--"/>
    <n v="102.3"/>
    <n v="102.3"/>
  </r>
  <r>
    <s v="The Graduate"/>
    <x v="31"/>
    <x v="40"/>
    <x v="1"/>
    <x v="1"/>
    <s v="--"/>
    <n v="104.4"/>
    <n v="104.4"/>
  </r>
  <r>
    <s v="Close Encounters of the Third Kind"/>
    <x v="10"/>
    <x v="41"/>
    <x v="1"/>
    <x v="1"/>
    <s v="--"/>
    <n v="300"/>
    <n v="128.30000000000001"/>
  </r>
  <r>
    <s v="Butch Cassidy and the Sundance Kid"/>
    <x v="34"/>
    <x v="42"/>
    <x v="1"/>
    <x v="7"/>
    <s v="--"/>
    <n v="102.3"/>
    <n v="102.3"/>
  </r>
  <r>
    <s v="Bambi"/>
    <x v="35"/>
    <x v="29"/>
    <x v="0"/>
    <x v="0"/>
    <s v="--"/>
    <n v="268"/>
    <n v="102.8"/>
  </r>
  <r>
    <s v="Love Story"/>
    <x v="9"/>
    <x v="43"/>
    <x v="1"/>
    <x v="1"/>
    <s v="--"/>
    <n v="106.4"/>
    <n v="106.4"/>
  </r>
  <r>
    <s v="Beverly Hills Cop"/>
    <x v="15"/>
    <x v="44"/>
    <x v="3"/>
    <x v="2"/>
    <s v="--"/>
    <n v="316.39999999999998"/>
    <n v="234.8"/>
  </r>
  <r>
    <s v="Home Alone"/>
    <x v="36"/>
    <x v="45"/>
    <x v="1"/>
    <x v="2"/>
    <s v="--"/>
    <n v="533.79999999999995"/>
    <n v="285.8"/>
  </r>
  <r>
    <s v="Blazing Saddles"/>
    <x v="37"/>
    <x v="46"/>
    <x v="3"/>
    <x v="2"/>
    <s v="--"/>
    <n v="119.5"/>
    <n v="119.5"/>
  </r>
  <r>
    <s v="Batman"/>
    <x v="38"/>
    <x v="47"/>
    <x v="4"/>
    <x v="4"/>
    <s v="--"/>
    <n v="413"/>
    <n v="251.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5:B31" firstHeaderRow="1" firstDataRow="1" firstDataCol="1"/>
  <pivotFields count="8">
    <pivotField showAll="0"/>
    <pivotField showAll="0"/>
    <pivotField dataField="1" numFmtId="6" showAll="0">
      <items count="49">
        <item x="47"/>
        <item x="46"/>
        <item x="27"/>
        <item x="10"/>
        <item x="33"/>
        <item x="5"/>
        <item x="1"/>
        <item x="11"/>
        <item x="21"/>
        <item x="45"/>
        <item x="4"/>
        <item x="44"/>
        <item x="43"/>
        <item x="26"/>
        <item x="29"/>
        <item x="42"/>
        <item x="25"/>
        <item x="9"/>
        <item x="8"/>
        <item x="30"/>
        <item x="41"/>
        <item x="23"/>
        <item x="7"/>
        <item x="32"/>
        <item x="2"/>
        <item x="40"/>
        <item x="24"/>
        <item x="19"/>
        <item x="39"/>
        <item x="6"/>
        <item x="28"/>
        <item x="22"/>
        <item x="20"/>
        <item x="18"/>
        <item x="34"/>
        <item x="15"/>
        <item x="38"/>
        <item x="17"/>
        <item x="0"/>
        <item x="37"/>
        <item x="13"/>
        <item x="14"/>
        <item x="16"/>
        <item x="31"/>
        <item x="36"/>
        <item x="35"/>
        <item x="12"/>
        <item x="3"/>
        <item t="default"/>
      </items>
    </pivotField>
    <pivotField axis="axisRow" showAll="0">
      <items count="6">
        <item x="0"/>
        <item x="1"/>
        <item x="4"/>
        <item x="3"/>
        <item x="2"/>
        <item t="default"/>
      </items>
    </pivotField>
    <pivotField axis="axisRow" showAll="0">
      <items count="9">
        <item x="3"/>
        <item x="0"/>
        <item x="2"/>
        <item x="1"/>
        <item x="5"/>
        <item x="6"/>
        <item x="4"/>
        <item x="7"/>
        <item t="default"/>
      </items>
    </pivotField>
    <pivotField showAll="0"/>
    <pivotField numFmtId="6" showAll="0"/>
    <pivotField numFmtId="6" showAll="0"/>
  </pivotFields>
  <rowFields count="2">
    <field x="4"/>
    <field x="3"/>
  </rowFields>
  <rowItems count="26">
    <i>
      <x/>
    </i>
    <i r="1">
      <x/>
    </i>
    <i r="1">
      <x v="1"/>
    </i>
    <i r="1">
      <x v="2"/>
    </i>
    <i>
      <x v="1"/>
    </i>
    <i r="1">
      <x/>
    </i>
    <i r="1">
      <x v="1"/>
    </i>
    <i>
      <x v="2"/>
    </i>
    <i r="1">
      <x v="1"/>
    </i>
    <i r="1">
      <x v="3"/>
    </i>
    <i>
      <x v="3"/>
    </i>
    <i r="1">
      <x/>
    </i>
    <i r="1">
      <x v="1"/>
    </i>
    <i r="1">
      <x v="2"/>
    </i>
    <i r="1">
      <x v="3"/>
    </i>
    <i r="1">
      <x v="4"/>
    </i>
    <i>
      <x v="4"/>
    </i>
    <i r="1">
      <x v="3"/>
    </i>
    <i>
      <x v="5"/>
    </i>
    <i r="1">
      <x/>
    </i>
    <i>
      <x v="6"/>
    </i>
    <i r="1">
      <x v="1"/>
    </i>
    <i r="1">
      <x v="2"/>
    </i>
    <i>
      <x v="7"/>
    </i>
    <i r="1">
      <x v="1"/>
    </i>
    <i t="grand">
      <x/>
    </i>
  </rowItems>
  <colItems count="1">
    <i/>
  </colItems>
  <dataFields count="1">
    <dataField name="Average of U.S. Box Office Receipts (Inflation Adjusted Millions $)" fld="2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6:U22" firstHeaderRow="1" firstDataRow="2" firstDataCol="1"/>
  <pivotFields count="8">
    <pivotField showAll="0"/>
    <pivotField axis="axisCol" multipleItemSelectionAllowed="1" showAll="0">
      <items count="40">
        <item h="1" x="0"/>
        <item h="1" x="3"/>
        <item h="1" x="2"/>
        <item h="1" x="35"/>
        <item h="1" x="4"/>
        <item h="1" x="8"/>
        <item h="1" x="6"/>
        <item h="1" x="32"/>
        <item h="1" x="17"/>
        <item h="1" x="33"/>
        <item h="1" x="11"/>
        <item h="1" x="31"/>
        <item h="1" x="34"/>
        <item h="1" x="9"/>
        <item h="1" x="5"/>
        <item h="1" x="1"/>
        <item h="1" x="37"/>
        <item h="1" x="12"/>
        <item h="1" x="10"/>
        <item h="1" x="7"/>
        <item x="13"/>
        <item x="14"/>
        <item x="30"/>
        <item x="16"/>
        <item x="15"/>
        <item x="38"/>
        <item x="36"/>
        <item x="19"/>
        <item x="18"/>
        <item x="21"/>
        <item x="26"/>
        <item x="23"/>
        <item x="24"/>
        <item x="22"/>
        <item x="20"/>
        <item x="28"/>
        <item x="25"/>
        <item x="29"/>
        <item x="27"/>
        <item t="default"/>
      </items>
    </pivotField>
    <pivotField numFmtId="6" showAll="0">
      <items count="49">
        <item x="47"/>
        <item x="46"/>
        <item x="27"/>
        <item x="10"/>
        <item x="33"/>
        <item x="5"/>
        <item x="1"/>
        <item x="11"/>
        <item x="21"/>
        <item x="45"/>
        <item x="4"/>
        <item x="44"/>
        <item x="43"/>
        <item x="26"/>
        <item x="29"/>
        <item x="42"/>
        <item x="25"/>
        <item x="9"/>
        <item x="8"/>
        <item x="30"/>
        <item x="41"/>
        <item x="23"/>
        <item x="7"/>
        <item x="32"/>
        <item x="2"/>
        <item x="40"/>
        <item x="24"/>
        <item x="19"/>
        <item x="39"/>
        <item x="6"/>
        <item x="28"/>
        <item x="22"/>
        <item x="20"/>
        <item x="18"/>
        <item x="34"/>
        <item x="15"/>
        <item x="38"/>
        <item x="17"/>
        <item x="0"/>
        <item x="37"/>
        <item x="13"/>
        <item x="14"/>
        <item x="16"/>
        <item x="31"/>
        <item x="36"/>
        <item x="35"/>
        <item x="12"/>
        <item x="3"/>
        <item t="default"/>
      </items>
    </pivotField>
    <pivotField axis="axisRow" dataField="1" showAll="0">
      <items count="6">
        <item x="0"/>
        <item x="1"/>
        <item x="4"/>
        <item x="3"/>
        <item x="2"/>
        <item t="default"/>
      </items>
    </pivotField>
    <pivotField axis="axisRow" showAll="0">
      <items count="9">
        <item x="3"/>
        <item x="0"/>
        <item x="2"/>
        <item x="1"/>
        <item x="5"/>
        <item x="6"/>
        <item x="4"/>
        <item x="7"/>
        <item t="default"/>
      </items>
    </pivotField>
    <pivotField showAll="0"/>
    <pivotField numFmtId="6" showAll="0"/>
    <pivotField numFmtId="6" showAll="0"/>
  </pivotFields>
  <rowFields count="2">
    <field x="4"/>
    <field x="3"/>
  </rowFields>
  <rowItems count="15">
    <i>
      <x/>
    </i>
    <i r="1">
      <x v="1"/>
    </i>
    <i r="1">
      <x v="2"/>
    </i>
    <i>
      <x v="1"/>
    </i>
    <i r="1">
      <x/>
    </i>
    <i r="1">
      <x v="1"/>
    </i>
    <i>
      <x v="2"/>
    </i>
    <i r="1">
      <x v="1"/>
    </i>
    <i r="1">
      <x v="3"/>
    </i>
    <i>
      <x v="3"/>
    </i>
    <i r="1">
      <x v="2"/>
    </i>
    <i>
      <x v="6"/>
    </i>
    <i r="1">
      <x v="1"/>
    </i>
    <i r="1">
      <x v="2"/>
    </i>
    <i t="grand">
      <x/>
    </i>
  </rowItems>
  <colFields count="1">
    <field x="1"/>
  </colFields>
  <colItems count="20"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 t="grand">
      <x/>
    </i>
  </colItems>
  <dataFields count="1">
    <dataField name="Count of Rating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the-movie-times.com/thrsdir/top60dir/top60Search.mv?Star_Wars:_The_Phantom_Menace" TargetMode="External"/><Relationship Id="rId4" Type="http://schemas.openxmlformats.org/officeDocument/2006/relationships/hyperlink" Target="http://www.the-movie-times.com/thrsdir/top60dir/top60Search.mv?Marvel%27s_The_Avengers" TargetMode="External"/><Relationship Id="rId5" Type="http://schemas.openxmlformats.org/officeDocument/2006/relationships/hyperlink" Target="http://www.the-movie-times.com/thrsdir/top60dir/top60Search.mv?The_Dark_Knight" TargetMode="External"/><Relationship Id="rId6" Type="http://schemas.openxmlformats.org/officeDocument/2006/relationships/hyperlink" Target="http://www.the-movie-times.com/thrsdir/top60dir/top60Search.mv?Shrek_2" TargetMode="External"/><Relationship Id="rId7" Type="http://schemas.openxmlformats.org/officeDocument/2006/relationships/hyperlink" Target="http://www.the-movie-times.com/thrsdir/top60dir/top60Search.mv?Spider-Man" TargetMode="External"/><Relationship Id="rId8" Type="http://schemas.openxmlformats.org/officeDocument/2006/relationships/hyperlink" Target="http://www.the-movie-times.com/thrsdir/top60dir/top60Search.mv?Pirates_of_the_Caribbean:_Dead_Man%27s_Chest" TargetMode="External"/><Relationship Id="rId9" Type="http://schemas.openxmlformats.org/officeDocument/2006/relationships/hyperlink" Target="http://www.the-movie-times.com/thrsdir/top60dir/top60Search.mv?LOTR:_The_Return_of_the_King" TargetMode="External"/><Relationship Id="rId10" Type="http://schemas.openxmlformats.org/officeDocument/2006/relationships/drawing" Target="../drawings/drawing1.xml"/><Relationship Id="rId1" Type="http://schemas.openxmlformats.org/officeDocument/2006/relationships/hyperlink" Target="http://www.the-movie-times.com/thrsdir/top60dir/top60Search.mv?Titanic" TargetMode="External"/><Relationship Id="rId2" Type="http://schemas.openxmlformats.org/officeDocument/2006/relationships/hyperlink" Target="http://www.the-movie-times.com/thrsdir/top60dir/top60Search.mv?Avatar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5"/>
  <sheetViews>
    <sheetView topLeftCell="A19" workbookViewId="0">
      <selection activeCell="D26" sqref="D26"/>
    </sheetView>
  </sheetViews>
  <sheetFormatPr baseColWidth="10" defaultColWidth="8.83203125" defaultRowHeight="15" x14ac:dyDescent="0.2"/>
  <cols>
    <col min="1" max="1" width="20.5" bestFit="1" customWidth="1"/>
    <col min="2" max="2" width="12.1640625" style="9" customWidth="1"/>
    <col min="3" max="3" width="20.5" style="13" customWidth="1"/>
    <col min="4" max="4" width="13.33203125" style="11" customWidth="1"/>
    <col min="5" max="5" width="15.6640625" style="11" customWidth="1"/>
    <col min="6" max="6" width="20.6640625" style="13" customWidth="1"/>
    <col min="7" max="7" width="19" style="13" customWidth="1"/>
    <col min="8" max="8" width="26.6640625" style="13" customWidth="1"/>
    <col min="27" max="27" width="11" customWidth="1"/>
  </cols>
  <sheetData>
    <row r="1" spans="1:27" s="6" customFormat="1" ht="64" x14ac:dyDescent="0.2">
      <c r="A1" s="14" t="s">
        <v>0</v>
      </c>
      <c r="B1" s="15" t="s">
        <v>1</v>
      </c>
      <c r="C1" s="16" t="s">
        <v>2</v>
      </c>
      <c r="D1" s="17" t="s">
        <v>3</v>
      </c>
      <c r="E1" s="17" t="s">
        <v>4</v>
      </c>
      <c r="F1" s="16" t="s">
        <v>5</v>
      </c>
      <c r="G1" s="16" t="s">
        <v>6</v>
      </c>
      <c r="H1" s="18" t="s">
        <v>7</v>
      </c>
      <c r="J1" s="6" t="s">
        <v>72</v>
      </c>
    </row>
    <row r="2" spans="1:27" s="6" customFormat="1" ht="32" x14ac:dyDescent="0.2">
      <c r="A2" s="1" t="s">
        <v>8</v>
      </c>
      <c r="B2" s="7">
        <v>1937</v>
      </c>
      <c r="C2" s="2">
        <v>854.4</v>
      </c>
      <c r="D2" s="3" t="s">
        <v>9</v>
      </c>
      <c r="E2" s="3" t="s">
        <v>10</v>
      </c>
      <c r="F2" s="2">
        <v>1</v>
      </c>
      <c r="G2" s="2">
        <v>184.9</v>
      </c>
      <c r="H2" s="2">
        <v>184.9</v>
      </c>
      <c r="J2" s="6">
        <v>400</v>
      </c>
    </row>
    <row r="3" spans="1:27" s="6" customFormat="1" ht="16" x14ac:dyDescent="0.2">
      <c r="A3" s="1" t="s">
        <v>11</v>
      </c>
      <c r="B3" s="7">
        <v>1973</v>
      </c>
      <c r="C3" s="2">
        <v>515.20000000000005</v>
      </c>
      <c r="D3" s="3" t="s">
        <v>12</v>
      </c>
      <c r="E3" s="3" t="s">
        <v>13</v>
      </c>
      <c r="F3" s="2">
        <v>1</v>
      </c>
      <c r="G3" s="2">
        <v>115</v>
      </c>
      <c r="H3" s="2">
        <v>115</v>
      </c>
      <c r="J3" s="6">
        <v>500</v>
      </c>
    </row>
    <row r="4" spans="1:27" s="6" customFormat="1" ht="16" x14ac:dyDescent="0.2">
      <c r="A4" s="1" t="s">
        <v>14</v>
      </c>
      <c r="B4" s="7">
        <v>1940</v>
      </c>
      <c r="C4" s="2">
        <v>651</v>
      </c>
      <c r="D4" s="3" t="s">
        <v>9</v>
      </c>
      <c r="E4" s="3" t="s">
        <v>10</v>
      </c>
      <c r="F4" s="2">
        <v>2</v>
      </c>
      <c r="G4" s="2">
        <v>76.400000000000006</v>
      </c>
      <c r="H4" s="2">
        <v>76.400000000000006</v>
      </c>
      <c r="J4" s="6">
        <v>600</v>
      </c>
    </row>
    <row r="5" spans="1:27" s="6" customFormat="1" ht="16" x14ac:dyDescent="0.2">
      <c r="A5" s="1" t="s">
        <v>15</v>
      </c>
      <c r="B5" s="7">
        <v>1939</v>
      </c>
      <c r="C5" s="2">
        <v>1649.5</v>
      </c>
      <c r="D5" s="3" t="s">
        <v>9</v>
      </c>
      <c r="E5" s="3" t="s">
        <v>13</v>
      </c>
      <c r="F5" s="2">
        <v>3</v>
      </c>
      <c r="G5" s="2">
        <v>390.5</v>
      </c>
      <c r="H5" s="2">
        <v>198.7</v>
      </c>
      <c r="J5" s="6">
        <v>700</v>
      </c>
    </row>
    <row r="6" spans="1:27" s="6" customFormat="1" ht="16" x14ac:dyDescent="0.2">
      <c r="A6" s="1" t="s">
        <v>16</v>
      </c>
      <c r="B6" s="7">
        <v>1940</v>
      </c>
      <c r="C6" s="2">
        <v>528.5</v>
      </c>
      <c r="D6" s="3" t="s">
        <v>9</v>
      </c>
      <c r="E6" s="3" t="s">
        <v>10</v>
      </c>
      <c r="F6" s="2">
        <v>3</v>
      </c>
      <c r="G6" s="2">
        <v>84.3</v>
      </c>
      <c r="H6" s="2">
        <v>84.3</v>
      </c>
      <c r="J6" s="6">
        <v>800</v>
      </c>
    </row>
    <row r="7" spans="1:27" s="6" customFormat="1" ht="17" thickBot="1" x14ac:dyDescent="0.25">
      <c r="A7" s="1" t="s">
        <v>17</v>
      </c>
      <c r="B7" s="7">
        <v>1953</v>
      </c>
      <c r="C7" s="2">
        <v>513</v>
      </c>
      <c r="D7" s="3" t="s">
        <v>18</v>
      </c>
      <c r="E7" s="3" t="s">
        <v>13</v>
      </c>
      <c r="F7" s="2">
        <v>5</v>
      </c>
      <c r="G7" s="2">
        <v>36</v>
      </c>
      <c r="H7" s="2">
        <v>36</v>
      </c>
      <c r="J7" s="6">
        <v>900</v>
      </c>
    </row>
    <row r="8" spans="1:27" s="6" customFormat="1" ht="16" x14ac:dyDescent="0.2">
      <c r="A8" s="1" t="s">
        <v>19</v>
      </c>
      <c r="B8" s="7">
        <v>1973</v>
      </c>
      <c r="C8" s="2">
        <v>715</v>
      </c>
      <c r="D8" s="3" t="s">
        <v>12</v>
      </c>
      <c r="E8" s="3" t="s">
        <v>13</v>
      </c>
      <c r="F8" s="2">
        <v>6</v>
      </c>
      <c r="G8" s="2">
        <v>159.6</v>
      </c>
      <c r="H8" s="2">
        <v>159.6</v>
      </c>
      <c r="J8" s="6">
        <v>1000</v>
      </c>
      <c r="Y8" s="22" t="s">
        <v>73</v>
      </c>
      <c r="Z8" s="22" t="s">
        <v>75</v>
      </c>
      <c r="AA8" s="6" t="s">
        <v>76</v>
      </c>
    </row>
    <row r="9" spans="1:27" s="6" customFormat="1" ht="16" x14ac:dyDescent="0.2">
      <c r="A9" s="1" t="s">
        <v>20</v>
      </c>
      <c r="B9" s="7">
        <v>1972</v>
      </c>
      <c r="C9" s="2">
        <v>622.79999999999995</v>
      </c>
      <c r="D9" s="3" t="s">
        <v>21</v>
      </c>
      <c r="E9" s="3" t="s">
        <v>13</v>
      </c>
      <c r="F9" s="2">
        <v>6</v>
      </c>
      <c r="G9" s="2">
        <v>134.80000000000001</v>
      </c>
      <c r="H9" s="2">
        <v>134.6</v>
      </c>
      <c r="Y9" s="19">
        <v>400</v>
      </c>
      <c r="Z9" s="20">
        <v>39</v>
      </c>
      <c r="AA9" s="23">
        <f>Z9/$Z$17</f>
        <v>0.78</v>
      </c>
    </row>
    <row r="10" spans="1:27" s="6" customFormat="1" ht="16" x14ac:dyDescent="0.2">
      <c r="A10" s="1" t="s">
        <v>22</v>
      </c>
      <c r="B10" s="7">
        <v>1959</v>
      </c>
      <c r="C10" s="2">
        <v>569.70000000000005</v>
      </c>
      <c r="D10" s="3" t="s">
        <v>9</v>
      </c>
      <c r="E10" s="3" t="s">
        <v>10</v>
      </c>
      <c r="F10" s="2">
        <v>6</v>
      </c>
      <c r="G10" s="2">
        <v>51.6</v>
      </c>
      <c r="H10" s="2">
        <v>51.6</v>
      </c>
      <c r="Y10" s="19">
        <v>500</v>
      </c>
      <c r="Z10" s="20">
        <v>7</v>
      </c>
      <c r="AA10" s="23">
        <f t="shared" ref="AA10:AA16" si="0">Z10/$Z$17</f>
        <v>0.14000000000000001</v>
      </c>
    </row>
    <row r="11" spans="1:27" s="6" customFormat="1" ht="16" x14ac:dyDescent="0.2">
      <c r="A11" s="1" t="s">
        <v>23</v>
      </c>
      <c r="B11" s="7">
        <v>1978</v>
      </c>
      <c r="C11" s="2">
        <v>561.9</v>
      </c>
      <c r="D11" s="3" t="s">
        <v>12</v>
      </c>
      <c r="E11" s="3" t="s">
        <v>24</v>
      </c>
      <c r="F11" s="2">
        <v>6</v>
      </c>
      <c r="G11" s="2">
        <v>379.8</v>
      </c>
      <c r="H11" s="2">
        <v>181.5</v>
      </c>
      <c r="Y11" s="19">
        <v>600</v>
      </c>
      <c r="Z11" s="20">
        <v>1</v>
      </c>
      <c r="AA11" s="23">
        <f t="shared" si="0"/>
        <v>0.02</v>
      </c>
    </row>
    <row r="12" spans="1:27" s="6" customFormat="1" ht="32" x14ac:dyDescent="0.2">
      <c r="A12" s="1" t="s">
        <v>25</v>
      </c>
      <c r="B12" s="7">
        <v>1956</v>
      </c>
      <c r="C12" s="2">
        <v>506.6</v>
      </c>
      <c r="D12" s="3" t="s">
        <v>9</v>
      </c>
      <c r="E12" s="3" t="s">
        <v>26</v>
      </c>
      <c r="F12" s="2">
        <v>6</v>
      </c>
      <c r="G12" s="2">
        <v>42</v>
      </c>
      <c r="H12" s="2">
        <v>42</v>
      </c>
      <c r="Y12" s="19">
        <v>700</v>
      </c>
      <c r="Z12" s="20">
        <v>2</v>
      </c>
      <c r="AA12" s="23">
        <f t="shared" si="0"/>
        <v>0.04</v>
      </c>
    </row>
    <row r="13" spans="1:27" s="6" customFormat="1" ht="16" x14ac:dyDescent="0.2">
      <c r="A13" s="1" t="s">
        <v>27</v>
      </c>
      <c r="B13" s="7">
        <v>1970</v>
      </c>
      <c r="C13" s="2">
        <v>518.20000000000005</v>
      </c>
      <c r="D13" s="3" t="s">
        <v>9</v>
      </c>
      <c r="E13" s="3" t="s">
        <v>13</v>
      </c>
      <c r="F13" s="2">
        <v>10</v>
      </c>
      <c r="G13" s="2">
        <v>100.5</v>
      </c>
      <c r="H13" s="2">
        <v>100.5</v>
      </c>
      <c r="Y13" s="19">
        <v>800</v>
      </c>
      <c r="Z13" s="20">
        <v>1</v>
      </c>
      <c r="AA13" s="23">
        <f t="shared" si="0"/>
        <v>0.02</v>
      </c>
    </row>
    <row r="14" spans="1:27" s="6" customFormat="1" ht="16" x14ac:dyDescent="0.2">
      <c r="A14" s="1" t="s">
        <v>28</v>
      </c>
      <c r="B14" s="7">
        <v>1977</v>
      </c>
      <c r="C14" s="2">
        <v>1425.9</v>
      </c>
      <c r="D14" s="3" t="s">
        <v>12</v>
      </c>
      <c r="E14" s="3" t="s">
        <v>29</v>
      </c>
      <c r="F14" s="2">
        <v>11</v>
      </c>
      <c r="G14" s="2">
        <v>797.9</v>
      </c>
      <c r="H14" s="2">
        <v>460.9</v>
      </c>
      <c r="Y14" s="19">
        <v>900</v>
      </c>
      <c r="Z14" s="20">
        <v>0</v>
      </c>
      <c r="AA14" s="23">
        <f t="shared" si="0"/>
        <v>0</v>
      </c>
    </row>
    <row r="15" spans="1:27" s="6" customFormat="1" ht="16" x14ac:dyDescent="0.2">
      <c r="A15" s="1" t="s">
        <v>30</v>
      </c>
      <c r="B15" s="7">
        <v>1965</v>
      </c>
      <c r="C15" s="2">
        <v>973.2</v>
      </c>
      <c r="D15" s="3" t="s">
        <v>31</v>
      </c>
      <c r="E15" s="3" t="s">
        <v>13</v>
      </c>
      <c r="F15" s="2">
        <v>11</v>
      </c>
      <c r="G15" s="2">
        <v>111.7</v>
      </c>
      <c r="H15" s="2">
        <v>111.7</v>
      </c>
      <c r="Y15" s="19">
        <v>1000</v>
      </c>
      <c r="Z15" s="20">
        <v>0</v>
      </c>
      <c r="AA15" s="23">
        <f t="shared" si="0"/>
        <v>0</v>
      </c>
    </row>
    <row r="16" spans="1:27" s="6" customFormat="1" ht="17" thickBot="1" x14ac:dyDescent="0.25">
      <c r="A16" s="1" t="s">
        <v>32</v>
      </c>
      <c r="B16" s="7">
        <v>1975</v>
      </c>
      <c r="C16" s="2">
        <v>1029.3</v>
      </c>
      <c r="D16" s="3" t="s">
        <v>12</v>
      </c>
      <c r="E16" s="3" t="s">
        <v>26</v>
      </c>
      <c r="F16" s="2">
        <v>12</v>
      </c>
      <c r="G16" s="2">
        <v>471</v>
      </c>
      <c r="H16" s="2">
        <v>260</v>
      </c>
      <c r="Y16" s="21" t="s">
        <v>74</v>
      </c>
      <c r="Z16" s="21">
        <v>0</v>
      </c>
      <c r="AA16" s="23">
        <f t="shared" si="0"/>
        <v>0</v>
      </c>
    </row>
    <row r="17" spans="1:27" s="6" customFormat="1" ht="16" x14ac:dyDescent="0.2">
      <c r="A17" s="1" t="s">
        <v>33</v>
      </c>
      <c r="B17" s="7">
        <v>1973</v>
      </c>
      <c r="C17" s="2">
        <v>808.7</v>
      </c>
      <c r="D17" s="3" t="s">
        <v>21</v>
      </c>
      <c r="E17" s="3" t="s">
        <v>34</v>
      </c>
      <c r="F17" s="2">
        <v>12</v>
      </c>
      <c r="G17" s="2">
        <v>357.5</v>
      </c>
      <c r="H17" s="2">
        <v>204.7</v>
      </c>
      <c r="Y17" s="19"/>
      <c r="Z17" s="20">
        <f>SUM(Z9:Z16)</f>
        <v>50</v>
      </c>
      <c r="AA17" s="24">
        <f>SUM(AA9:AA16)</f>
        <v>1</v>
      </c>
    </row>
    <row r="18" spans="1:27" s="6" customFormat="1" ht="32" x14ac:dyDescent="0.2">
      <c r="A18" s="1" t="s">
        <v>35</v>
      </c>
      <c r="B18" s="7">
        <v>1956</v>
      </c>
      <c r="C18" s="2">
        <v>1052.8</v>
      </c>
      <c r="D18" s="3" t="s">
        <v>9</v>
      </c>
      <c r="E18" s="3" t="s">
        <v>13</v>
      </c>
      <c r="F18" s="2">
        <v>14</v>
      </c>
      <c r="G18" s="2">
        <v>80</v>
      </c>
      <c r="H18" s="2">
        <v>80</v>
      </c>
      <c r="Y18" s="19"/>
      <c r="Z18" s="20"/>
    </row>
    <row r="19" spans="1:27" s="6" customFormat="1" ht="16" x14ac:dyDescent="0.2">
      <c r="A19" s="1" t="s">
        <v>36</v>
      </c>
      <c r="B19" s="7">
        <v>1959</v>
      </c>
      <c r="C19" s="2">
        <v>844.2</v>
      </c>
      <c r="D19" s="3" t="s">
        <v>9</v>
      </c>
      <c r="E19" s="3" t="s">
        <v>13</v>
      </c>
      <c r="F19" s="2">
        <v>15</v>
      </c>
      <c r="G19" s="2">
        <v>70</v>
      </c>
      <c r="H19" s="2">
        <v>70</v>
      </c>
      <c r="Y19" s="19"/>
      <c r="Z19" s="20"/>
    </row>
    <row r="20" spans="1:27" s="6" customFormat="1" ht="32" x14ac:dyDescent="0.2">
      <c r="A20" s="1" t="s">
        <v>37</v>
      </c>
      <c r="B20" s="7">
        <v>1980</v>
      </c>
      <c r="C20" s="2">
        <v>771.7</v>
      </c>
      <c r="D20" s="3" t="s">
        <v>12</v>
      </c>
      <c r="E20" s="3" t="s">
        <v>29</v>
      </c>
      <c r="F20" s="2">
        <v>18</v>
      </c>
      <c r="G20" s="2">
        <v>533.9</v>
      </c>
      <c r="H20" s="2">
        <v>290.2</v>
      </c>
      <c r="Y20" s="19"/>
      <c r="Z20" s="20"/>
    </row>
    <row r="21" spans="1:27" s="6" customFormat="1" ht="16" x14ac:dyDescent="0.2">
      <c r="A21" s="1" t="s">
        <v>38</v>
      </c>
      <c r="B21" s="7">
        <v>1981</v>
      </c>
      <c r="C21" s="2">
        <v>683.4</v>
      </c>
      <c r="D21" s="3" t="s">
        <v>12</v>
      </c>
      <c r="E21" s="3" t="s">
        <v>26</v>
      </c>
      <c r="F21" s="2">
        <v>20</v>
      </c>
      <c r="G21" s="2">
        <v>384</v>
      </c>
      <c r="H21" s="2">
        <v>248.1</v>
      </c>
      <c r="Y21" s="19"/>
      <c r="Z21" s="20"/>
    </row>
    <row r="22" spans="1:27" s="6" customFormat="1" ht="16" x14ac:dyDescent="0.2">
      <c r="A22" s="1" t="s">
        <v>39</v>
      </c>
      <c r="B22" s="7">
        <v>1984</v>
      </c>
      <c r="C22" s="2">
        <v>515.20000000000005</v>
      </c>
      <c r="D22" s="3" t="s">
        <v>12</v>
      </c>
      <c r="E22" s="3" t="s">
        <v>29</v>
      </c>
      <c r="F22" s="2">
        <v>30</v>
      </c>
      <c r="G22" s="2">
        <v>291.60000000000002</v>
      </c>
      <c r="H22" s="2">
        <v>238.6</v>
      </c>
      <c r="Y22" s="19"/>
      <c r="Z22" s="20"/>
    </row>
    <row r="23" spans="1:27" s="6" customFormat="1" ht="16" x14ac:dyDescent="0.2">
      <c r="A23" s="1" t="s">
        <v>40</v>
      </c>
      <c r="B23" s="7">
        <v>1983</v>
      </c>
      <c r="C23" s="2">
        <v>740.5</v>
      </c>
      <c r="D23" s="3" t="s">
        <v>12</v>
      </c>
      <c r="E23" s="3" t="s">
        <v>29</v>
      </c>
      <c r="F23" s="2">
        <v>33</v>
      </c>
      <c r="G23" s="2">
        <v>573</v>
      </c>
      <c r="H23" s="2">
        <v>309.10000000000002</v>
      </c>
      <c r="Y23" s="19"/>
      <c r="Z23" s="20"/>
    </row>
    <row r="24" spans="1:27" s="6" customFormat="1" ht="16" x14ac:dyDescent="0.2">
      <c r="A24" s="1" t="s">
        <v>41</v>
      </c>
      <c r="B24" s="7">
        <v>1963</v>
      </c>
      <c r="C24" s="2">
        <v>526.70000000000005</v>
      </c>
      <c r="D24" s="3" t="s">
        <v>18</v>
      </c>
      <c r="E24" s="3" t="s">
        <v>13</v>
      </c>
      <c r="F24" s="2">
        <v>44</v>
      </c>
      <c r="G24" s="2">
        <v>57.8</v>
      </c>
      <c r="H24" s="2">
        <v>57.8</v>
      </c>
      <c r="Y24" s="19"/>
      <c r="Z24" s="20"/>
    </row>
    <row r="25" spans="1:27" s="6" customFormat="1" ht="16" x14ac:dyDescent="0.2">
      <c r="A25" s="1" t="s">
        <v>42</v>
      </c>
      <c r="B25" s="7">
        <v>1994</v>
      </c>
      <c r="C25" s="2">
        <v>722.1</v>
      </c>
      <c r="D25" s="3" t="s">
        <v>9</v>
      </c>
      <c r="E25" s="3" t="s">
        <v>10</v>
      </c>
      <c r="F25" s="2">
        <v>45</v>
      </c>
      <c r="G25" s="2">
        <v>951.6</v>
      </c>
      <c r="H25" s="2">
        <v>422.7</v>
      </c>
      <c r="Y25" s="19"/>
      <c r="Z25" s="20"/>
    </row>
    <row r="26" spans="1:27" s="6" customFormat="1" ht="16" x14ac:dyDescent="0.2">
      <c r="A26" s="1" t="s">
        <v>43</v>
      </c>
      <c r="B26" s="7">
        <v>1994</v>
      </c>
      <c r="C26" s="2">
        <v>618.29999999999995</v>
      </c>
      <c r="D26" s="3" t="s">
        <v>31</v>
      </c>
      <c r="E26" s="3" t="s">
        <v>13</v>
      </c>
      <c r="F26" s="2">
        <v>55</v>
      </c>
      <c r="G26" s="2">
        <v>680</v>
      </c>
      <c r="H26" s="2">
        <v>329.7</v>
      </c>
      <c r="Y26" s="19"/>
      <c r="Z26" s="20"/>
    </row>
    <row r="27" spans="1:27" s="6" customFormat="1" ht="16" x14ac:dyDescent="0.2">
      <c r="A27" s="1" t="s">
        <v>44</v>
      </c>
      <c r="B27" s="7">
        <v>1993</v>
      </c>
      <c r="C27" s="2">
        <v>675.7</v>
      </c>
      <c r="D27" s="3" t="s">
        <v>31</v>
      </c>
      <c r="E27" s="3" t="s">
        <v>26</v>
      </c>
      <c r="F27" s="2">
        <v>63</v>
      </c>
      <c r="G27" s="2">
        <v>920</v>
      </c>
      <c r="H27" s="2">
        <v>357.1</v>
      </c>
      <c r="Y27" s="19"/>
      <c r="Z27" s="20"/>
    </row>
    <row r="28" spans="1:27" s="6" customFormat="1" ht="16" x14ac:dyDescent="0.2">
      <c r="A28" s="4" t="s">
        <v>45</v>
      </c>
      <c r="B28" s="7">
        <v>2004</v>
      </c>
      <c r="C28" s="2">
        <v>557.4</v>
      </c>
      <c r="D28" s="3" t="s">
        <v>12</v>
      </c>
      <c r="E28" s="3" t="s">
        <v>10</v>
      </c>
      <c r="F28" s="2">
        <v>75</v>
      </c>
      <c r="G28" s="2">
        <v>912</v>
      </c>
      <c r="H28" s="2">
        <v>436.5</v>
      </c>
      <c r="Y28" s="19"/>
      <c r="Z28" s="20"/>
    </row>
    <row r="29" spans="1:27" s="6" customFormat="1" ht="16" x14ac:dyDescent="0.2">
      <c r="A29" s="1" t="s">
        <v>46</v>
      </c>
      <c r="B29" s="7">
        <v>1996</v>
      </c>
      <c r="C29" s="2">
        <v>549.1</v>
      </c>
      <c r="D29" s="3" t="s">
        <v>31</v>
      </c>
      <c r="E29" s="3" t="s">
        <v>29</v>
      </c>
      <c r="F29" s="2">
        <v>75</v>
      </c>
      <c r="G29" s="2">
        <v>813.1</v>
      </c>
      <c r="H29" s="2">
        <v>306.10000000000002</v>
      </c>
      <c r="Y29" s="19"/>
      <c r="Z29" s="20"/>
    </row>
    <row r="30" spans="1:27" s="6" customFormat="1" ht="32" x14ac:dyDescent="0.2">
      <c r="A30" s="4" t="s">
        <v>47</v>
      </c>
      <c r="B30" s="7">
        <v>2003</v>
      </c>
      <c r="C30" s="2">
        <v>495.8</v>
      </c>
      <c r="D30" s="3" t="s">
        <v>31</v>
      </c>
      <c r="E30" s="3" t="s">
        <v>29</v>
      </c>
      <c r="F30" s="2">
        <v>94</v>
      </c>
      <c r="G30" s="2">
        <v>1129.2</v>
      </c>
      <c r="H30" s="2">
        <v>377</v>
      </c>
      <c r="Y30" s="19"/>
      <c r="Z30" s="20"/>
    </row>
    <row r="31" spans="1:27" s="6" customFormat="1" ht="32" x14ac:dyDescent="0.2">
      <c r="A31" s="4" t="s">
        <v>48</v>
      </c>
      <c r="B31" s="7">
        <v>1999</v>
      </c>
      <c r="C31" s="2">
        <v>719.6</v>
      </c>
      <c r="D31" s="3" t="s">
        <v>12</v>
      </c>
      <c r="E31" s="3" t="s">
        <v>29</v>
      </c>
      <c r="F31" s="2">
        <v>110</v>
      </c>
      <c r="G31" s="2">
        <v>1027</v>
      </c>
      <c r="H31" s="2">
        <v>474.5</v>
      </c>
      <c r="Y31" s="19"/>
      <c r="Z31" s="20"/>
    </row>
    <row r="32" spans="1:27" s="6" customFormat="1" ht="16" x14ac:dyDescent="0.2">
      <c r="A32" s="4" t="s">
        <v>49</v>
      </c>
      <c r="B32" s="7">
        <v>2002</v>
      </c>
      <c r="C32" s="2">
        <v>552</v>
      </c>
      <c r="D32" s="3" t="s">
        <v>31</v>
      </c>
      <c r="E32" s="3" t="s">
        <v>29</v>
      </c>
      <c r="F32" s="2">
        <v>139</v>
      </c>
      <c r="G32" s="2">
        <v>806.7</v>
      </c>
      <c r="H32" s="2">
        <v>403.7</v>
      </c>
      <c r="Y32" s="19"/>
      <c r="Z32" s="20"/>
    </row>
    <row r="33" spans="1:26" s="6" customFormat="1" ht="16" x14ac:dyDescent="0.2">
      <c r="A33" s="4" t="s">
        <v>50</v>
      </c>
      <c r="B33" s="7">
        <v>2008</v>
      </c>
      <c r="C33" s="2">
        <v>589</v>
      </c>
      <c r="D33" s="3" t="s">
        <v>31</v>
      </c>
      <c r="E33" s="3" t="s">
        <v>29</v>
      </c>
      <c r="F33" s="2">
        <v>150</v>
      </c>
      <c r="G33" s="2">
        <v>1001.9</v>
      </c>
      <c r="H33" s="2">
        <v>533.29999999999995</v>
      </c>
      <c r="Y33" s="19"/>
      <c r="Z33" s="20"/>
    </row>
    <row r="34" spans="1:26" s="6" customFormat="1" ht="16" x14ac:dyDescent="0.2">
      <c r="A34" s="4" t="s">
        <v>51</v>
      </c>
      <c r="B34" s="7">
        <v>1997</v>
      </c>
      <c r="C34" s="2">
        <v>1095.8</v>
      </c>
      <c r="D34" s="3" t="s">
        <v>31</v>
      </c>
      <c r="E34" s="3" t="s">
        <v>13</v>
      </c>
      <c r="F34" s="2">
        <v>200</v>
      </c>
      <c r="G34" s="2">
        <v>2185.4</v>
      </c>
      <c r="H34" s="2">
        <v>658.6</v>
      </c>
      <c r="Y34" s="19"/>
      <c r="Z34" s="20"/>
    </row>
    <row r="35" spans="1:26" s="6" customFormat="1" ht="16" x14ac:dyDescent="0.2">
      <c r="A35" s="4" t="s">
        <v>52</v>
      </c>
      <c r="B35" s="7">
        <v>2012</v>
      </c>
      <c r="C35" s="2">
        <v>623.4</v>
      </c>
      <c r="D35" s="3" t="s">
        <v>31</v>
      </c>
      <c r="E35" s="3" t="s">
        <v>29</v>
      </c>
      <c r="F35" s="2">
        <v>220</v>
      </c>
      <c r="G35" s="2">
        <v>1511.8</v>
      </c>
      <c r="H35" s="2">
        <v>623.4</v>
      </c>
      <c r="Y35" s="19"/>
      <c r="Z35" s="20"/>
    </row>
    <row r="36" spans="1:26" s="6" customFormat="1" ht="48" x14ac:dyDescent="0.2">
      <c r="A36" s="4" t="s">
        <v>53</v>
      </c>
      <c r="B36" s="7">
        <v>2006</v>
      </c>
      <c r="C36" s="2">
        <v>512.5</v>
      </c>
      <c r="D36" s="3" t="s">
        <v>31</v>
      </c>
      <c r="E36" s="3" t="s">
        <v>26</v>
      </c>
      <c r="F36" s="2">
        <v>225</v>
      </c>
      <c r="G36" s="2">
        <v>1065.7</v>
      </c>
      <c r="H36" s="2">
        <v>423.3</v>
      </c>
      <c r="Y36" s="19"/>
      <c r="Z36" s="20"/>
    </row>
    <row r="37" spans="1:26" s="6" customFormat="1" ht="16" x14ac:dyDescent="0.2">
      <c r="A37" s="4" t="s">
        <v>54</v>
      </c>
      <c r="B37" s="7">
        <v>2009</v>
      </c>
      <c r="C37" s="2">
        <v>804.1</v>
      </c>
      <c r="D37" s="3" t="s">
        <v>31</v>
      </c>
      <c r="E37" s="3" t="s">
        <v>26</v>
      </c>
      <c r="F37" s="2">
        <v>230</v>
      </c>
      <c r="G37" s="2">
        <v>2778.2</v>
      </c>
      <c r="H37" s="2">
        <v>760.5</v>
      </c>
      <c r="Y37" s="19"/>
      <c r="Z37" s="20"/>
    </row>
    <row r="38" spans="1:26" s="6" customFormat="1" ht="16" x14ac:dyDescent="0.2">
      <c r="A38" s="1" t="s">
        <v>55</v>
      </c>
      <c r="B38" s="7">
        <v>1965</v>
      </c>
      <c r="C38" s="2">
        <v>1144.5</v>
      </c>
      <c r="D38" s="3" t="s">
        <v>9</v>
      </c>
      <c r="E38" s="3" t="s">
        <v>56</v>
      </c>
      <c r="F38" s="5" t="s">
        <v>57</v>
      </c>
      <c r="G38" s="2">
        <v>163.19999999999999</v>
      </c>
      <c r="H38" s="2">
        <v>163.19999999999999</v>
      </c>
      <c r="Y38" s="19"/>
      <c r="Z38" s="20"/>
    </row>
    <row r="39" spans="1:26" s="6" customFormat="1" ht="16" x14ac:dyDescent="0.2">
      <c r="A39" s="1" t="s">
        <v>58</v>
      </c>
      <c r="B39" s="7">
        <v>1982</v>
      </c>
      <c r="C39" s="2">
        <v>1131.8</v>
      </c>
      <c r="D39" s="3" t="s">
        <v>12</v>
      </c>
      <c r="E39" s="3" t="s">
        <v>29</v>
      </c>
      <c r="F39" s="5" t="s">
        <v>57</v>
      </c>
      <c r="G39" s="2">
        <v>757</v>
      </c>
      <c r="H39" s="2">
        <v>434.9</v>
      </c>
      <c r="Y39" s="19"/>
      <c r="Z39" s="20"/>
    </row>
    <row r="40" spans="1:26" s="6" customFormat="1" ht="16" x14ac:dyDescent="0.2">
      <c r="A40" s="1" t="s">
        <v>59</v>
      </c>
      <c r="B40" s="7">
        <v>1967</v>
      </c>
      <c r="C40" s="2">
        <v>870.5</v>
      </c>
      <c r="D40" s="3" t="s">
        <v>9</v>
      </c>
      <c r="E40" s="3" t="s">
        <v>10</v>
      </c>
      <c r="F40" s="5" t="s">
        <v>57</v>
      </c>
      <c r="G40" s="2">
        <v>205.8</v>
      </c>
      <c r="H40" s="2">
        <v>141.80000000000001</v>
      </c>
      <c r="Y40" s="19"/>
      <c r="Z40" s="20"/>
    </row>
    <row r="41" spans="1:26" s="6" customFormat="1" ht="32" x14ac:dyDescent="0.2">
      <c r="A41" s="1" t="s">
        <v>60</v>
      </c>
      <c r="B41" s="7">
        <v>1961</v>
      </c>
      <c r="C41" s="2">
        <v>824.8</v>
      </c>
      <c r="D41" s="3" t="s">
        <v>9</v>
      </c>
      <c r="E41" s="3" t="s">
        <v>10</v>
      </c>
      <c r="F41" s="5" t="s">
        <v>57</v>
      </c>
      <c r="G41" s="2">
        <v>215</v>
      </c>
      <c r="H41" s="2">
        <v>152.6</v>
      </c>
      <c r="Y41" s="19"/>
      <c r="Z41" s="20"/>
    </row>
    <row r="42" spans="1:26" s="6" customFormat="1" ht="16" x14ac:dyDescent="0.2">
      <c r="A42" s="1" t="s">
        <v>61</v>
      </c>
      <c r="B42" s="7">
        <v>1964</v>
      </c>
      <c r="C42" s="2">
        <v>686</v>
      </c>
      <c r="D42" s="3" t="s">
        <v>9</v>
      </c>
      <c r="E42" s="3" t="s">
        <v>56</v>
      </c>
      <c r="F42" s="5" t="s">
        <v>57</v>
      </c>
      <c r="G42" s="2">
        <v>102.3</v>
      </c>
      <c r="H42" s="2">
        <v>102.3</v>
      </c>
      <c r="Y42" s="19"/>
      <c r="Z42" s="20"/>
    </row>
    <row r="43" spans="1:26" s="6" customFormat="1" ht="16" x14ac:dyDescent="0.2">
      <c r="A43" s="1" t="s">
        <v>62</v>
      </c>
      <c r="B43" s="7">
        <v>1967</v>
      </c>
      <c r="C43" s="2">
        <v>670.7</v>
      </c>
      <c r="D43" s="3" t="s">
        <v>12</v>
      </c>
      <c r="E43" s="3" t="s">
        <v>13</v>
      </c>
      <c r="F43" s="5" t="s">
        <v>57</v>
      </c>
      <c r="G43" s="2">
        <v>104.4</v>
      </c>
      <c r="H43" s="2">
        <v>104.4</v>
      </c>
      <c r="Y43" s="19"/>
      <c r="Z43" s="20"/>
    </row>
    <row r="44" spans="1:26" s="6" customFormat="1" ht="32" x14ac:dyDescent="0.2">
      <c r="A44" s="1" t="s">
        <v>63</v>
      </c>
      <c r="B44" s="7">
        <v>1977</v>
      </c>
      <c r="C44" s="2">
        <v>611.79999999999995</v>
      </c>
      <c r="D44" s="3" t="s">
        <v>12</v>
      </c>
      <c r="E44" s="3" t="s">
        <v>13</v>
      </c>
      <c r="F44" s="5" t="s">
        <v>57</v>
      </c>
      <c r="G44" s="2">
        <v>300</v>
      </c>
      <c r="H44" s="2">
        <v>128.30000000000001</v>
      </c>
      <c r="Y44" s="19"/>
      <c r="Z44" s="20"/>
    </row>
    <row r="45" spans="1:26" s="6" customFormat="1" ht="32" x14ac:dyDescent="0.2">
      <c r="A45" s="1" t="s">
        <v>64</v>
      </c>
      <c r="B45" s="7">
        <v>1969</v>
      </c>
      <c r="C45" s="2">
        <v>553</v>
      </c>
      <c r="D45" s="3" t="s">
        <v>12</v>
      </c>
      <c r="E45" s="3" t="s">
        <v>65</v>
      </c>
      <c r="F45" s="5" t="s">
        <v>57</v>
      </c>
      <c r="G45" s="2">
        <v>102.3</v>
      </c>
      <c r="H45" s="2">
        <v>102.3</v>
      </c>
      <c r="Y45" s="19"/>
      <c r="Z45" s="20"/>
    </row>
    <row r="46" spans="1:26" s="6" customFormat="1" ht="16" x14ac:dyDescent="0.2">
      <c r="A46" s="1" t="s">
        <v>66</v>
      </c>
      <c r="B46" s="7">
        <v>1942</v>
      </c>
      <c r="C46" s="2">
        <v>552</v>
      </c>
      <c r="D46" s="3" t="s">
        <v>9</v>
      </c>
      <c r="E46" s="3" t="s">
        <v>10</v>
      </c>
      <c r="F46" s="5" t="s">
        <v>57</v>
      </c>
      <c r="G46" s="2">
        <v>268</v>
      </c>
      <c r="H46" s="2">
        <v>102.8</v>
      </c>
      <c r="Y46" s="19"/>
      <c r="Z46" s="20"/>
    </row>
    <row r="47" spans="1:26" s="6" customFormat="1" ht="16" x14ac:dyDescent="0.2">
      <c r="A47" s="1" t="s">
        <v>67</v>
      </c>
      <c r="B47" s="7">
        <v>1970</v>
      </c>
      <c r="C47" s="2">
        <v>548.70000000000005</v>
      </c>
      <c r="D47" s="3" t="s">
        <v>12</v>
      </c>
      <c r="E47" s="3" t="s">
        <v>13</v>
      </c>
      <c r="F47" s="5" t="s">
        <v>57</v>
      </c>
      <c r="G47" s="2">
        <v>106.4</v>
      </c>
      <c r="H47" s="2">
        <v>106.4</v>
      </c>
      <c r="Y47" s="19"/>
      <c r="Z47" s="20"/>
    </row>
    <row r="48" spans="1:26" s="6" customFormat="1" ht="16" x14ac:dyDescent="0.2">
      <c r="A48" s="1" t="s">
        <v>68</v>
      </c>
      <c r="B48" s="7">
        <v>1984</v>
      </c>
      <c r="C48" s="2">
        <v>547.70000000000005</v>
      </c>
      <c r="D48" s="3" t="s">
        <v>21</v>
      </c>
      <c r="E48" s="3" t="s">
        <v>24</v>
      </c>
      <c r="F48" s="5" t="s">
        <v>57</v>
      </c>
      <c r="G48" s="2">
        <v>316.39999999999998</v>
      </c>
      <c r="H48" s="2">
        <v>234.8</v>
      </c>
      <c r="Y48" s="19"/>
      <c r="Z48" s="20"/>
    </row>
    <row r="49" spans="1:26" s="6" customFormat="1" ht="16" x14ac:dyDescent="0.2">
      <c r="A49" s="1" t="s">
        <v>69</v>
      </c>
      <c r="B49" s="7">
        <v>1990</v>
      </c>
      <c r="C49" s="2">
        <v>528.1</v>
      </c>
      <c r="D49" s="3" t="s">
        <v>12</v>
      </c>
      <c r="E49" s="3" t="s">
        <v>24</v>
      </c>
      <c r="F49" s="5" t="s">
        <v>57</v>
      </c>
      <c r="G49" s="2">
        <v>533.79999999999995</v>
      </c>
      <c r="H49" s="2">
        <v>285.8</v>
      </c>
      <c r="Y49" s="19"/>
      <c r="Z49" s="20"/>
    </row>
    <row r="50" spans="1:26" s="6" customFormat="1" ht="16" x14ac:dyDescent="0.2">
      <c r="A50" s="1" t="s">
        <v>70</v>
      </c>
      <c r="B50" s="7">
        <v>1974</v>
      </c>
      <c r="C50" s="2">
        <v>495.6</v>
      </c>
      <c r="D50" s="3" t="s">
        <v>21</v>
      </c>
      <c r="E50" s="3" t="s">
        <v>24</v>
      </c>
      <c r="F50" s="5" t="s">
        <v>57</v>
      </c>
      <c r="G50" s="2">
        <v>119.5</v>
      </c>
      <c r="H50" s="2">
        <v>119.5</v>
      </c>
      <c r="Y50" s="19"/>
      <c r="Z50" s="20"/>
    </row>
    <row r="51" spans="1:26" s="6" customFormat="1" ht="16" x14ac:dyDescent="0.2">
      <c r="A51" s="1" t="s">
        <v>71</v>
      </c>
      <c r="B51" s="7">
        <v>1989</v>
      </c>
      <c r="C51" s="2">
        <v>493.5</v>
      </c>
      <c r="D51" s="3" t="s">
        <v>31</v>
      </c>
      <c r="E51" s="3" t="s">
        <v>29</v>
      </c>
      <c r="F51" s="5" t="s">
        <v>57</v>
      </c>
      <c r="G51" s="2">
        <v>413</v>
      </c>
      <c r="H51" s="2">
        <v>251.2</v>
      </c>
      <c r="Y51" s="19"/>
      <c r="Z51" s="20"/>
    </row>
    <row r="52" spans="1:26" s="6" customFormat="1" x14ac:dyDescent="0.2">
      <c r="B52" s="8"/>
      <c r="C52" s="12"/>
      <c r="D52" s="10"/>
      <c r="E52" s="10"/>
      <c r="F52" s="12"/>
      <c r="G52" s="12"/>
      <c r="H52" s="12"/>
      <c r="Y52" s="19"/>
      <c r="Z52" s="20"/>
    </row>
    <row r="53" spans="1:26" s="6" customFormat="1" x14ac:dyDescent="0.2">
      <c r="B53" s="8"/>
      <c r="C53" s="12"/>
      <c r="D53" s="10"/>
      <c r="E53" s="10"/>
      <c r="F53" s="12"/>
      <c r="G53" s="12"/>
      <c r="H53" s="12"/>
      <c r="Y53" s="19"/>
      <c r="Z53" s="20"/>
    </row>
    <row r="54" spans="1:26" s="6" customFormat="1" x14ac:dyDescent="0.2">
      <c r="B54" s="8"/>
      <c r="C54" s="12"/>
      <c r="D54" s="10"/>
      <c r="E54" s="10"/>
      <c r="F54" s="12"/>
      <c r="G54" s="12"/>
      <c r="H54" s="12"/>
      <c r="Y54" s="19"/>
      <c r="Z54" s="20"/>
    </row>
    <row r="55" spans="1:26" s="6" customFormat="1" x14ac:dyDescent="0.2">
      <c r="B55" s="8"/>
      <c r="C55" s="12"/>
      <c r="D55" s="10"/>
      <c r="E55" s="10"/>
      <c r="F55" s="12"/>
      <c r="G55" s="12"/>
      <c r="H55" s="12"/>
      <c r="Y55" s="19"/>
      <c r="Z55" s="20"/>
    </row>
    <row r="56" spans="1:26" s="6" customFormat="1" x14ac:dyDescent="0.2">
      <c r="B56" s="8"/>
      <c r="C56" s="12"/>
      <c r="D56" s="10"/>
      <c r="E56" s="10"/>
      <c r="F56" s="12"/>
      <c r="G56" s="12"/>
      <c r="H56" s="12"/>
      <c r="Y56" s="19"/>
      <c r="Z56" s="20"/>
    </row>
    <row r="57" spans="1:26" s="6" customFormat="1" x14ac:dyDescent="0.2">
      <c r="B57" s="8"/>
      <c r="C57" s="12"/>
      <c r="D57" s="10"/>
      <c r="E57" s="10"/>
      <c r="F57" s="12"/>
      <c r="G57" s="12"/>
      <c r="H57" s="12"/>
      <c r="Y57" s="19"/>
      <c r="Z57" s="20"/>
    </row>
    <row r="58" spans="1:26" s="6" customFormat="1" x14ac:dyDescent="0.2">
      <c r="B58" s="8"/>
      <c r="C58" s="12"/>
      <c r="D58" s="10"/>
      <c r="E58" s="10"/>
      <c r="F58" s="12"/>
      <c r="G58" s="12"/>
      <c r="H58" s="12"/>
      <c r="Y58" s="19"/>
      <c r="Z58" s="20"/>
    </row>
    <row r="59" spans="1:26" s="6" customFormat="1" ht="16" thickBot="1" x14ac:dyDescent="0.25">
      <c r="B59" s="8"/>
      <c r="C59" s="12"/>
      <c r="D59" s="10"/>
      <c r="E59" s="10"/>
      <c r="F59" s="12"/>
      <c r="G59" s="12"/>
      <c r="H59" s="12"/>
      <c r="Y59" s="21"/>
      <c r="Z59" s="21"/>
    </row>
    <row r="60" spans="1:26" s="6" customFormat="1" x14ac:dyDescent="0.2">
      <c r="B60" s="8"/>
      <c r="C60" s="12"/>
      <c r="D60" s="10"/>
      <c r="E60" s="10"/>
      <c r="F60" s="12"/>
      <c r="G60" s="12"/>
      <c r="H60" s="12"/>
    </row>
    <row r="61" spans="1:26" s="6" customFormat="1" x14ac:dyDescent="0.2">
      <c r="B61" s="8"/>
      <c r="C61" s="12"/>
      <c r="D61" s="10"/>
      <c r="E61" s="10"/>
      <c r="F61" s="12"/>
      <c r="G61" s="12"/>
      <c r="H61" s="12"/>
    </row>
    <row r="62" spans="1:26" s="6" customFormat="1" x14ac:dyDescent="0.2">
      <c r="B62" s="8"/>
      <c r="C62" s="12"/>
      <c r="D62" s="10"/>
      <c r="E62" s="10"/>
      <c r="F62" s="12"/>
      <c r="G62" s="12"/>
      <c r="H62" s="12"/>
    </row>
    <row r="63" spans="1:26" s="6" customFormat="1" x14ac:dyDescent="0.2">
      <c r="B63" s="8"/>
      <c r="C63" s="12"/>
      <c r="D63" s="10"/>
      <c r="E63" s="10"/>
      <c r="F63" s="12"/>
      <c r="G63" s="12"/>
      <c r="H63" s="12"/>
    </row>
    <row r="64" spans="1:26" s="6" customFormat="1" x14ac:dyDescent="0.2">
      <c r="B64" s="8"/>
      <c r="C64" s="12"/>
      <c r="D64" s="10"/>
      <c r="E64" s="10"/>
      <c r="F64" s="12"/>
      <c r="G64" s="12"/>
      <c r="H64" s="12"/>
    </row>
    <row r="65" spans="2:8" s="6" customFormat="1" x14ac:dyDescent="0.2">
      <c r="B65" s="8"/>
      <c r="C65" s="12"/>
      <c r="D65" s="10"/>
      <c r="E65" s="10"/>
      <c r="F65" s="12"/>
      <c r="G65" s="12"/>
      <c r="H65" s="12"/>
    </row>
  </sheetData>
  <sortState ref="Y10:Y15">
    <sortCondition ref="Y9"/>
  </sortState>
  <hyperlinks>
    <hyperlink ref="A34" r:id="rId1" display="http://www.the-movie-times.com/thrsdir/top60dir/top60Search.mv?Titanic"/>
    <hyperlink ref="A37" r:id="rId2" display="http://www.the-movie-times.com/thrsdir/top60dir/top60Search.mv?Avatar"/>
    <hyperlink ref="A31" r:id="rId3" display="http://www.the-movie-times.com/thrsdir/top60dir/top60Search.mv?Star_Wars:_The_Phantom_Menace"/>
    <hyperlink ref="A35" r:id="rId4" display="http://www.the-movie-times.com/thrsdir/top60dir/top60Search.mv?Marvel%27s_The_Avengers"/>
    <hyperlink ref="A33" r:id="rId5" display="http://www.the-movie-times.com/thrsdir/top60dir/top60Search.mv?The_Dark_Knight"/>
    <hyperlink ref="A28" r:id="rId6" display="http://www.the-movie-times.com/thrsdir/top60dir/top60Search.mv?Shrek_2"/>
    <hyperlink ref="A32" r:id="rId7" display="http://www.the-movie-times.com/thrsdir/top60dir/top60Search.mv?Spider-Man"/>
    <hyperlink ref="A36" r:id="rId8" display="http://www.the-movie-times.com/thrsdir/top60dir/top60Search.mv?Pirates_of_the_Caribbean:_Dead_Man%27s_Chest"/>
    <hyperlink ref="A30" r:id="rId9" display="http://www.the-movie-times.com/thrsdir/top60dir/top60Search.mv?LOTR:_The_Return_of_the_King"/>
  </hyperlinks>
  <pageMargins left="0.7" right="0.7" top="0.75" bottom="0.75" header="0.3" footer="0.3"/>
  <pageSetup orientation="portrait" horizontalDpi="0" verticalDpi="0"/>
  <drawing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workbookViewId="0">
      <selection activeCell="B5" sqref="B5"/>
    </sheetView>
  </sheetViews>
  <sheetFormatPr baseColWidth="10" defaultColWidth="11" defaultRowHeight="15" x14ac:dyDescent="0.2"/>
  <cols>
    <col min="1" max="1" width="12.83203125" bestFit="1" customWidth="1"/>
    <col min="2" max="2" width="65.33203125" customWidth="1"/>
    <col min="3" max="4" width="12.1640625" bestFit="1" customWidth="1"/>
    <col min="5" max="6" width="7.1640625" customWidth="1"/>
    <col min="7" max="7" width="12.1640625" bestFit="1" customWidth="1"/>
  </cols>
  <sheetData>
    <row r="1" spans="1:2" ht="33" customHeight="1" x14ac:dyDescent="0.2"/>
    <row r="2" spans="1:2" s="33" customFormat="1" ht="33" customHeight="1" x14ac:dyDescent="0.25">
      <c r="B2" s="39" t="s">
        <v>113</v>
      </c>
    </row>
    <row r="3" spans="1:2" ht="40" customHeight="1" x14ac:dyDescent="0.2">
      <c r="B3" s="38" t="s">
        <v>112</v>
      </c>
    </row>
    <row r="4" spans="1:2" s="33" customFormat="1" ht="46" customHeight="1" x14ac:dyDescent="0.2">
      <c r="B4" s="38"/>
    </row>
    <row r="5" spans="1:2" x14ac:dyDescent="0.2">
      <c r="A5" s="25" t="s">
        <v>77</v>
      </c>
      <c r="B5" t="s">
        <v>81</v>
      </c>
    </row>
    <row r="6" spans="1:2" x14ac:dyDescent="0.2">
      <c r="A6" s="11" t="s">
        <v>26</v>
      </c>
      <c r="B6" s="27">
        <v>701.93333333333339</v>
      </c>
    </row>
    <row r="7" spans="1:2" x14ac:dyDescent="0.2">
      <c r="A7" s="26" t="s">
        <v>9</v>
      </c>
      <c r="B7" s="27">
        <v>506.6</v>
      </c>
    </row>
    <row r="8" spans="1:2" x14ac:dyDescent="0.2">
      <c r="A8" s="26" t="s">
        <v>12</v>
      </c>
      <c r="B8" s="27">
        <v>856.34999999999991</v>
      </c>
    </row>
    <row r="9" spans="1:2" x14ac:dyDescent="0.2">
      <c r="A9" s="26" t="s">
        <v>31</v>
      </c>
      <c r="B9" s="27">
        <v>664.1</v>
      </c>
    </row>
    <row r="10" spans="1:2" x14ac:dyDescent="0.2">
      <c r="A10" s="11" t="s">
        <v>10</v>
      </c>
      <c r="B10" s="27">
        <v>681.15555555555557</v>
      </c>
    </row>
    <row r="11" spans="1:2" x14ac:dyDescent="0.2">
      <c r="A11" s="26" t="s">
        <v>9</v>
      </c>
      <c r="B11" s="27">
        <v>696.62500000000011</v>
      </c>
    </row>
    <row r="12" spans="1:2" x14ac:dyDescent="0.2">
      <c r="A12" s="26" t="s">
        <v>12</v>
      </c>
      <c r="B12" s="27">
        <v>557.4</v>
      </c>
    </row>
    <row r="13" spans="1:2" x14ac:dyDescent="0.2">
      <c r="A13" s="11" t="s">
        <v>24</v>
      </c>
      <c r="B13" s="27">
        <v>533.32500000000005</v>
      </c>
    </row>
    <row r="14" spans="1:2" x14ac:dyDescent="0.2">
      <c r="A14" s="26" t="s">
        <v>12</v>
      </c>
      <c r="B14" s="27">
        <v>545</v>
      </c>
    </row>
    <row r="15" spans="1:2" x14ac:dyDescent="0.2">
      <c r="A15" s="26" t="s">
        <v>21</v>
      </c>
      <c r="B15" s="27">
        <v>521.65000000000009</v>
      </c>
    </row>
    <row r="16" spans="1:2" x14ac:dyDescent="0.2">
      <c r="A16" s="11" t="s">
        <v>13</v>
      </c>
      <c r="B16" s="27">
        <v>765.05999999999983</v>
      </c>
    </row>
    <row r="17" spans="1:9" x14ac:dyDescent="0.2">
      <c r="A17" s="26" t="s">
        <v>9</v>
      </c>
      <c r="B17" s="27">
        <v>1016.175</v>
      </c>
      <c r="D17" s="28"/>
      <c r="E17" s="28"/>
      <c r="F17" s="28"/>
      <c r="G17" s="28"/>
      <c r="H17" s="28"/>
      <c r="I17" s="28"/>
    </row>
    <row r="18" spans="1:9" x14ac:dyDescent="0.2">
      <c r="A18" s="26" t="s">
        <v>12</v>
      </c>
      <c r="B18" s="27">
        <v>612.28</v>
      </c>
      <c r="D18" s="28" t="s">
        <v>110</v>
      </c>
      <c r="E18" s="28"/>
      <c r="F18" s="28"/>
      <c r="G18" s="28"/>
      <c r="H18" s="28"/>
      <c r="I18" s="28"/>
    </row>
    <row r="19" spans="1:9" x14ac:dyDescent="0.2">
      <c r="A19" s="26" t="s">
        <v>31</v>
      </c>
      <c r="B19" s="27">
        <v>895.76666666666677</v>
      </c>
      <c r="D19" s="28" t="s">
        <v>111</v>
      </c>
      <c r="E19" s="28"/>
      <c r="F19" s="28"/>
      <c r="G19" s="28"/>
      <c r="H19" s="28"/>
      <c r="I19" s="28"/>
    </row>
    <row r="20" spans="1:9" x14ac:dyDescent="0.2">
      <c r="A20" s="26" t="s">
        <v>21</v>
      </c>
      <c r="B20" s="27">
        <v>622.79999999999995</v>
      </c>
      <c r="D20" s="28"/>
      <c r="E20" s="28"/>
      <c r="F20" s="28"/>
      <c r="G20" s="28"/>
      <c r="H20" s="28"/>
      <c r="I20" s="28"/>
    </row>
    <row r="21" spans="1:9" x14ac:dyDescent="0.2">
      <c r="A21" s="26" t="s">
        <v>18</v>
      </c>
      <c r="B21" s="27">
        <v>519.85</v>
      </c>
    </row>
    <row r="22" spans="1:9" x14ac:dyDescent="0.2">
      <c r="A22" s="11" t="s">
        <v>34</v>
      </c>
      <c r="B22" s="27">
        <v>808.7</v>
      </c>
    </row>
    <row r="23" spans="1:9" x14ac:dyDescent="0.2">
      <c r="A23" s="26" t="s">
        <v>21</v>
      </c>
      <c r="B23" s="27">
        <v>808.7</v>
      </c>
    </row>
    <row r="24" spans="1:9" x14ac:dyDescent="0.2">
      <c r="A24" s="11" t="s">
        <v>56</v>
      </c>
      <c r="B24" s="27">
        <v>915.25</v>
      </c>
    </row>
    <row r="25" spans="1:9" x14ac:dyDescent="0.2">
      <c r="A25" s="26" t="s">
        <v>9</v>
      </c>
      <c r="B25" s="27">
        <v>915.25</v>
      </c>
    </row>
    <row r="26" spans="1:9" x14ac:dyDescent="0.2">
      <c r="A26" s="11" t="s">
        <v>29</v>
      </c>
      <c r="B26" s="27">
        <v>717.29166666666663</v>
      </c>
    </row>
    <row r="27" spans="1:9" x14ac:dyDescent="0.2">
      <c r="A27" s="26" t="s">
        <v>12</v>
      </c>
      <c r="B27" s="27">
        <v>884.11666666666679</v>
      </c>
    </row>
    <row r="28" spans="1:9" x14ac:dyDescent="0.2">
      <c r="A28" s="26" t="s">
        <v>31</v>
      </c>
      <c r="B28" s="27">
        <v>550.4666666666667</v>
      </c>
    </row>
    <row r="29" spans="1:9" x14ac:dyDescent="0.2">
      <c r="A29" s="11" t="s">
        <v>65</v>
      </c>
      <c r="B29" s="27">
        <v>553</v>
      </c>
    </row>
    <row r="30" spans="1:9" x14ac:dyDescent="0.2">
      <c r="A30" s="26" t="s">
        <v>12</v>
      </c>
      <c r="B30" s="27">
        <v>553</v>
      </c>
    </row>
    <row r="31" spans="1:9" x14ac:dyDescent="0.2">
      <c r="A31" s="11" t="s">
        <v>78</v>
      </c>
      <c r="B31" s="27">
        <v>715.01800000000003</v>
      </c>
    </row>
    <row r="37" spans="2:2" x14ac:dyDescent="0.2">
      <c r="B37" t="s">
        <v>110</v>
      </c>
    </row>
    <row r="38" spans="2:2" x14ac:dyDescent="0.2">
      <c r="B38" t="s">
        <v>111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51"/>
  <sheetViews>
    <sheetView workbookViewId="0">
      <selection activeCell="J5" sqref="J5"/>
    </sheetView>
  </sheetViews>
  <sheetFormatPr baseColWidth="10" defaultColWidth="11" defaultRowHeight="15" x14ac:dyDescent="0.2"/>
  <cols>
    <col min="1" max="1" width="12.83203125" customWidth="1"/>
    <col min="2" max="2" width="14.83203125" customWidth="1"/>
    <col min="3" max="20" width="5.1640625" customWidth="1"/>
    <col min="21" max="21" width="10" customWidth="1"/>
    <col min="22" max="26" width="5.1640625" customWidth="1"/>
    <col min="27" max="27" width="15.33203125" customWidth="1"/>
    <col min="28" max="28" width="10" customWidth="1"/>
    <col min="29" max="42" width="5.33203125" customWidth="1"/>
    <col min="43" max="49" width="6.83203125" customWidth="1"/>
    <col min="50" max="50" width="10" customWidth="1"/>
  </cols>
  <sheetData>
    <row r="2" spans="1:21" s="33" customFormat="1" ht="20" x14ac:dyDescent="0.2">
      <c r="B2" s="40" t="s">
        <v>114</v>
      </c>
    </row>
    <row r="3" spans="1:21" s="33" customFormat="1" x14ac:dyDescent="0.2"/>
    <row r="4" spans="1:21" s="33" customFormat="1" x14ac:dyDescent="0.2"/>
    <row r="6" spans="1:21" x14ac:dyDescent="0.2">
      <c r="A6" s="25" t="s">
        <v>80</v>
      </c>
      <c r="B6" s="25" t="s">
        <v>79</v>
      </c>
    </row>
    <row r="7" spans="1:21" x14ac:dyDescent="0.2">
      <c r="A7" s="25" t="s">
        <v>77</v>
      </c>
      <c r="B7">
        <v>1980</v>
      </c>
      <c r="C7">
        <v>1981</v>
      </c>
      <c r="D7">
        <v>1982</v>
      </c>
      <c r="E7">
        <v>1983</v>
      </c>
      <c r="F7">
        <v>1984</v>
      </c>
      <c r="G7">
        <v>1989</v>
      </c>
      <c r="H7">
        <v>1990</v>
      </c>
      <c r="I7">
        <v>1993</v>
      </c>
      <c r="J7">
        <v>1994</v>
      </c>
      <c r="K7">
        <v>1996</v>
      </c>
      <c r="L7">
        <v>1997</v>
      </c>
      <c r="M7">
        <v>1999</v>
      </c>
      <c r="N7">
        <v>2002</v>
      </c>
      <c r="O7">
        <v>2003</v>
      </c>
      <c r="P7">
        <v>2004</v>
      </c>
      <c r="Q7">
        <v>2006</v>
      </c>
      <c r="R7">
        <v>2008</v>
      </c>
      <c r="S7">
        <v>2009</v>
      </c>
      <c r="T7">
        <v>2012</v>
      </c>
      <c r="U7" t="s">
        <v>78</v>
      </c>
    </row>
    <row r="8" spans="1:21" x14ac:dyDescent="0.2">
      <c r="A8" s="11" t="s">
        <v>26</v>
      </c>
      <c r="B8" s="27"/>
      <c r="C8" s="27">
        <v>1</v>
      </c>
      <c r="D8" s="27"/>
      <c r="E8" s="27"/>
      <c r="F8" s="27"/>
      <c r="G8" s="27"/>
      <c r="H8" s="27"/>
      <c r="I8" s="27">
        <v>1</v>
      </c>
      <c r="J8" s="27"/>
      <c r="K8" s="27"/>
      <c r="L8" s="27"/>
      <c r="M8" s="27"/>
      <c r="N8" s="27"/>
      <c r="O8" s="27"/>
      <c r="P8" s="27"/>
      <c r="Q8" s="27">
        <v>1</v>
      </c>
      <c r="R8" s="27"/>
      <c r="S8" s="27">
        <v>1</v>
      </c>
      <c r="T8" s="27"/>
      <c r="U8" s="27">
        <v>4</v>
      </c>
    </row>
    <row r="9" spans="1:21" x14ac:dyDescent="0.2">
      <c r="A9" s="26" t="s">
        <v>12</v>
      </c>
      <c r="B9" s="27"/>
      <c r="C9" s="27">
        <v>1</v>
      </c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>
        <v>1</v>
      </c>
    </row>
    <row r="10" spans="1:21" x14ac:dyDescent="0.2">
      <c r="A10" s="26" t="s">
        <v>31</v>
      </c>
      <c r="B10" s="27"/>
      <c r="C10" s="27"/>
      <c r="D10" s="27"/>
      <c r="E10" s="27"/>
      <c r="F10" s="27"/>
      <c r="G10" s="27"/>
      <c r="H10" s="27"/>
      <c r="I10" s="27">
        <v>1</v>
      </c>
      <c r="J10" s="27"/>
      <c r="K10" s="27"/>
      <c r="L10" s="27"/>
      <c r="M10" s="27"/>
      <c r="N10" s="27"/>
      <c r="O10" s="27"/>
      <c r="P10" s="27"/>
      <c r="Q10" s="27">
        <v>1</v>
      </c>
      <c r="R10" s="27"/>
      <c r="S10" s="27">
        <v>1</v>
      </c>
      <c r="T10" s="27"/>
      <c r="U10" s="27">
        <v>3</v>
      </c>
    </row>
    <row r="11" spans="1:21" x14ac:dyDescent="0.2">
      <c r="A11" s="11" t="s">
        <v>10</v>
      </c>
      <c r="B11" s="27"/>
      <c r="C11" s="27"/>
      <c r="D11" s="27"/>
      <c r="E11" s="27"/>
      <c r="F11" s="27"/>
      <c r="G11" s="27"/>
      <c r="H11" s="27"/>
      <c r="I11" s="27"/>
      <c r="J11" s="27">
        <v>1</v>
      </c>
      <c r="K11" s="27"/>
      <c r="L11" s="27"/>
      <c r="M11" s="27"/>
      <c r="N11" s="27"/>
      <c r="O11" s="27"/>
      <c r="P11" s="27">
        <v>1</v>
      </c>
      <c r="Q11" s="27"/>
      <c r="R11" s="27"/>
      <c r="S11" s="27"/>
      <c r="T11" s="27"/>
      <c r="U11" s="27">
        <v>2</v>
      </c>
    </row>
    <row r="12" spans="1:21" x14ac:dyDescent="0.2">
      <c r="A12" s="26" t="s">
        <v>9</v>
      </c>
      <c r="B12" s="27"/>
      <c r="C12" s="27"/>
      <c r="D12" s="27"/>
      <c r="E12" s="27"/>
      <c r="F12" s="27"/>
      <c r="G12" s="27"/>
      <c r="H12" s="27"/>
      <c r="I12" s="27"/>
      <c r="J12" s="27">
        <v>1</v>
      </c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>
        <v>1</v>
      </c>
    </row>
    <row r="13" spans="1:21" x14ac:dyDescent="0.2">
      <c r="A13" s="26" t="s">
        <v>12</v>
      </c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>
        <v>1</v>
      </c>
      <c r="Q13" s="27"/>
      <c r="R13" s="27"/>
      <c r="S13" s="27"/>
      <c r="T13" s="27"/>
      <c r="U13" s="27">
        <v>1</v>
      </c>
    </row>
    <row r="14" spans="1:21" x14ac:dyDescent="0.2">
      <c r="A14" s="11" t="s">
        <v>24</v>
      </c>
      <c r="B14" s="27"/>
      <c r="C14" s="27"/>
      <c r="D14" s="27"/>
      <c r="E14" s="27"/>
      <c r="F14" s="27">
        <v>1</v>
      </c>
      <c r="G14" s="27"/>
      <c r="H14" s="27">
        <v>1</v>
      </c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>
        <v>2</v>
      </c>
    </row>
    <row r="15" spans="1:21" x14ac:dyDescent="0.2">
      <c r="A15" s="26" t="s">
        <v>12</v>
      </c>
      <c r="B15" s="27"/>
      <c r="C15" s="27"/>
      <c r="D15" s="27"/>
      <c r="E15" s="27"/>
      <c r="F15" s="27"/>
      <c r="G15" s="27"/>
      <c r="H15" s="27">
        <v>1</v>
      </c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>
        <v>1</v>
      </c>
    </row>
    <row r="16" spans="1:21" x14ac:dyDescent="0.2">
      <c r="A16" s="26" t="s">
        <v>21</v>
      </c>
      <c r="B16" s="27"/>
      <c r="C16" s="27"/>
      <c r="D16" s="27"/>
      <c r="E16" s="27"/>
      <c r="F16" s="27">
        <v>1</v>
      </c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>
        <v>1</v>
      </c>
    </row>
    <row r="17" spans="1:21" x14ac:dyDescent="0.2">
      <c r="A17" s="11" t="s">
        <v>13</v>
      </c>
      <c r="B17" s="27"/>
      <c r="C17" s="27"/>
      <c r="D17" s="27"/>
      <c r="E17" s="27"/>
      <c r="F17" s="27"/>
      <c r="G17" s="27"/>
      <c r="H17" s="27"/>
      <c r="I17" s="27"/>
      <c r="J17" s="27">
        <v>1</v>
      </c>
      <c r="K17" s="27"/>
      <c r="L17" s="27">
        <v>1</v>
      </c>
      <c r="M17" s="27"/>
      <c r="N17" s="27"/>
      <c r="O17" s="27"/>
      <c r="P17" s="27"/>
      <c r="Q17" s="27"/>
      <c r="R17" s="27"/>
      <c r="S17" s="27"/>
      <c r="T17" s="27"/>
      <c r="U17" s="27">
        <v>2</v>
      </c>
    </row>
    <row r="18" spans="1:21" x14ac:dyDescent="0.2">
      <c r="A18" s="26" t="s">
        <v>31</v>
      </c>
      <c r="B18" s="27"/>
      <c r="C18" s="27"/>
      <c r="D18" s="27"/>
      <c r="E18" s="27"/>
      <c r="F18" s="27"/>
      <c r="G18" s="27"/>
      <c r="H18" s="27"/>
      <c r="I18" s="27"/>
      <c r="J18" s="27">
        <v>1</v>
      </c>
      <c r="K18" s="27"/>
      <c r="L18" s="27">
        <v>1</v>
      </c>
      <c r="M18" s="27"/>
      <c r="N18" s="27"/>
      <c r="O18" s="27"/>
      <c r="P18" s="27"/>
      <c r="Q18" s="27"/>
      <c r="R18" s="27"/>
      <c r="S18" s="27"/>
      <c r="T18" s="27"/>
      <c r="U18" s="27">
        <v>2</v>
      </c>
    </row>
    <row r="19" spans="1:21" x14ac:dyDescent="0.2">
      <c r="A19" s="11" t="s">
        <v>29</v>
      </c>
      <c r="B19" s="27">
        <v>1</v>
      </c>
      <c r="C19" s="27"/>
      <c r="D19" s="27">
        <v>1</v>
      </c>
      <c r="E19" s="27">
        <v>1</v>
      </c>
      <c r="F19" s="27">
        <v>1</v>
      </c>
      <c r="G19" s="27">
        <v>1</v>
      </c>
      <c r="H19" s="27"/>
      <c r="I19" s="27"/>
      <c r="J19" s="27"/>
      <c r="K19" s="27">
        <v>1</v>
      </c>
      <c r="L19" s="27"/>
      <c r="M19" s="27">
        <v>1</v>
      </c>
      <c r="N19" s="27">
        <v>1</v>
      </c>
      <c r="O19" s="27">
        <v>1</v>
      </c>
      <c r="P19" s="27"/>
      <c r="Q19" s="27"/>
      <c r="R19" s="27">
        <v>1</v>
      </c>
      <c r="S19" s="27"/>
      <c r="T19" s="27">
        <v>1</v>
      </c>
      <c r="U19" s="27">
        <v>11</v>
      </c>
    </row>
    <row r="20" spans="1:21" x14ac:dyDescent="0.2">
      <c r="A20" s="26" t="s">
        <v>12</v>
      </c>
      <c r="B20" s="27">
        <v>1</v>
      </c>
      <c r="C20" s="27"/>
      <c r="D20" s="27">
        <v>1</v>
      </c>
      <c r="E20" s="27">
        <v>1</v>
      </c>
      <c r="F20" s="27">
        <v>1</v>
      </c>
      <c r="G20" s="27"/>
      <c r="H20" s="27"/>
      <c r="I20" s="27"/>
      <c r="J20" s="27"/>
      <c r="K20" s="27"/>
      <c r="L20" s="27"/>
      <c r="M20" s="27">
        <v>1</v>
      </c>
      <c r="N20" s="27"/>
      <c r="O20" s="27"/>
      <c r="P20" s="27"/>
      <c r="Q20" s="27"/>
      <c r="R20" s="27"/>
      <c r="S20" s="27"/>
      <c r="T20" s="27"/>
      <c r="U20" s="27">
        <v>5</v>
      </c>
    </row>
    <row r="21" spans="1:21" x14ac:dyDescent="0.2">
      <c r="A21" s="26" t="s">
        <v>31</v>
      </c>
      <c r="B21" s="27"/>
      <c r="C21" s="27"/>
      <c r="D21" s="27"/>
      <c r="E21" s="27"/>
      <c r="F21" s="27"/>
      <c r="G21" s="27">
        <v>1</v>
      </c>
      <c r="H21" s="27"/>
      <c r="I21" s="27"/>
      <c r="J21" s="27"/>
      <c r="K21" s="27">
        <v>1</v>
      </c>
      <c r="L21" s="27"/>
      <c r="M21" s="27"/>
      <c r="N21" s="27">
        <v>1</v>
      </c>
      <c r="O21" s="27">
        <v>1</v>
      </c>
      <c r="P21" s="27"/>
      <c r="Q21" s="27"/>
      <c r="R21" s="27">
        <v>1</v>
      </c>
      <c r="S21" s="27"/>
      <c r="T21" s="27">
        <v>1</v>
      </c>
      <c r="U21" s="27">
        <v>6</v>
      </c>
    </row>
    <row r="22" spans="1:21" x14ac:dyDescent="0.2">
      <c r="A22" s="11" t="s">
        <v>78</v>
      </c>
      <c r="B22" s="27">
        <v>1</v>
      </c>
      <c r="C22" s="27">
        <v>1</v>
      </c>
      <c r="D22" s="27">
        <v>1</v>
      </c>
      <c r="E22" s="27">
        <v>1</v>
      </c>
      <c r="F22" s="27">
        <v>2</v>
      </c>
      <c r="G22" s="27">
        <v>1</v>
      </c>
      <c r="H22" s="27">
        <v>1</v>
      </c>
      <c r="I22" s="27">
        <v>1</v>
      </c>
      <c r="J22" s="27">
        <v>2</v>
      </c>
      <c r="K22" s="27">
        <v>1</v>
      </c>
      <c r="L22" s="27">
        <v>1</v>
      </c>
      <c r="M22" s="27">
        <v>1</v>
      </c>
      <c r="N22" s="27">
        <v>1</v>
      </c>
      <c r="O22" s="27">
        <v>1</v>
      </c>
      <c r="P22" s="27">
        <v>1</v>
      </c>
      <c r="Q22" s="27">
        <v>1</v>
      </c>
      <c r="R22" s="27">
        <v>1</v>
      </c>
      <c r="S22" s="27">
        <v>1</v>
      </c>
      <c r="T22" s="27">
        <v>1</v>
      </c>
      <c r="U22" s="27">
        <v>21</v>
      </c>
    </row>
    <row r="27" spans="1:21" x14ac:dyDescent="0.2">
      <c r="L27" s="35" t="s">
        <v>104</v>
      </c>
      <c r="M27" s="35"/>
      <c r="N27" s="35"/>
      <c r="O27" s="35"/>
      <c r="P27" s="35"/>
      <c r="Q27" s="35"/>
      <c r="R27" s="35"/>
      <c r="S27" s="35"/>
      <c r="T27" s="35"/>
      <c r="U27" s="35"/>
    </row>
    <row r="28" spans="1:21" x14ac:dyDescent="0.2">
      <c r="L28" s="35" t="s">
        <v>106</v>
      </c>
      <c r="M28" s="35"/>
      <c r="N28" s="35"/>
      <c r="O28" s="35"/>
      <c r="P28" s="35"/>
      <c r="Q28" s="35"/>
      <c r="R28" s="35"/>
      <c r="S28" s="35"/>
      <c r="T28" s="35"/>
      <c r="U28" s="35"/>
    </row>
    <row r="29" spans="1:21" x14ac:dyDescent="0.2">
      <c r="L29" s="34" t="s">
        <v>105</v>
      </c>
      <c r="M29" s="34"/>
      <c r="N29" s="34"/>
      <c r="O29" s="34"/>
      <c r="P29" s="34"/>
      <c r="Q29" s="34"/>
      <c r="R29" s="34"/>
      <c r="S29" s="34"/>
      <c r="T29" s="34"/>
      <c r="U29" s="34"/>
    </row>
    <row r="30" spans="1:21" x14ac:dyDescent="0.2">
      <c r="L30" s="34" t="s">
        <v>107</v>
      </c>
      <c r="M30" s="34"/>
      <c r="N30" s="34"/>
      <c r="O30" s="34"/>
      <c r="P30" s="34"/>
      <c r="Q30" s="34"/>
      <c r="R30" s="34"/>
      <c r="S30" s="34"/>
      <c r="T30" s="34"/>
      <c r="U30" s="34"/>
    </row>
    <row r="31" spans="1:21" x14ac:dyDescent="0.2">
      <c r="L31" s="34" t="s">
        <v>108</v>
      </c>
      <c r="M31" s="34"/>
      <c r="N31" s="34"/>
      <c r="O31" s="34"/>
      <c r="P31" s="34"/>
      <c r="Q31" s="34"/>
      <c r="R31" s="34"/>
      <c r="S31" s="34"/>
      <c r="T31" s="34"/>
      <c r="U31" s="34"/>
    </row>
    <row r="32" spans="1:21" x14ac:dyDescent="0.2">
      <c r="L32" s="36" t="s">
        <v>109</v>
      </c>
      <c r="M32" s="36"/>
      <c r="N32" s="36"/>
      <c r="O32" s="36"/>
      <c r="P32" s="36"/>
      <c r="Q32" s="36"/>
      <c r="R32" s="36"/>
      <c r="S32" s="36"/>
      <c r="T32" s="36"/>
      <c r="U32" s="36"/>
    </row>
    <row r="48" spans="12:21" x14ac:dyDescent="0.2">
      <c r="L48" s="34"/>
      <c r="M48" s="34"/>
      <c r="N48" s="34"/>
      <c r="O48" s="34"/>
      <c r="P48" s="34"/>
      <c r="Q48" s="34"/>
      <c r="R48" s="34"/>
      <c r="S48" s="34"/>
      <c r="T48" s="34"/>
      <c r="U48" s="34"/>
    </row>
    <row r="49" spans="12:21" x14ac:dyDescent="0.2">
      <c r="L49" s="34"/>
      <c r="M49" s="34"/>
      <c r="N49" s="34"/>
      <c r="O49" s="34"/>
      <c r="P49" s="34"/>
      <c r="Q49" s="34"/>
      <c r="R49" s="34"/>
      <c r="S49" s="34"/>
      <c r="T49" s="34"/>
      <c r="U49" s="34"/>
    </row>
    <row r="50" spans="12:21" x14ac:dyDescent="0.2">
      <c r="L50" s="34"/>
      <c r="M50" s="34"/>
      <c r="N50" s="34"/>
      <c r="O50" s="34"/>
      <c r="P50" s="34"/>
      <c r="Q50" s="34"/>
      <c r="R50" s="34"/>
      <c r="S50" s="34"/>
      <c r="T50" s="34"/>
      <c r="U50" s="34"/>
    </row>
    <row r="51" spans="12:21" x14ac:dyDescent="0.2">
      <c r="L51" s="34"/>
      <c r="M51" s="34"/>
      <c r="N51" s="34"/>
      <c r="O51" s="34"/>
      <c r="P51" s="34"/>
      <c r="Q51" s="34"/>
      <c r="R51" s="34"/>
      <c r="S51" s="34"/>
      <c r="T51" s="34"/>
      <c r="U51" s="34"/>
    </row>
  </sheetData>
  <mergeCells count="10">
    <mergeCell ref="L48:U48"/>
    <mergeCell ref="L49:U49"/>
    <mergeCell ref="L50:U50"/>
    <mergeCell ref="L51:U51"/>
    <mergeCell ref="L27:U27"/>
    <mergeCell ref="L28:U28"/>
    <mergeCell ref="L29:U29"/>
    <mergeCell ref="L30:U30"/>
    <mergeCell ref="L31:U31"/>
    <mergeCell ref="L32:U3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56"/>
  <sheetViews>
    <sheetView zoomScale="140" workbookViewId="0">
      <selection activeCell="C5" sqref="C5"/>
    </sheetView>
  </sheetViews>
  <sheetFormatPr baseColWidth="10" defaultColWidth="11" defaultRowHeight="15" x14ac:dyDescent="0.2"/>
  <cols>
    <col min="1" max="1" width="25.5" customWidth="1"/>
  </cols>
  <sheetData>
    <row r="2" spans="1:19" s="33" customFormat="1" ht="20" x14ac:dyDescent="0.2">
      <c r="A2" s="40" t="s">
        <v>115</v>
      </c>
    </row>
    <row r="3" spans="1:19" s="33" customFormat="1" x14ac:dyDescent="0.2"/>
    <row r="6" spans="1:19" ht="56" customHeight="1" x14ac:dyDescent="0.2">
      <c r="A6" s="16" t="s">
        <v>2</v>
      </c>
      <c r="C6" s="31" t="s">
        <v>102</v>
      </c>
    </row>
    <row r="7" spans="1:19" ht="16" x14ac:dyDescent="0.2">
      <c r="A7" s="2">
        <v>493.5</v>
      </c>
      <c r="C7" t="b">
        <f>OR(A7&gt;$J$35,A7&lt;$J$34)</f>
        <v>0</v>
      </c>
    </row>
    <row r="8" spans="1:19" ht="16" x14ac:dyDescent="0.2">
      <c r="A8" s="2">
        <v>495.6</v>
      </c>
      <c r="C8" t="b">
        <f t="shared" ref="C8:C55" si="0">OR(A8&gt;$J$35,A8&lt;$J$34)</f>
        <v>0</v>
      </c>
    </row>
    <row r="9" spans="1:19" ht="16" x14ac:dyDescent="0.2">
      <c r="A9" s="2">
        <v>495.8</v>
      </c>
      <c r="C9" t="b">
        <f t="shared" si="0"/>
        <v>0</v>
      </c>
      <c r="I9" s="6"/>
      <c r="J9" s="6"/>
      <c r="K9" s="6"/>
      <c r="L9" s="6"/>
    </row>
    <row r="10" spans="1:19" ht="17" thickBot="1" x14ac:dyDescent="0.25">
      <c r="A10" s="2">
        <v>506.6</v>
      </c>
      <c r="C10" t="b">
        <f t="shared" si="0"/>
        <v>0</v>
      </c>
      <c r="I10" s="6"/>
      <c r="J10" s="6"/>
      <c r="K10" s="6"/>
      <c r="L10" s="6"/>
    </row>
    <row r="11" spans="1:19" ht="16" x14ac:dyDescent="0.2">
      <c r="A11" s="2">
        <v>512.5</v>
      </c>
      <c r="C11" t="b">
        <f t="shared" si="0"/>
        <v>0</v>
      </c>
      <c r="I11" s="22" t="s">
        <v>73</v>
      </c>
      <c r="J11" s="22" t="s">
        <v>75</v>
      </c>
      <c r="K11" s="6" t="s">
        <v>76</v>
      </c>
      <c r="L11" s="6"/>
    </row>
    <row r="12" spans="1:19" ht="16" x14ac:dyDescent="0.2">
      <c r="A12" s="2">
        <v>513</v>
      </c>
      <c r="C12" t="b">
        <f t="shared" si="0"/>
        <v>0</v>
      </c>
      <c r="I12" s="19">
        <v>400</v>
      </c>
      <c r="J12" s="20">
        <v>39</v>
      </c>
      <c r="K12" s="23">
        <f>J12/$J$20</f>
        <v>0.78</v>
      </c>
      <c r="L12" s="6"/>
    </row>
    <row r="13" spans="1:19" ht="16" x14ac:dyDescent="0.2">
      <c r="A13" s="2">
        <v>515.20000000000005</v>
      </c>
      <c r="C13" t="b">
        <f t="shared" si="0"/>
        <v>0</v>
      </c>
      <c r="I13" s="19">
        <v>500</v>
      </c>
      <c r="J13" s="20">
        <v>7</v>
      </c>
      <c r="K13" s="23">
        <f t="shared" ref="K13:K19" si="1">J13/$J$20</f>
        <v>0.14000000000000001</v>
      </c>
      <c r="L13" s="6"/>
      <c r="S13" s="6"/>
    </row>
    <row r="14" spans="1:19" ht="16" x14ac:dyDescent="0.2">
      <c r="A14" s="2">
        <v>515.20000000000005</v>
      </c>
      <c r="C14" t="b">
        <f t="shared" si="0"/>
        <v>0</v>
      </c>
      <c r="I14" s="19">
        <v>600</v>
      </c>
      <c r="J14" s="20">
        <v>1</v>
      </c>
      <c r="K14" s="23">
        <f t="shared" si="1"/>
        <v>0.02</v>
      </c>
      <c r="L14" s="6"/>
      <c r="S14" s="6"/>
    </row>
    <row r="15" spans="1:19" ht="16" x14ac:dyDescent="0.2">
      <c r="A15" s="2">
        <v>518.20000000000005</v>
      </c>
      <c r="C15" t="b">
        <f t="shared" si="0"/>
        <v>0</v>
      </c>
      <c r="I15" s="19">
        <v>700</v>
      </c>
      <c r="J15" s="20">
        <v>2</v>
      </c>
      <c r="K15" s="23">
        <f t="shared" si="1"/>
        <v>0.04</v>
      </c>
      <c r="L15" s="6"/>
      <c r="S15" s="6"/>
    </row>
    <row r="16" spans="1:19" ht="16" x14ac:dyDescent="0.2">
      <c r="A16" s="2">
        <v>526.70000000000005</v>
      </c>
      <c r="C16" t="b">
        <f t="shared" si="0"/>
        <v>0</v>
      </c>
      <c r="I16" s="19">
        <v>800</v>
      </c>
      <c r="J16" s="20">
        <v>1</v>
      </c>
      <c r="K16" s="23">
        <f t="shared" si="1"/>
        <v>0.02</v>
      </c>
      <c r="L16" s="6"/>
      <c r="S16" s="6"/>
    </row>
    <row r="17" spans="1:19" ht="16" x14ac:dyDescent="0.2">
      <c r="A17" s="2">
        <v>528.1</v>
      </c>
      <c r="C17" t="b">
        <f t="shared" si="0"/>
        <v>0</v>
      </c>
      <c r="I17" s="19">
        <v>900</v>
      </c>
      <c r="J17" s="20">
        <v>0</v>
      </c>
      <c r="K17" s="23">
        <f t="shared" si="1"/>
        <v>0</v>
      </c>
      <c r="L17" s="6"/>
      <c r="S17" s="6"/>
    </row>
    <row r="18" spans="1:19" ht="16" x14ac:dyDescent="0.2">
      <c r="A18" s="2">
        <v>528.5</v>
      </c>
      <c r="C18" t="b">
        <f t="shared" si="0"/>
        <v>0</v>
      </c>
      <c r="I18" s="19">
        <v>1000</v>
      </c>
      <c r="J18" s="20">
        <v>0</v>
      </c>
      <c r="K18" s="23">
        <f t="shared" si="1"/>
        <v>0</v>
      </c>
      <c r="L18" s="6"/>
      <c r="S18" s="6"/>
    </row>
    <row r="19" spans="1:19" ht="17" thickBot="1" x14ac:dyDescent="0.25">
      <c r="A19" s="2">
        <v>547.70000000000005</v>
      </c>
      <c r="C19" t="b">
        <f t="shared" si="0"/>
        <v>0</v>
      </c>
      <c r="I19" s="21" t="s">
        <v>74</v>
      </c>
      <c r="J19" s="21">
        <v>0</v>
      </c>
      <c r="K19" s="23">
        <f t="shared" si="1"/>
        <v>0</v>
      </c>
      <c r="L19" s="6"/>
      <c r="S19" s="6"/>
    </row>
    <row r="20" spans="1:19" ht="16" x14ac:dyDescent="0.2">
      <c r="A20" s="2">
        <v>548.70000000000005</v>
      </c>
      <c r="C20" t="b">
        <f t="shared" si="0"/>
        <v>0</v>
      </c>
      <c r="I20" s="19"/>
      <c r="J20" s="20">
        <f>SUM(J12:J19)</f>
        <v>50</v>
      </c>
      <c r="K20" s="24">
        <f>SUM(K12:K19)</f>
        <v>1</v>
      </c>
      <c r="L20" s="6"/>
      <c r="S20" s="6"/>
    </row>
    <row r="21" spans="1:19" ht="16" x14ac:dyDescent="0.2">
      <c r="A21" s="2">
        <v>549.1</v>
      </c>
      <c r="C21" t="b">
        <f t="shared" si="0"/>
        <v>0</v>
      </c>
      <c r="I21" s="19"/>
      <c r="J21" s="20"/>
      <c r="K21" s="6"/>
      <c r="L21" s="6"/>
      <c r="S21" s="6"/>
    </row>
    <row r="22" spans="1:19" ht="16" x14ac:dyDescent="0.2">
      <c r="A22" s="2">
        <v>552</v>
      </c>
      <c r="C22" t="b">
        <f t="shared" si="0"/>
        <v>0</v>
      </c>
      <c r="S22" s="6"/>
    </row>
    <row r="23" spans="1:19" ht="16" x14ac:dyDescent="0.2">
      <c r="A23" s="2">
        <v>552</v>
      </c>
      <c r="C23" t="b">
        <f t="shared" si="0"/>
        <v>0</v>
      </c>
      <c r="I23" t="s">
        <v>90</v>
      </c>
      <c r="J23" s="30">
        <f>MIN(A7:A56)</f>
        <v>493.5</v>
      </c>
      <c r="S23" s="6"/>
    </row>
    <row r="24" spans="1:19" ht="16" x14ac:dyDescent="0.2">
      <c r="A24" s="2">
        <v>553</v>
      </c>
      <c r="C24" t="b">
        <f t="shared" si="0"/>
        <v>0</v>
      </c>
      <c r="I24" t="s">
        <v>91</v>
      </c>
      <c r="J24">
        <f>_xlfn.QUARTILE.INC(A7:A56,1)</f>
        <v>547.95000000000005</v>
      </c>
      <c r="S24" s="6"/>
    </row>
    <row r="25" spans="1:19" ht="16" x14ac:dyDescent="0.2">
      <c r="A25" s="2">
        <v>557.4</v>
      </c>
      <c r="C25" t="b">
        <f t="shared" si="0"/>
        <v>0</v>
      </c>
      <c r="I25" t="s">
        <v>92</v>
      </c>
      <c r="J25" s="30">
        <f>MEDIAN(A7:A56)</f>
        <v>623.09999999999991</v>
      </c>
      <c r="S25" s="6"/>
    </row>
    <row r="26" spans="1:19" ht="16" x14ac:dyDescent="0.2">
      <c r="A26" s="2">
        <v>561.9</v>
      </c>
      <c r="C26" t="b">
        <f>OR(A26&gt;$J$35,A26&lt;$J$34)</f>
        <v>0</v>
      </c>
      <c r="I26" t="s">
        <v>93</v>
      </c>
      <c r="J26">
        <f>_xlfn.QUARTILE.INC(A7:A56, 3)</f>
        <v>807.55000000000007</v>
      </c>
    </row>
    <row r="27" spans="1:19" ht="16" x14ac:dyDescent="0.2">
      <c r="A27" s="2">
        <v>569.70000000000005</v>
      </c>
      <c r="C27" t="b">
        <f t="shared" si="0"/>
        <v>0</v>
      </c>
      <c r="I27" t="s">
        <v>94</v>
      </c>
      <c r="J27" s="30">
        <f>MAX(A7:A56)</f>
        <v>1649.5</v>
      </c>
    </row>
    <row r="28" spans="1:19" ht="16" x14ac:dyDescent="0.2">
      <c r="A28" s="2">
        <v>589</v>
      </c>
      <c r="C28" t="b">
        <f t="shared" si="0"/>
        <v>0</v>
      </c>
    </row>
    <row r="29" spans="1:19" ht="16" x14ac:dyDescent="0.2">
      <c r="A29" s="2">
        <v>611.79999999999995</v>
      </c>
      <c r="C29" t="b">
        <f t="shared" si="0"/>
        <v>0</v>
      </c>
      <c r="I29" t="s">
        <v>95</v>
      </c>
      <c r="J29" s="30">
        <f>AVERAGE(A7:A56)</f>
        <v>715.01799999999992</v>
      </c>
    </row>
    <row r="30" spans="1:19" ht="16" x14ac:dyDescent="0.2">
      <c r="A30" s="2">
        <v>618.29999999999995</v>
      </c>
      <c r="C30" t="b">
        <f t="shared" si="0"/>
        <v>0</v>
      </c>
      <c r="I30" t="s">
        <v>96</v>
      </c>
      <c r="J30" s="30">
        <f>J27-J23</f>
        <v>1156</v>
      </c>
    </row>
    <row r="31" spans="1:19" ht="16" x14ac:dyDescent="0.2">
      <c r="A31" s="2">
        <v>622.79999999999995</v>
      </c>
      <c r="C31" t="b">
        <f t="shared" si="0"/>
        <v>0</v>
      </c>
    </row>
    <row r="32" spans="1:19" ht="16" x14ac:dyDescent="0.2">
      <c r="A32" s="2">
        <v>623.4</v>
      </c>
      <c r="C32" t="b">
        <f t="shared" si="0"/>
        <v>0</v>
      </c>
      <c r="I32" t="s">
        <v>97</v>
      </c>
      <c r="J32">
        <f>J26-J24</f>
        <v>259.60000000000002</v>
      </c>
    </row>
    <row r="33" spans="1:10" ht="16" x14ac:dyDescent="0.2">
      <c r="A33" s="2">
        <v>651</v>
      </c>
      <c r="C33" t="b">
        <f t="shared" si="0"/>
        <v>0</v>
      </c>
      <c r="I33" t="s">
        <v>98</v>
      </c>
      <c r="J33">
        <f>1.5*J32</f>
        <v>389.40000000000003</v>
      </c>
    </row>
    <row r="34" spans="1:10" ht="16" x14ac:dyDescent="0.2">
      <c r="A34" s="2">
        <v>670.7</v>
      </c>
      <c r="C34" t="b">
        <f t="shared" si="0"/>
        <v>0</v>
      </c>
      <c r="I34" t="s">
        <v>99</v>
      </c>
      <c r="J34">
        <f>J26-J33</f>
        <v>418.15000000000003</v>
      </c>
    </row>
    <row r="35" spans="1:10" ht="16" x14ac:dyDescent="0.2">
      <c r="A35" s="2">
        <v>675.7</v>
      </c>
      <c r="C35" t="b">
        <f t="shared" si="0"/>
        <v>0</v>
      </c>
      <c r="I35" t="s">
        <v>100</v>
      </c>
      <c r="J35">
        <f>J26+J33</f>
        <v>1196.95</v>
      </c>
    </row>
    <row r="36" spans="1:10" ht="16" x14ac:dyDescent="0.2">
      <c r="A36" s="2">
        <v>683.4</v>
      </c>
      <c r="C36" t="b">
        <f t="shared" si="0"/>
        <v>0</v>
      </c>
    </row>
    <row r="37" spans="1:10" ht="16" x14ac:dyDescent="0.2">
      <c r="A37" s="2">
        <v>686</v>
      </c>
      <c r="C37" t="b">
        <f>OR(A37&gt;$J$35,A37&lt;$J$34)</f>
        <v>0</v>
      </c>
    </row>
    <row r="38" spans="1:10" ht="16" x14ac:dyDescent="0.2">
      <c r="A38" s="2">
        <v>715</v>
      </c>
      <c r="C38" t="b">
        <f t="shared" si="0"/>
        <v>0</v>
      </c>
    </row>
    <row r="39" spans="1:10" ht="16" x14ac:dyDescent="0.2">
      <c r="A39" s="2">
        <v>719.6</v>
      </c>
      <c r="C39" t="b">
        <f t="shared" si="0"/>
        <v>0</v>
      </c>
      <c r="E39" t="s">
        <v>103</v>
      </c>
    </row>
    <row r="40" spans="1:10" ht="16" x14ac:dyDescent="0.2">
      <c r="A40" s="2">
        <v>722.1</v>
      </c>
      <c r="C40" t="b">
        <f t="shared" si="0"/>
        <v>0</v>
      </c>
    </row>
    <row r="41" spans="1:10" ht="16" x14ac:dyDescent="0.2">
      <c r="A41" s="2">
        <v>740.5</v>
      </c>
      <c r="C41" t="b">
        <f t="shared" si="0"/>
        <v>0</v>
      </c>
    </row>
    <row r="42" spans="1:10" ht="16" x14ac:dyDescent="0.2">
      <c r="A42" s="2">
        <v>771.7</v>
      </c>
      <c r="C42" t="b">
        <f t="shared" si="0"/>
        <v>0</v>
      </c>
    </row>
    <row r="43" spans="1:10" ht="16" x14ac:dyDescent="0.2">
      <c r="A43" s="2">
        <v>804.1</v>
      </c>
      <c r="C43" t="b">
        <f t="shared" si="0"/>
        <v>0</v>
      </c>
    </row>
    <row r="44" spans="1:10" ht="16" x14ac:dyDescent="0.2">
      <c r="A44" s="2">
        <v>808.7</v>
      </c>
      <c r="C44" t="b">
        <f t="shared" si="0"/>
        <v>0</v>
      </c>
    </row>
    <row r="45" spans="1:10" ht="16" x14ac:dyDescent="0.2">
      <c r="A45" s="2">
        <v>824.8</v>
      </c>
      <c r="C45" t="b">
        <f t="shared" si="0"/>
        <v>0</v>
      </c>
    </row>
    <row r="46" spans="1:10" ht="16" x14ac:dyDescent="0.2">
      <c r="A46" s="2">
        <v>844.2</v>
      </c>
      <c r="C46" t="b">
        <f t="shared" si="0"/>
        <v>0</v>
      </c>
    </row>
    <row r="47" spans="1:10" ht="16" x14ac:dyDescent="0.2">
      <c r="A47" s="2">
        <v>854.4</v>
      </c>
      <c r="C47" t="b">
        <f t="shared" si="0"/>
        <v>0</v>
      </c>
    </row>
    <row r="48" spans="1:10" ht="16" x14ac:dyDescent="0.2">
      <c r="A48" s="2">
        <v>870.5</v>
      </c>
      <c r="C48" t="b">
        <f t="shared" si="0"/>
        <v>0</v>
      </c>
    </row>
    <row r="49" spans="1:4" ht="16" x14ac:dyDescent="0.2">
      <c r="A49" s="2">
        <v>973.2</v>
      </c>
      <c r="C49" t="b">
        <f t="shared" si="0"/>
        <v>0</v>
      </c>
    </row>
    <row r="50" spans="1:4" ht="16" x14ac:dyDescent="0.2">
      <c r="A50" s="2">
        <v>1029.3</v>
      </c>
      <c r="C50" t="b">
        <f t="shared" si="0"/>
        <v>0</v>
      </c>
    </row>
    <row r="51" spans="1:4" ht="16" x14ac:dyDescent="0.2">
      <c r="A51" s="2">
        <v>1052.8</v>
      </c>
      <c r="C51" t="b">
        <f t="shared" si="0"/>
        <v>0</v>
      </c>
    </row>
    <row r="52" spans="1:4" ht="16" x14ac:dyDescent="0.2">
      <c r="A52" s="2">
        <v>1095.8</v>
      </c>
      <c r="C52" t="b">
        <f t="shared" si="0"/>
        <v>0</v>
      </c>
    </row>
    <row r="53" spans="1:4" ht="16" x14ac:dyDescent="0.2">
      <c r="A53" s="2">
        <v>1131.8</v>
      </c>
      <c r="C53" t="b">
        <f t="shared" si="0"/>
        <v>0</v>
      </c>
    </row>
    <row r="54" spans="1:4" ht="16" x14ac:dyDescent="0.2">
      <c r="A54" s="2">
        <v>1144.5</v>
      </c>
      <c r="C54" t="b">
        <f t="shared" si="0"/>
        <v>0</v>
      </c>
    </row>
    <row r="55" spans="1:4" ht="16" x14ac:dyDescent="0.2">
      <c r="A55" s="2">
        <v>1425.9</v>
      </c>
      <c r="C55" s="32" t="b">
        <f t="shared" si="0"/>
        <v>1</v>
      </c>
      <c r="D55" s="37" t="s">
        <v>101</v>
      </c>
    </row>
    <row r="56" spans="1:4" ht="16" x14ac:dyDescent="0.2">
      <c r="A56" s="2">
        <v>1649.5</v>
      </c>
      <c r="C56" s="32" t="b">
        <f>OR(A56&gt;$J$35,A56&lt;$J$34)</f>
        <v>1</v>
      </c>
      <c r="D56" s="35"/>
    </row>
  </sheetData>
  <autoFilter ref="A6:A56">
    <sortState ref="A5:A54">
      <sortCondition ref="A5:A54"/>
    </sortState>
  </autoFilter>
  <mergeCells count="1">
    <mergeCell ref="D55:D56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K43"/>
  <sheetViews>
    <sheetView topLeftCell="B1" zoomScale="157" workbookViewId="0">
      <selection activeCell="E6" sqref="E6"/>
    </sheetView>
  </sheetViews>
  <sheetFormatPr baseColWidth="10" defaultColWidth="11" defaultRowHeight="15" x14ac:dyDescent="0.2"/>
  <sheetData>
    <row r="5" spans="3:3" ht="20" x14ac:dyDescent="0.2">
      <c r="C5" s="40" t="s">
        <v>116</v>
      </c>
    </row>
    <row r="40" spans="4:11" x14ac:dyDescent="0.2">
      <c r="D40" s="34" t="s">
        <v>88</v>
      </c>
      <c r="E40" s="34"/>
      <c r="F40" s="34"/>
      <c r="G40" s="34"/>
      <c r="H40" s="34"/>
      <c r="I40" s="34"/>
      <c r="J40" s="34"/>
      <c r="K40" s="34"/>
    </row>
    <row r="41" spans="4:11" x14ac:dyDescent="0.2">
      <c r="D41" s="34" t="s">
        <v>89</v>
      </c>
      <c r="E41" s="34"/>
      <c r="F41" s="34"/>
      <c r="G41" s="34"/>
      <c r="H41" s="34"/>
      <c r="I41" s="34"/>
      <c r="J41" s="34"/>
      <c r="K41" s="34"/>
    </row>
    <row r="42" spans="4:11" x14ac:dyDescent="0.2">
      <c r="D42" s="29" t="s">
        <v>87</v>
      </c>
      <c r="E42" s="29"/>
      <c r="F42" s="29"/>
      <c r="G42" s="29"/>
      <c r="H42" s="29"/>
      <c r="I42" s="29"/>
    </row>
    <row r="43" spans="4:11" x14ac:dyDescent="0.2">
      <c r="D43" s="34"/>
      <c r="E43" s="34"/>
      <c r="F43" s="34"/>
      <c r="G43" s="34"/>
      <c r="H43" s="34"/>
      <c r="I43" s="34"/>
    </row>
  </sheetData>
  <mergeCells count="3">
    <mergeCell ref="D43:I43"/>
    <mergeCell ref="D41:K41"/>
    <mergeCell ref="D40:K40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6:L44"/>
  <sheetViews>
    <sheetView tabSelected="1" topLeftCell="B1" zoomScale="131" workbookViewId="0">
      <selection activeCell="E38" sqref="E38:L39"/>
    </sheetView>
  </sheetViews>
  <sheetFormatPr baseColWidth="10" defaultColWidth="11" defaultRowHeight="15" x14ac:dyDescent="0.2"/>
  <sheetData>
    <row r="36" spans="5:12" x14ac:dyDescent="0.2">
      <c r="E36" s="35" t="s">
        <v>82</v>
      </c>
      <c r="F36" s="35"/>
      <c r="G36" s="35"/>
      <c r="H36" s="35"/>
      <c r="I36" s="35"/>
      <c r="J36" s="35"/>
      <c r="K36" s="35"/>
    </row>
    <row r="37" spans="5:12" x14ac:dyDescent="0.2">
      <c r="E37" s="34" t="s">
        <v>83</v>
      </c>
      <c r="F37" s="34"/>
      <c r="G37" s="34"/>
      <c r="H37" s="34"/>
      <c r="I37" s="34"/>
      <c r="J37" s="34"/>
      <c r="K37" s="34"/>
    </row>
    <row r="38" spans="5:12" x14ac:dyDescent="0.2">
      <c r="E38" s="34" t="s">
        <v>84</v>
      </c>
      <c r="F38" s="34"/>
      <c r="G38" s="34"/>
      <c r="H38" s="34"/>
      <c r="I38" s="34"/>
      <c r="J38" s="34"/>
      <c r="K38" s="34"/>
      <c r="L38" s="34"/>
    </row>
    <row r="39" spans="5:12" x14ac:dyDescent="0.2">
      <c r="E39" s="34" t="s">
        <v>85</v>
      </c>
      <c r="F39" s="34"/>
      <c r="G39" s="34"/>
      <c r="H39" s="34"/>
      <c r="I39" s="34"/>
      <c r="J39" s="34"/>
      <c r="K39" s="34"/>
      <c r="L39" s="34"/>
    </row>
    <row r="40" spans="5:12" x14ac:dyDescent="0.2">
      <c r="E40" s="34" t="s">
        <v>86</v>
      </c>
      <c r="F40" s="34"/>
      <c r="G40" s="34"/>
      <c r="H40" s="34"/>
      <c r="I40" s="34"/>
      <c r="J40" s="34"/>
      <c r="K40" s="34"/>
      <c r="L40" s="34"/>
    </row>
    <row r="41" spans="5:12" x14ac:dyDescent="0.2">
      <c r="E41" s="34"/>
      <c r="F41" s="34"/>
      <c r="G41" s="34"/>
      <c r="H41" s="34"/>
      <c r="I41" s="34"/>
      <c r="J41" s="34"/>
      <c r="K41" s="34"/>
      <c r="L41" s="34"/>
    </row>
    <row r="42" spans="5:12" x14ac:dyDescent="0.2">
      <c r="E42" s="34"/>
      <c r="F42" s="34"/>
      <c r="G42" s="34"/>
      <c r="H42" s="34"/>
      <c r="I42" s="34"/>
      <c r="J42" s="34"/>
      <c r="K42" s="34"/>
      <c r="L42" s="34"/>
    </row>
    <row r="43" spans="5:12" x14ac:dyDescent="0.2">
      <c r="E43" s="34"/>
      <c r="F43" s="34"/>
      <c r="G43" s="34"/>
      <c r="H43" s="34"/>
      <c r="I43" s="34"/>
      <c r="J43" s="34"/>
      <c r="K43" s="34"/>
      <c r="L43" s="34"/>
    </row>
    <row r="44" spans="5:12" x14ac:dyDescent="0.2">
      <c r="E44" s="34"/>
      <c r="F44" s="34"/>
      <c r="G44" s="34"/>
      <c r="H44" s="34"/>
      <c r="I44" s="34"/>
      <c r="J44" s="34"/>
      <c r="K44" s="34"/>
      <c r="L44" s="34"/>
    </row>
  </sheetData>
  <mergeCells count="9">
    <mergeCell ref="E42:L42"/>
    <mergeCell ref="E43:L43"/>
    <mergeCell ref="E44:L44"/>
    <mergeCell ref="E36:K36"/>
    <mergeCell ref="E37:K37"/>
    <mergeCell ref="E38:L38"/>
    <mergeCell ref="E39:L39"/>
    <mergeCell ref="E40:L40"/>
    <mergeCell ref="E41:L4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Q5</vt:lpstr>
      <vt:lpstr>Q4</vt:lpstr>
      <vt:lpstr>Q3</vt:lpstr>
      <vt:lpstr>Q2</vt:lpstr>
      <vt:lpstr>Q1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Fry</dc:creator>
  <cp:lastModifiedBy>Microsoft Office User</cp:lastModifiedBy>
  <dcterms:created xsi:type="dcterms:W3CDTF">2012-11-30T21:25:48Z</dcterms:created>
  <dcterms:modified xsi:type="dcterms:W3CDTF">2018-06-24T02:05:48Z</dcterms:modified>
</cp:coreProperties>
</file>